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52834A3-86B8-F54F-A216-28819B2FCFF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36" i="22" l="1"/>
  <c r="RK36" i="22"/>
  <c r="RJ36" i="22"/>
  <c r="RI36" i="22"/>
  <c r="RH36" i="22"/>
  <c r="RG36" i="22"/>
  <c r="RE36" i="22"/>
  <c r="RD36" i="22"/>
  <c r="RC36" i="22"/>
  <c r="RB36" i="22"/>
  <c r="RA36" i="22"/>
  <c r="QZ36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4" i="22"/>
  <c r="RK34" i="22"/>
  <c r="RJ34" i="22"/>
  <c r="RI34" i="22"/>
  <c r="RH34" i="22"/>
  <c r="RG34" i="22"/>
  <c r="RE34" i="22"/>
  <c r="RF34" i="22" s="1"/>
  <c r="RM34" i="22" s="1"/>
  <c r="RD34" i="22"/>
  <c r="RC34" i="22"/>
  <c r="RB34" i="22"/>
  <c r="RA34" i="22"/>
  <c r="QZ3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38" i="22"/>
  <c r="RK38" i="22"/>
  <c r="RJ38" i="22"/>
  <c r="RI38" i="22"/>
  <c r="RH38" i="22"/>
  <c r="RG38" i="22"/>
  <c r="RE38" i="22"/>
  <c r="RD38" i="22"/>
  <c r="RC38" i="22"/>
  <c r="RB38" i="22"/>
  <c r="RA38" i="22"/>
  <c r="QZ38" i="22"/>
  <c r="RL37" i="22"/>
  <c r="RK37" i="22"/>
  <c r="RJ37" i="22"/>
  <c r="RI37" i="22"/>
  <c r="RH37" i="22"/>
  <c r="RG37" i="22"/>
  <c r="RE37" i="22"/>
  <c r="RD37" i="22"/>
  <c r="RC37" i="22"/>
  <c r="RB37" i="22"/>
  <c r="RA37" i="22"/>
  <c r="QZ37" i="22"/>
  <c r="RL30" i="22"/>
  <c r="RK30" i="22"/>
  <c r="RJ30" i="22"/>
  <c r="RI30" i="22"/>
  <c r="RH30" i="22"/>
  <c r="RG30" i="22"/>
  <c r="RE30" i="22"/>
  <c r="RF30" i="22" s="1"/>
  <c r="RM30" i="22" s="1"/>
  <c r="RD30" i="22"/>
  <c r="RC30" i="22"/>
  <c r="RB30" i="22"/>
  <c r="RA30" i="22"/>
  <c r="QZ30" i="22"/>
  <c r="RL35" i="22"/>
  <c r="RK35" i="22"/>
  <c r="RJ35" i="22"/>
  <c r="RI35" i="22"/>
  <c r="RH35" i="22"/>
  <c r="RG35" i="22"/>
  <c r="RE35" i="22"/>
  <c r="RD35" i="22"/>
  <c r="RC35" i="22"/>
  <c r="RB35" i="22"/>
  <c r="RF35" i="22" s="1"/>
  <c r="RA35" i="22"/>
  <c r="QZ3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F8" i="22" s="1"/>
  <c r="RM8" i="22" s="1"/>
  <c r="RD8" i="22"/>
  <c r="RC8" i="22"/>
  <c r="RB8" i="22"/>
  <c r="RA8" i="22"/>
  <c r="QZ8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F4" i="22" s="1"/>
  <c r="RM4" i="22" s="1"/>
  <c r="RD4" i="22"/>
  <c r="RC4" i="22"/>
  <c r="RB4" i="22"/>
  <c r="RA4" i="22"/>
  <c r="QZ4" i="22"/>
  <c r="QD36" i="22"/>
  <c r="QC36" i="22"/>
  <c r="QB36" i="22"/>
  <c r="QA36" i="22"/>
  <c r="PZ36" i="22"/>
  <c r="PY36" i="22"/>
  <c r="PW36" i="22"/>
  <c r="PV36" i="22"/>
  <c r="PU36" i="22"/>
  <c r="PT36" i="22"/>
  <c r="PX36" i="22" s="1"/>
  <c r="QE36" i="22" s="1"/>
  <c r="PS36" i="22"/>
  <c r="PR36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4" i="22"/>
  <c r="QC34" i="22"/>
  <c r="QB34" i="22"/>
  <c r="QA34" i="22"/>
  <c r="PZ34" i="22"/>
  <c r="PY34" i="22"/>
  <c r="PW34" i="22"/>
  <c r="PV34" i="22"/>
  <c r="PU34" i="22"/>
  <c r="PT34" i="22"/>
  <c r="PX34" i="22" s="1"/>
  <c r="QE34" i="22" s="1"/>
  <c r="PS34" i="22"/>
  <c r="PR3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38" i="22"/>
  <c r="QC38" i="22"/>
  <c r="QB38" i="22"/>
  <c r="QA38" i="22"/>
  <c r="PZ38" i="22"/>
  <c r="PY38" i="22"/>
  <c r="PW38" i="22"/>
  <c r="PV38" i="22"/>
  <c r="PU38" i="22"/>
  <c r="PT38" i="22"/>
  <c r="PS38" i="22"/>
  <c r="PR38" i="22"/>
  <c r="QD37" i="22"/>
  <c r="QC37" i="22"/>
  <c r="QB37" i="22"/>
  <c r="QA37" i="22"/>
  <c r="PZ37" i="22"/>
  <c r="PY37" i="22"/>
  <c r="PW37" i="22"/>
  <c r="PV37" i="22"/>
  <c r="PU37" i="22"/>
  <c r="PT37" i="22"/>
  <c r="PS37" i="22"/>
  <c r="PR37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2" i="22"/>
  <c r="QC22" i="22"/>
  <c r="QB22" i="22"/>
  <c r="QA22" i="22"/>
  <c r="PZ22" i="22"/>
  <c r="PY22" i="22"/>
  <c r="PW22" i="22"/>
  <c r="PV22" i="22"/>
  <c r="PU22" i="22"/>
  <c r="PT22" i="22"/>
  <c r="PX22" i="22" s="1"/>
  <c r="QE22" i="22" s="1"/>
  <c r="PS22" i="22"/>
  <c r="PR2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21" i="22"/>
  <c r="QC21" i="22"/>
  <c r="QB21" i="22"/>
  <c r="QA21" i="22"/>
  <c r="PZ21" i="22"/>
  <c r="PY21" i="22"/>
  <c r="PW21" i="22"/>
  <c r="PV21" i="22"/>
  <c r="PU21" i="22"/>
  <c r="PT21" i="22"/>
  <c r="PX21" i="22" s="1"/>
  <c r="PS21" i="22"/>
  <c r="PR21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33" i="22"/>
  <c r="QC33" i="22"/>
  <c r="QB33" i="22"/>
  <c r="QA33" i="22"/>
  <c r="PZ33" i="22"/>
  <c r="PY33" i="22"/>
  <c r="PW33" i="22"/>
  <c r="PV33" i="22"/>
  <c r="PU33" i="22"/>
  <c r="PT33" i="22"/>
  <c r="PX33" i="22" s="1"/>
  <c r="QE33" i="22" s="1"/>
  <c r="PS33" i="22"/>
  <c r="PR33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5" i="22"/>
  <c r="QC25" i="22"/>
  <c r="QB25" i="22"/>
  <c r="QA25" i="22"/>
  <c r="PZ25" i="22"/>
  <c r="PY25" i="22"/>
  <c r="PW25" i="22"/>
  <c r="PV25" i="22"/>
  <c r="PU25" i="22"/>
  <c r="PT25" i="22"/>
  <c r="PX25" i="22" s="1"/>
  <c r="PS25" i="22"/>
  <c r="PR2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6" i="22"/>
  <c r="QC26" i="22"/>
  <c r="QB26" i="22"/>
  <c r="QA26" i="22"/>
  <c r="PZ26" i="22"/>
  <c r="PY26" i="22"/>
  <c r="PW26" i="22"/>
  <c r="PV26" i="22"/>
  <c r="PU26" i="22"/>
  <c r="PT26" i="22"/>
  <c r="PX26" i="22" s="1"/>
  <c r="QE26" i="22" s="1"/>
  <c r="PS26" i="22"/>
  <c r="PR2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QE8" i="22" s="1"/>
  <c r="PS8" i="22"/>
  <c r="PR8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X7" i="22" s="1"/>
  <c r="QE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X4" i="22" s="1"/>
  <c r="QE4" i="22" s="1"/>
  <c r="PS4" i="22"/>
  <c r="PR4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38" i="22"/>
  <c r="OU38" i="22"/>
  <c r="OT38" i="22"/>
  <c r="OS38" i="22"/>
  <c r="OR38" i="22"/>
  <c r="OQ38" i="22"/>
  <c r="OO38" i="22"/>
  <c r="ON38" i="22"/>
  <c r="OM38" i="22"/>
  <c r="OL38" i="22"/>
  <c r="OK38" i="22"/>
  <c r="OJ38" i="22"/>
  <c r="OV37" i="22"/>
  <c r="OU37" i="22"/>
  <c r="OT37" i="22"/>
  <c r="OS37" i="22"/>
  <c r="OR37" i="22"/>
  <c r="OQ37" i="22"/>
  <c r="OO37" i="22"/>
  <c r="ON37" i="22"/>
  <c r="OM37" i="22"/>
  <c r="OL37" i="22"/>
  <c r="OK37" i="22"/>
  <c r="OJ37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38" i="22"/>
  <c r="NM38" i="22"/>
  <c r="NL38" i="22"/>
  <c r="NK38" i="22"/>
  <c r="NJ38" i="22"/>
  <c r="NI38" i="22"/>
  <c r="NG38" i="22"/>
  <c r="NF38" i="22"/>
  <c r="NE38" i="22"/>
  <c r="ND38" i="22"/>
  <c r="NC38" i="22"/>
  <c r="NB38" i="22"/>
  <c r="NN37" i="22"/>
  <c r="NM37" i="22"/>
  <c r="NL37" i="22"/>
  <c r="NK37" i="22"/>
  <c r="NJ37" i="22"/>
  <c r="NI37" i="22"/>
  <c r="NG37" i="22"/>
  <c r="NF37" i="22"/>
  <c r="NE37" i="22"/>
  <c r="ND37" i="22"/>
  <c r="NC37" i="22"/>
  <c r="NB37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38" i="22"/>
  <c r="ME38" i="22"/>
  <c r="MD38" i="22"/>
  <c r="MC38" i="22"/>
  <c r="MB38" i="22"/>
  <c r="MA38" i="22"/>
  <c r="LY38" i="22"/>
  <c r="LX38" i="22"/>
  <c r="LW38" i="22"/>
  <c r="LV38" i="22"/>
  <c r="LU38" i="22"/>
  <c r="LT38" i="22"/>
  <c r="MF37" i="22"/>
  <c r="ME37" i="22"/>
  <c r="MD37" i="22"/>
  <c r="MC37" i="22"/>
  <c r="MB37" i="22"/>
  <c r="MA37" i="22"/>
  <c r="LY37" i="22"/>
  <c r="LX37" i="22"/>
  <c r="LW37" i="22"/>
  <c r="LV37" i="22"/>
  <c r="LU37" i="22"/>
  <c r="LT37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38" i="22"/>
  <c r="KW38" i="22"/>
  <c r="KV38" i="22"/>
  <c r="KU38" i="22"/>
  <c r="KT38" i="22"/>
  <c r="KS38" i="22"/>
  <c r="KQ38" i="22"/>
  <c r="KP38" i="22"/>
  <c r="KO38" i="22"/>
  <c r="KN38" i="22"/>
  <c r="KM38" i="22"/>
  <c r="KL38" i="22"/>
  <c r="KX37" i="22"/>
  <c r="KW37" i="22"/>
  <c r="KV37" i="22"/>
  <c r="KU37" i="22"/>
  <c r="KT37" i="22"/>
  <c r="KS37" i="22"/>
  <c r="KQ37" i="22"/>
  <c r="KP37" i="22"/>
  <c r="KO37" i="22"/>
  <c r="KN37" i="22"/>
  <c r="KM37" i="22"/>
  <c r="KL37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38" i="22"/>
  <c r="JO38" i="22"/>
  <c r="JN38" i="22"/>
  <c r="JM38" i="22"/>
  <c r="JL38" i="22"/>
  <c r="JK38" i="22"/>
  <c r="JI38" i="22"/>
  <c r="JH38" i="22"/>
  <c r="JG38" i="22"/>
  <c r="JF38" i="22"/>
  <c r="JE38" i="22"/>
  <c r="JD38" i="22"/>
  <c r="JP37" i="22"/>
  <c r="JO37" i="22"/>
  <c r="JN37" i="22"/>
  <c r="JM37" i="22"/>
  <c r="JL37" i="22"/>
  <c r="JK37" i="22"/>
  <c r="JI37" i="22"/>
  <c r="JH37" i="22"/>
  <c r="JG37" i="22"/>
  <c r="JF37" i="22"/>
  <c r="JE37" i="22"/>
  <c r="JD37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3" i="22"/>
  <c r="JO23" i="22"/>
  <c r="JN23" i="22"/>
  <c r="JM23" i="22"/>
  <c r="JL23" i="22"/>
  <c r="JK23" i="22"/>
  <c r="JI23" i="22"/>
  <c r="JH23" i="22"/>
  <c r="JG23" i="22"/>
  <c r="JF23" i="22"/>
  <c r="JJ23" i="22" s="1"/>
  <c r="JQ23" i="22" s="1"/>
  <c r="JE23" i="22"/>
  <c r="JD23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4" i="22"/>
  <c r="IG34" i="22"/>
  <c r="IF34" i="22"/>
  <c r="IE34" i="22"/>
  <c r="ID34" i="22"/>
  <c r="IC34" i="22"/>
  <c r="IA34" i="22"/>
  <c r="HZ34" i="22"/>
  <c r="HY34" i="22"/>
  <c r="HX34" i="22"/>
  <c r="IB34" i="22" s="1"/>
  <c r="HW34" i="22"/>
  <c r="HV3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38" i="22"/>
  <c r="IG38" i="22"/>
  <c r="IF38" i="22"/>
  <c r="IE38" i="22"/>
  <c r="ID38" i="22"/>
  <c r="IC38" i="22"/>
  <c r="IA38" i="22"/>
  <c r="HZ38" i="22"/>
  <c r="HY38" i="22"/>
  <c r="HX38" i="22"/>
  <c r="HW38" i="22"/>
  <c r="HV38" i="22"/>
  <c r="IH37" i="22"/>
  <c r="IG37" i="22"/>
  <c r="IF37" i="22"/>
  <c r="IE37" i="22"/>
  <c r="ID37" i="22"/>
  <c r="IC37" i="22"/>
  <c r="IA37" i="22"/>
  <c r="HZ37" i="22"/>
  <c r="HY37" i="22"/>
  <c r="HX37" i="22"/>
  <c r="HW37" i="22"/>
  <c r="HV37" i="22"/>
  <c r="IH30" i="22"/>
  <c r="IG30" i="22"/>
  <c r="IF30" i="22"/>
  <c r="IE30" i="22"/>
  <c r="ID30" i="22"/>
  <c r="IC30" i="22"/>
  <c r="IA30" i="22"/>
  <c r="HZ30" i="22"/>
  <c r="HY30" i="22"/>
  <c r="HX30" i="22"/>
  <c r="IB30" i="22" s="1"/>
  <c r="HW30" i="22"/>
  <c r="HV30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IB12" i="22" s="1"/>
  <c r="HW12" i="22"/>
  <c r="HV1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8" i="22"/>
  <c r="IG28" i="22"/>
  <c r="IF28" i="22"/>
  <c r="IE28" i="22"/>
  <c r="ID28" i="22"/>
  <c r="IC28" i="22"/>
  <c r="IA28" i="22"/>
  <c r="IB28" i="22" s="1"/>
  <c r="HZ28" i="22"/>
  <c r="HY28" i="22"/>
  <c r="HX28" i="22"/>
  <c r="HW28" i="22"/>
  <c r="HV28" i="22"/>
  <c r="IH19" i="22"/>
  <c r="IG19" i="22"/>
  <c r="IF19" i="22"/>
  <c r="IE19" i="22"/>
  <c r="ID19" i="22"/>
  <c r="IC19" i="22"/>
  <c r="IA19" i="22"/>
  <c r="HZ19" i="22"/>
  <c r="HY19" i="22"/>
  <c r="HX19" i="22"/>
  <c r="IB19" i="22" s="1"/>
  <c r="HW19" i="22"/>
  <c r="HV1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13" i="22"/>
  <c r="GY13" i="22"/>
  <c r="GX13" i="22"/>
  <c r="GW13" i="22"/>
  <c r="GV13" i="22"/>
  <c r="GU13" i="22"/>
  <c r="GS13" i="22"/>
  <c r="GR13" i="22"/>
  <c r="GQ13" i="22"/>
  <c r="GP13" i="22"/>
  <c r="GT13" i="22" s="1"/>
  <c r="GO13" i="22"/>
  <c r="GN13" i="22"/>
  <c r="GZ38" i="22"/>
  <c r="GY38" i="22"/>
  <c r="GX38" i="22"/>
  <c r="GW38" i="22"/>
  <c r="GV38" i="22"/>
  <c r="GU38" i="22"/>
  <c r="GS38" i="22"/>
  <c r="GR38" i="22"/>
  <c r="GQ38" i="22"/>
  <c r="GP38" i="22"/>
  <c r="GO38" i="22"/>
  <c r="GN38" i="22"/>
  <c r="GZ37" i="22"/>
  <c r="GY37" i="22"/>
  <c r="GX37" i="22"/>
  <c r="GW37" i="22"/>
  <c r="GV37" i="22"/>
  <c r="GU37" i="22"/>
  <c r="GS37" i="22"/>
  <c r="GR37" i="22"/>
  <c r="GQ37" i="22"/>
  <c r="GP37" i="22"/>
  <c r="GO37" i="22"/>
  <c r="GN37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35" i="22"/>
  <c r="GY35" i="22"/>
  <c r="GX35" i="22"/>
  <c r="GW35" i="22"/>
  <c r="GV35" i="22"/>
  <c r="GU35" i="22"/>
  <c r="GS35" i="22"/>
  <c r="GR35" i="22"/>
  <c r="GQ35" i="22"/>
  <c r="GP35" i="22"/>
  <c r="GT35" i="22" s="1"/>
  <c r="GO35" i="22"/>
  <c r="GN3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20" i="22"/>
  <c r="GY20" i="22"/>
  <c r="GX20" i="22"/>
  <c r="GW20" i="22"/>
  <c r="GV20" i="22"/>
  <c r="GU20" i="22"/>
  <c r="GS20" i="22"/>
  <c r="GR20" i="22"/>
  <c r="GQ20" i="22"/>
  <c r="GP20" i="22"/>
  <c r="GT20" i="22" s="1"/>
  <c r="GO20" i="22"/>
  <c r="GN20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8" i="22"/>
  <c r="GY28" i="22"/>
  <c r="GX28" i="22"/>
  <c r="GW28" i="22"/>
  <c r="GV28" i="22"/>
  <c r="GU28" i="22"/>
  <c r="GS28" i="22"/>
  <c r="GR28" i="22"/>
  <c r="GQ28" i="22"/>
  <c r="GP28" i="22"/>
  <c r="GT28" i="22" s="1"/>
  <c r="GO28" i="22"/>
  <c r="GN28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7" i="22"/>
  <c r="GY27" i="22"/>
  <c r="GX27" i="22"/>
  <c r="GW27" i="22"/>
  <c r="GV27" i="22"/>
  <c r="GU27" i="22"/>
  <c r="GS27" i="22"/>
  <c r="GR27" i="22"/>
  <c r="GQ27" i="22"/>
  <c r="GP27" i="22"/>
  <c r="GT27" i="22" s="1"/>
  <c r="GO27" i="22"/>
  <c r="GN27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31" i="22"/>
  <c r="GY31" i="22"/>
  <c r="GX31" i="22"/>
  <c r="GW31" i="22"/>
  <c r="GV31" i="22"/>
  <c r="GU31" i="22"/>
  <c r="GS31" i="22"/>
  <c r="GR31" i="22"/>
  <c r="GQ31" i="22"/>
  <c r="GP31" i="22"/>
  <c r="GT31" i="22" s="1"/>
  <c r="GO31" i="22"/>
  <c r="GN31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23" i="22"/>
  <c r="GY23" i="22"/>
  <c r="GX23" i="22"/>
  <c r="GW23" i="22"/>
  <c r="GV23" i="22"/>
  <c r="GU23" i="22"/>
  <c r="GS23" i="22"/>
  <c r="GR23" i="22"/>
  <c r="GQ23" i="22"/>
  <c r="GP23" i="22"/>
  <c r="GT23" i="22" s="1"/>
  <c r="GO23" i="22"/>
  <c r="GN23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18" i="22"/>
  <c r="GY18" i="22"/>
  <c r="GX18" i="22"/>
  <c r="GW18" i="22"/>
  <c r="GV18" i="22"/>
  <c r="GU18" i="22"/>
  <c r="GS18" i="22"/>
  <c r="GR18" i="22"/>
  <c r="GQ18" i="22"/>
  <c r="GP18" i="22"/>
  <c r="GT18" i="22" s="1"/>
  <c r="GO18" i="22"/>
  <c r="GN18" i="22"/>
  <c r="GZ25" i="22"/>
  <c r="GY25" i="22"/>
  <c r="GX25" i="22"/>
  <c r="GW25" i="22"/>
  <c r="GV25" i="22"/>
  <c r="GU25" i="22"/>
  <c r="GS25" i="22"/>
  <c r="GT25" i="22" s="1"/>
  <c r="GR25" i="22"/>
  <c r="GQ25" i="22"/>
  <c r="GP25" i="22"/>
  <c r="GO25" i="22"/>
  <c r="GN25" i="22"/>
  <c r="GZ17" i="22"/>
  <c r="GY17" i="22"/>
  <c r="GX17" i="22"/>
  <c r="GW17" i="22"/>
  <c r="GV17" i="22"/>
  <c r="GU17" i="22"/>
  <c r="GS17" i="22"/>
  <c r="GR17" i="22"/>
  <c r="GQ17" i="22"/>
  <c r="GP17" i="22"/>
  <c r="GT17" i="22" s="1"/>
  <c r="GO17" i="22"/>
  <c r="GN1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6" i="22"/>
  <c r="FQ36" i="22"/>
  <c r="FP36" i="22"/>
  <c r="FO36" i="22"/>
  <c r="FN36" i="22"/>
  <c r="FM36" i="22"/>
  <c r="FK36" i="22"/>
  <c r="FJ36" i="22"/>
  <c r="FI36" i="22"/>
  <c r="FH36" i="22"/>
  <c r="FL36" i="22" s="1"/>
  <c r="FS36" i="22" s="1"/>
  <c r="FG36" i="22"/>
  <c r="FF36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13" i="22"/>
  <c r="FQ13" i="22"/>
  <c r="FP13" i="22"/>
  <c r="FO13" i="22"/>
  <c r="FN13" i="22"/>
  <c r="FM13" i="22"/>
  <c r="FK13" i="22"/>
  <c r="FL13" i="22" s="1"/>
  <c r="FS13" i="22" s="1"/>
  <c r="FJ13" i="22"/>
  <c r="FI13" i="22"/>
  <c r="FH13" i="22"/>
  <c r="FG13" i="22"/>
  <c r="FF13" i="22"/>
  <c r="FR38" i="22"/>
  <c r="FQ38" i="22"/>
  <c r="FP38" i="22"/>
  <c r="FO38" i="22"/>
  <c r="FN38" i="22"/>
  <c r="FM38" i="22"/>
  <c r="FK38" i="22"/>
  <c r="FJ38" i="22"/>
  <c r="FI38" i="22"/>
  <c r="FH38" i="22"/>
  <c r="FG38" i="22"/>
  <c r="FF38" i="22"/>
  <c r="FR37" i="22"/>
  <c r="FQ37" i="22"/>
  <c r="FP37" i="22"/>
  <c r="FO37" i="22"/>
  <c r="FN37" i="22"/>
  <c r="FM37" i="22"/>
  <c r="FK37" i="22"/>
  <c r="FJ37" i="22"/>
  <c r="FI37" i="22"/>
  <c r="FH37" i="22"/>
  <c r="FG37" i="22"/>
  <c r="FF37" i="22"/>
  <c r="FR30" i="22"/>
  <c r="FQ30" i="22"/>
  <c r="FP30" i="22"/>
  <c r="FO30" i="22"/>
  <c r="FN30" i="22"/>
  <c r="FM30" i="22"/>
  <c r="FK30" i="22"/>
  <c r="FJ30" i="22"/>
  <c r="FI30" i="22"/>
  <c r="FH30" i="22"/>
  <c r="FL30" i="22" s="1"/>
  <c r="FG30" i="22"/>
  <c r="FF30" i="22"/>
  <c r="FR35" i="22"/>
  <c r="FQ35" i="22"/>
  <c r="FP35" i="22"/>
  <c r="FO35" i="22"/>
  <c r="FN35" i="22"/>
  <c r="FM35" i="22"/>
  <c r="FK35" i="22"/>
  <c r="FL35" i="22" s="1"/>
  <c r="FS35" i="22" s="1"/>
  <c r="FJ35" i="22"/>
  <c r="FI35" i="22"/>
  <c r="FH35" i="22"/>
  <c r="FG35" i="22"/>
  <c r="FF35" i="22"/>
  <c r="FR24" i="22"/>
  <c r="FQ24" i="22"/>
  <c r="FP24" i="22"/>
  <c r="FO24" i="22"/>
  <c r="FN24" i="22"/>
  <c r="FM24" i="22"/>
  <c r="FK24" i="22"/>
  <c r="FJ24" i="22"/>
  <c r="FI24" i="22"/>
  <c r="FH24" i="22"/>
  <c r="FL24" i="22" s="1"/>
  <c r="FG24" i="22"/>
  <c r="FF2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2" i="22"/>
  <c r="FQ22" i="22"/>
  <c r="FP22" i="22"/>
  <c r="FO22" i="22"/>
  <c r="FN22" i="22"/>
  <c r="FM22" i="22"/>
  <c r="FK22" i="22"/>
  <c r="FJ22" i="22"/>
  <c r="FI22" i="22"/>
  <c r="FH22" i="22"/>
  <c r="FL22" i="22" s="1"/>
  <c r="FG22" i="22"/>
  <c r="FF2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3" i="22"/>
  <c r="FQ23" i="22"/>
  <c r="FP23" i="22"/>
  <c r="FO23" i="22"/>
  <c r="FN23" i="22"/>
  <c r="FM23" i="22"/>
  <c r="FK23" i="22"/>
  <c r="FL23" i="22" s="1"/>
  <c r="FS23" i="22" s="1"/>
  <c r="FJ23" i="22"/>
  <c r="FI23" i="22"/>
  <c r="FH23" i="22"/>
  <c r="FG23" i="22"/>
  <c r="FF23" i="22"/>
  <c r="FR33" i="22"/>
  <c r="FQ33" i="22"/>
  <c r="FP33" i="22"/>
  <c r="FO33" i="22"/>
  <c r="FN33" i="22"/>
  <c r="FM33" i="22"/>
  <c r="FK33" i="22"/>
  <c r="FJ33" i="22"/>
  <c r="FI33" i="22"/>
  <c r="FH33" i="22"/>
  <c r="FL33" i="22" s="1"/>
  <c r="FG33" i="22"/>
  <c r="FF33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5" i="22"/>
  <c r="FQ25" i="22"/>
  <c r="FP25" i="22"/>
  <c r="FO25" i="22"/>
  <c r="FN25" i="22"/>
  <c r="FM25" i="22"/>
  <c r="FK25" i="22"/>
  <c r="FJ25" i="22"/>
  <c r="FI25" i="22"/>
  <c r="FH25" i="22"/>
  <c r="FL25" i="22" s="1"/>
  <c r="FG25" i="22"/>
  <c r="FF25" i="22"/>
  <c r="FR17" i="22"/>
  <c r="FQ17" i="22"/>
  <c r="FP17" i="22"/>
  <c r="FO17" i="22"/>
  <c r="FN17" i="22"/>
  <c r="FM17" i="22"/>
  <c r="FK17" i="22"/>
  <c r="FL17" i="22" s="1"/>
  <c r="FS17" i="22" s="1"/>
  <c r="FJ17" i="22"/>
  <c r="FI17" i="22"/>
  <c r="FH17" i="22"/>
  <c r="FG17" i="22"/>
  <c r="FF17" i="22"/>
  <c r="FR26" i="22"/>
  <c r="FQ26" i="22"/>
  <c r="FP26" i="22"/>
  <c r="FO26" i="22"/>
  <c r="FN26" i="22"/>
  <c r="FM26" i="22"/>
  <c r="FK26" i="22"/>
  <c r="FJ26" i="22"/>
  <c r="FI26" i="22"/>
  <c r="FH26" i="22"/>
  <c r="FL26" i="22" s="1"/>
  <c r="FG26" i="22"/>
  <c r="FF2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L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29" i="22"/>
  <c r="EI29" i="22"/>
  <c r="EH29" i="22"/>
  <c r="EG29" i="22"/>
  <c r="EF29" i="22"/>
  <c r="EE29" i="22"/>
  <c r="EC29" i="22"/>
  <c r="EB29" i="22"/>
  <c r="EA29" i="22"/>
  <c r="DZ29" i="22"/>
  <c r="ED29" i="22" s="1"/>
  <c r="DY29" i="22"/>
  <c r="DX29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13" i="22"/>
  <c r="EI13" i="22"/>
  <c r="EH13" i="22"/>
  <c r="EG13" i="22"/>
  <c r="EF13" i="22"/>
  <c r="EE13" i="22"/>
  <c r="EC13" i="22"/>
  <c r="EB13" i="22"/>
  <c r="EA13" i="22"/>
  <c r="DZ13" i="22"/>
  <c r="ED13" i="22" s="1"/>
  <c r="DY13" i="22"/>
  <c r="DX13" i="22"/>
  <c r="EJ38" i="22"/>
  <c r="EI38" i="22"/>
  <c r="EH38" i="22"/>
  <c r="EG38" i="22"/>
  <c r="EF38" i="22"/>
  <c r="EE38" i="22"/>
  <c r="EC38" i="22"/>
  <c r="EB38" i="22"/>
  <c r="EA38" i="22"/>
  <c r="DZ38" i="22"/>
  <c r="DY38" i="22"/>
  <c r="DX38" i="22"/>
  <c r="EJ37" i="22"/>
  <c r="EI37" i="22"/>
  <c r="EH37" i="22"/>
  <c r="EG37" i="22"/>
  <c r="EF37" i="22"/>
  <c r="EE37" i="22"/>
  <c r="EC37" i="22"/>
  <c r="EB37" i="22"/>
  <c r="EA37" i="22"/>
  <c r="DZ37" i="22"/>
  <c r="ED37" i="22" s="1"/>
  <c r="DY37" i="22"/>
  <c r="DX37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35" i="22"/>
  <c r="EI35" i="22"/>
  <c r="EH35" i="22"/>
  <c r="EG35" i="22"/>
  <c r="EF35" i="22"/>
  <c r="EE35" i="22"/>
  <c r="EC35" i="22"/>
  <c r="EB35" i="22"/>
  <c r="EA35" i="22"/>
  <c r="DZ35" i="22"/>
  <c r="ED35" i="22" s="1"/>
  <c r="DY35" i="22"/>
  <c r="DX3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G30" i="21" s="1"/>
  <c r="EE30" i="21"/>
  <c r="EF30" i="21"/>
  <c r="EH30" i="21"/>
  <c r="EI30" i="21"/>
  <c r="FE30" i="21"/>
  <c r="FF30" i="21"/>
  <c r="FI30" i="21" s="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M30" i="21" s="1"/>
  <c r="HK30" i="21"/>
  <c r="HL30" i="21"/>
  <c r="HN30" i="21"/>
  <c r="HO30" i="21"/>
  <c r="IK30" i="21"/>
  <c r="IL30" i="21"/>
  <c r="IO30" i="21" s="1"/>
  <c r="IM30" i="21"/>
  <c r="IN30" i="21"/>
  <c r="IP30" i="21"/>
  <c r="IQ30" i="21"/>
  <c r="JM30" i="21"/>
  <c r="JN30" i="21"/>
  <c r="JQ30" i="21" s="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C30" i="21" s="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1" i="21"/>
  <c r="AS21" i="21"/>
  <c r="AT21" i="21"/>
  <c r="AU21" i="21"/>
  <c r="AW21" i="21"/>
  <c r="AX21" i="21"/>
  <c r="BU21" i="21"/>
  <c r="BV21" i="21"/>
  <c r="BW21" i="21"/>
  <c r="BX21" i="21"/>
  <c r="BZ21" i="21"/>
  <c r="CA21" i="21"/>
  <c r="CX21" i="21"/>
  <c r="CY21" i="21"/>
  <c r="CZ21" i="21"/>
  <c r="DA21" i="21"/>
  <c r="DC21" i="21"/>
  <c r="DD21" i="21"/>
  <c r="EC21" i="21"/>
  <c r="ED21" i="21"/>
  <c r="EG21" i="21" s="1"/>
  <c r="EE21" i="21"/>
  <c r="EF21" i="21"/>
  <c r="EH21" i="21"/>
  <c r="EI21" i="21"/>
  <c r="FE21" i="21"/>
  <c r="FF21" i="21"/>
  <c r="FI21" i="21" s="1"/>
  <c r="FG21" i="21"/>
  <c r="FH21" i="21"/>
  <c r="FJ21" i="21"/>
  <c r="FK21" i="21"/>
  <c r="GG21" i="21"/>
  <c r="GH21" i="21"/>
  <c r="GK21" i="21" s="1"/>
  <c r="GI21" i="21"/>
  <c r="GJ21" i="21"/>
  <c r="GL21" i="21"/>
  <c r="GM21" i="21"/>
  <c r="HI21" i="21"/>
  <c r="HJ21" i="21"/>
  <c r="HM21" i="21" s="1"/>
  <c r="HK21" i="21"/>
  <c r="HL21" i="21"/>
  <c r="HN21" i="21"/>
  <c r="HO21" i="21"/>
  <c r="IK21" i="21"/>
  <c r="IL21" i="21"/>
  <c r="IM21" i="21"/>
  <c r="IN21" i="21"/>
  <c r="IP21" i="21"/>
  <c r="IQ21" i="21"/>
  <c r="JM21" i="21"/>
  <c r="JN21" i="21"/>
  <c r="JQ21" i="21" s="1"/>
  <c r="JO21" i="21"/>
  <c r="JP21" i="21"/>
  <c r="JR21" i="21"/>
  <c r="JS21" i="21"/>
  <c r="KO21" i="21"/>
  <c r="KP21" i="21"/>
  <c r="KQ21" i="21"/>
  <c r="KR21" i="21"/>
  <c r="KT21" i="21"/>
  <c r="KU21" i="21"/>
  <c r="LQ21" i="21"/>
  <c r="LR21" i="21"/>
  <c r="LU21" i="21" s="1"/>
  <c r="LS21" i="21"/>
  <c r="LT21" i="21"/>
  <c r="LV21" i="21"/>
  <c r="LW21" i="21"/>
  <c r="MS21" i="21"/>
  <c r="MT21" i="21"/>
  <c r="MU21" i="21"/>
  <c r="MV21" i="21"/>
  <c r="MX21" i="21"/>
  <c r="MY21" i="21"/>
  <c r="NU21" i="21"/>
  <c r="NV21" i="21"/>
  <c r="NY21" i="21" s="1"/>
  <c r="NW21" i="21"/>
  <c r="NX21" i="21"/>
  <c r="NZ21" i="21"/>
  <c r="OA21" i="21"/>
  <c r="OW21" i="21"/>
  <c r="OX21" i="21"/>
  <c r="PA21" i="21" s="1"/>
  <c r="OY21" i="21"/>
  <c r="OZ21" i="21"/>
  <c r="PB21" i="21"/>
  <c r="PC21" i="21"/>
  <c r="PY21" i="21"/>
  <c r="PZ21" i="21"/>
  <c r="QC21" i="21" s="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AR18" i="21"/>
  <c r="AS18" i="21"/>
  <c r="AV18" i="21" s="1"/>
  <c r="AT18" i="21"/>
  <c r="P18" i="21" s="1"/>
  <c r="AU18" i="21"/>
  <c r="AW18" i="21"/>
  <c r="AX18" i="21"/>
  <c r="BU18" i="21"/>
  <c r="BV18" i="21"/>
  <c r="BY18" i="21" s="1"/>
  <c r="BW18" i="21"/>
  <c r="BX18" i="21"/>
  <c r="BZ18" i="21"/>
  <c r="CA18" i="21"/>
  <c r="CX18" i="21"/>
  <c r="CY18" i="21"/>
  <c r="CZ18" i="21"/>
  <c r="DA18" i="21"/>
  <c r="DC18" i="21"/>
  <c r="DD18" i="21"/>
  <c r="EC18" i="21"/>
  <c r="ED18" i="21"/>
  <c r="EG18" i="21" s="1"/>
  <c r="EE18" i="21"/>
  <c r="EF18" i="21"/>
  <c r="EH18" i="21"/>
  <c r="EI18" i="21"/>
  <c r="FE18" i="21"/>
  <c r="FF18" i="21"/>
  <c r="FG18" i="21"/>
  <c r="FH18" i="21"/>
  <c r="FJ18" i="21"/>
  <c r="FK18" i="21"/>
  <c r="GG18" i="21"/>
  <c r="GH18" i="21"/>
  <c r="GI18" i="21"/>
  <c r="GJ18" i="21"/>
  <c r="GL18" i="21"/>
  <c r="GM18" i="21"/>
  <c r="HI18" i="21"/>
  <c r="HJ18" i="21"/>
  <c r="HK18" i="21"/>
  <c r="HL18" i="21"/>
  <c r="HN18" i="21"/>
  <c r="HO18" i="21"/>
  <c r="IK18" i="21"/>
  <c r="IL18" i="21"/>
  <c r="IM18" i="21"/>
  <c r="IN18" i="21"/>
  <c r="IP18" i="21"/>
  <c r="IQ18" i="21"/>
  <c r="JM18" i="21"/>
  <c r="JN18" i="21"/>
  <c r="JO18" i="21"/>
  <c r="JP18" i="21"/>
  <c r="JR18" i="21"/>
  <c r="JS18" i="21"/>
  <c r="KO18" i="21"/>
  <c r="KP18" i="21"/>
  <c r="KQ18" i="21"/>
  <c r="KR18" i="21"/>
  <c r="KT18" i="21"/>
  <c r="KU18" i="21"/>
  <c r="LQ18" i="21"/>
  <c r="LR18" i="21"/>
  <c r="LS18" i="21"/>
  <c r="LT18" i="21"/>
  <c r="LV18" i="21"/>
  <c r="LW18" i="21"/>
  <c r="MS18" i="21"/>
  <c r="MT18" i="21"/>
  <c r="MU18" i="21"/>
  <c r="MV18" i="21"/>
  <c r="MX18" i="21"/>
  <c r="MY18" i="21"/>
  <c r="NU18" i="21"/>
  <c r="NV18" i="21"/>
  <c r="NW18" i="21"/>
  <c r="NX18" i="21"/>
  <c r="NZ18" i="21"/>
  <c r="OA18" i="21"/>
  <c r="OW18" i="21"/>
  <c r="OX18" i="21"/>
  <c r="OY18" i="21"/>
  <c r="OZ18" i="21"/>
  <c r="PB18" i="21"/>
  <c r="PC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P15" i="21" s="1"/>
  <c r="Q15" i="21" s="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17" i="21"/>
  <c r="AS17" i="21"/>
  <c r="AT17" i="21"/>
  <c r="AU17" i="21"/>
  <c r="AW17" i="21"/>
  <c r="AX17" i="21"/>
  <c r="BU17" i="21"/>
  <c r="BV17" i="21"/>
  <c r="BW17" i="21"/>
  <c r="BX17" i="21"/>
  <c r="BZ17" i="21"/>
  <c r="CA17" i="21"/>
  <c r="CX17" i="21"/>
  <c r="CY17" i="21"/>
  <c r="CZ17" i="21"/>
  <c r="DA17" i="21"/>
  <c r="DC17" i="21"/>
  <c r="DD17" i="21"/>
  <c r="EC17" i="21"/>
  <c r="ED17" i="21"/>
  <c r="EG17" i="21" s="1"/>
  <c r="EE17" i="21"/>
  <c r="EF17" i="21"/>
  <c r="EH17" i="21"/>
  <c r="EI17" i="21"/>
  <c r="FE17" i="21"/>
  <c r="FF17" i="21"/>
  <c r="FG17" i="21"/>
  <c r="FH17" i="21"/>
  <c r="FJ17" i="21"/>
  <c r="FK17" i="21"/>
  <c r="GG17" i="21"/>
  <c r="GH17" i="21"/>
  <c r="GI17" i="21"/>
  <c r="GJ17" i="21"/>
  <c r="GL17" i="21"/>
  <c r="GM17" i="21"/>
  <c r="HI17" i="21"/>
  <c r="HJ17" i="21"/>
  <c r="HK17" i="21"/>
  <c r="HL17" i="21"/>
  <c r="HN17" i="21"/>
  <c r="HO17" i="21"/>
  <c r="IK17" i="21"/>
  <c r="IL17" i="21"/>
  <c r="IO17" i="21" s="1"/>
  <c r="IM17" i="21"/>
  <c r="IN17" i="21"/>
  <c r="IP17" i="21"/>
  <c r="IQ17" i="21"/>
  <c r="JM17" i="21"/>
  <c r="JN17" i="21"/>
  <c r="JO17" i="21"/>
  <c r="JP17" i="21"/>
  <c r="JR17" i="21"/>
  <c r="JS17" i="21"/>
  <c r="KO17" i="21"/>
  <c r="KP17" i="21"/>
  <c r="KQ17" i="21"/>
  <c r="KR17" i="21"/>
  <c r="KT17" i="21"/>
  <c r="KU17" i="21"/>
  <c r="LQ17" i="21"/>
  <c r="LR17" i="21"/>
  <c r="LS17" i="21"/>
  <c r="LT17" i="21"/>
  <c r="LV17" i="21"/>
  <c r="LW17" i="21"/>
  <c r="MS17" i="21"/>
  <c r="MT17" i="21"/>
  <c r="MW17" i="21" s="1"/>
  <c r="MU17" i="21"/>
  <c r="MV17" i="21"/>
  <c r="MX17" i="21"/>
  <c r="MY17" i="21"/>
  <c r="NU17" i="21"/>
  <c r="NV17" i="21"/>
  <c r="NW17" i="21"/>
  <c r="NX17" i="21"/>
  <c r="NZ17" i="21"/>
  <c r="OA17" i="21"/>
  <c r="OW17" i="21"/>
  <c r="OX17" i="21"/>
  <c r="OY17" i="21"/>
  <c r="OZ17" i="21"/>
  <c r="PB17" i="21"/>
  <c r="PC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AR20" i="21"/>
  <c r="AS20" i="21"/>
  <c r="AT20" i="21"/>
  <c r="AU20" i="21"/>
  <c r="AW20" i="21"/>
  <c r="AX20" i="21"/>
  <c r="BU20" i="21"/>
  <c r="BV20" i="21"/>
  <c r="BW20" i="21"/>
  <c r="BX20" i="21"/>
  <c r="BZ20" i="21"/>
  <c r="CA20" i="21"/>
  <c r="CX20" i="21"/>
  <c r="CY20" i="21"/>
  <c r="CZ20" i="21"/>
  <c r="DA20" i="21"/>
  <c r="DC20" i="21"/>
  <c r="DD20" i="21"/>
  <c r="EC20" i="21"/>
  <c r="ED20" i="21"/>
  <c r="EE20" i="21"/>
  <c r="EF20" i="21"/>
  <c r="EH20" i="21"/>
  <c r="EI20" i="21"/>
  <c r="FE20" i="21"/>
  <c r="FF20" i="21"/>
  <c r="FG20" i="21"/>
  <c r="FH20" i="21"/>
  <c r="FJ20" i="21"/>
  <c r="FK20" i="21"/>
  <c r="GG20" i="21"/>
  <c r="GH20" i="21"/>
  <c r="GK20" i="21" s="1"/>
  <c r="GI20" i="21"/>
  <c r="GJ20" i="21"/>
  <c r="GL20" i="21"/>
  <c r="GM20" i="21"/>
  <c r="HI20" i="21"/>
  <c r="HJ20" i="21"/>
  <c r="HM20" i="21" s="1"/>
  <c r="HK20" i="21"/>
  <c r="HL20" i="21"/>
  <c r="HN20" i="21"/>
  <c r="HO20" i="21"/>
  <c r="IK20" i="21"/>
  <c r="IL20" i="21"/>
  <c r="IO20" i="21" s="1"/>
  <c r="IM20" i="21"/>
  <c r="IN20" i="21"/>
  <c r="IP20" i="21"/>
  <c r="IQ20" i="21"/>
  <c r="JM20" i="21"/>
  <c r="JN20" i="21"/>
  <c r="JO20" i="21"/>
  <c r="JP20" i="21"/>
  <c r="JR20" i="21"/>
  <c r="JS20" i="21"/>
  <c r="KO20" i="21"/>
  <c r="KP20" i="21"/>
  <c r="KQ20" i="21"/>
  <c r="KR20" i="21"/>
  <c r="KT20" i="21"/>
  <c r="KU20" i="21"/>
  <c r="LQ20" i="21"/>
  <c r="LR20" i="21"/>
  <c r="LS20" i="21"/>
  <c r="LT20" i="21"/>
  <c r="LV20" i="21"/>
  <c r="LW20" i="21"/>
  <c r="MS20" i="21"/>
  <c r="MT20" i="21"/>
  <c r="MU20" i="21"/>
  <c r="MV20" i="21"/>
  <c r="MX20" i="21"/>
  <c r="MY20" i="21"/>
  <c r="NU20" i="21"/>
  <c r="NV20" i="21"/>
  <c r="NW20" i="21"/>
  <c r="NX20" i="21"/>
  <c r="NZ20" i="21"/>
  <c r="OA20" i="21"/>
  <c r="OW20" i="21"/>
  <c r="OX20" i="21"/>
  <c r="OY20" i="21"/>
  <c r="OZ20" i="21"/>
  <c r="PB20" i="21"/>
  <c r="PC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AR25" i="21"/>
  <c r="AS25" i="21"/>
  <c r="AT25" i="21"/>
  <c r="AU25" i="21"/>
  <c r="AW25" i="21"/>
  <c r="AX25" i="21"/>
  <c r="BU25" i="21"/>
  <c r="BV25" i="21"/>
  <c r="BW25" i="21"/>
  <c r="BX25" i="21"/>
  <c r="BZ25" i="21"/>
  <c r="CA25" i="21"/>
  <c r="CX25" i="21"/>
  <c r="CY25" i="21"/>
  <c r="CZ25" i="21"/>
  <c r="DA25" i="21"/>
  <c r="DC25" i="21"/>
  <c r="DD25" i="21"/>
  <c r="EC25" i="21"/>
  <c r="ED25" i="21"/>
  <c r="EE25" i="21"/>
  <c r="EF25" i="21"/>
  <c r="EH25" i="21"/>
  <c r="EI25" i="21"/>
  <c r="FE25" i="21"/>
  <c r="FF25" i="21"/>
  <c r="FG25" i="21"/>
  <c r="FH25" i="21"/>
  <c r="FJ25" i="21"/>
  <c r="FK25" i="21"/>
  <c r="GG25" i="21"/>
  <c r="GH25" i="21"/>
  <c r="GI25" i="21"/>
  <c r="GJ25" i="21"/>
  <c r="GL25" i="21"/>
  <c r="GM25" i="21"/>
  <c r="HI25" i="21"/>
  <c r="HJ25" i="21"/>
  <c r="HK25" i="21"/>
  <c r="HL25" i="21"/>
  <c r="HN25" i="21"/>
  <c r="HO25" i="21"/>
  <c r="IK25" i="21"/>
  <c r="IL25" i="21"/>
  <c r="IM25" i="21"/>
  <c r="IN25" i="21"/>
  <c r="IP25" i="21"/>
  <c r="IQ25" i="21"/>
  <c r="JM25" i="21"/>
  <c r="JN25" i="21"/>
  <c r="JO25" i="21"/>
  <c r="JP25" i="21"/>
  <c r="JR25" i="21"/>
  <c r="JS25" i="21"/>
  <c r="KO25" i="21"/>
  <c r="KP25" i="21"/>
  <c r="KQ25" i="21"/>
  <c r="KR25" i="21"/>
  <c r="KT25" i="21"/>
  <c r="KU25" i="21"/>
  <c r="LQ25" i="21"/>
  <c r="LR25" i="21"/>
  <c r="LS25" i="21"/>
  <c r="LT25" i="21"/>
  <c r="LV25" i="21"/>
  <c r="LW25" i="21"/>
  <c r="MS25" i="21"/>
  <c r="MT25" i="21"/>
  <c r="MU25" i="21"/>
  <c r="MV25" i="21"/>
  <c r="MX25" i="21"/>
  <c r="MY25" i="21"/>
  <c r="NU25" i="21"/>
  <c r="NV25" i="21"/>
  <c r="NW25" i="21"/>
  <c r="NX25" i="21"/>
  <c r="NZ25" i="21"/>
  <c r="OA25" i="21"/>
  <c r="OW25" i="21"/>
  <c r="OX25" i="21"/>
  <c r="OY25" i="21"/>
  <c r="OZ25" i="21"/>
  <c r="PB25" i="21"/>
  <c r="PC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AR27" i="21"/>
  <c r="AS27" i="21"/>
  <c r="AT27" i="21"/>
  <c r="AU27" i="21"/>
  <c r="AW27" i="21"/>
  <c r="AX27" i="21"/>
  <c r="BU27" i="21"/>
  <c r="BV27" i="21"/>
  <c r="BW27" i="21"/>
  <c r="BX27" i="21"/>
  <c r="BZ27" i="21"/>
  <c r="CA27" i="21"/>
  <c r="CX27" i="21"/>
  <c r="CY27" i="21"/>
  <c r="CZ27" i="21"/>
  <c r="DA27" i="21"/>
  <c r="DC27" i="21"/>
  <c r="DD27" i="21"/>
  <c r="EC27" i="21"/>
  <c r="ED27" i="21"/>
  <c r="EE27" i="21"/>
  <c r="EF27" i="21"/>
  <c r="EH27" i="21"/>
  <c r="EI27" i="21"/>
  <c r="FE27" i="21"/>
  <c r="FF27" i="21"/>
  <c r="FG27" i="21"/>
  <c r="FH27" i="21"/>
  <c r="FJ27" i="21"/>
  <c r="FK27" i="21"/>
  <c r="GG27" i="21"/>
  <c r="GH27" i="21"/>
  <c r="GI27" i="21"/>
  <c r="GJ27" i="21"/>
  <c r="GL27" i="21"/>
  <c r="GM27" i="21"/>
  <c r="HI27" i="21"/>
  <c r="HJ27" i="21"/>
  <c r="HK27" i="21"/>
  <c r="HL27" i="21"/>
  <c r="HN27" i="21"/>
  <c r="HO27" i="21"/>
  <c r="IK27" i="21"/>
  <c r="IL27" i="21"/>
  <c r="IM27" i="21"/>
  <c r="IN27" i="21"/>
  <c r="IP27" i="21"/>
  <c r="IQ27" i="21"/>
  <c r="JM27" i="21"/>
  <c r="JN27" i="21"/>
  <c r="JO27" i="21"/>
  <c r="JP27" i="21"/>
  <c r="JR27" i="21"/>
  <c r="JS27" i="21"/>
  <c r="KO27" i="21"/>
  <c r="KP27" i="21"/>
  <c r="KQ27" i="21"/>
  <c r="KR27" i="21"/>
  <c r="KT27" i="21"/>
  <c r="KU27" i="21"/>
  <c r="LQ27" i="21"/>
  <c r="LR27" i="21"/>
  <c r="LS27" i="21"/>
  <c r="LT27" i="21"/>
  <c r="LV27" i="21"/>
  <c r="LW27" i="21"/>
  <c r="MS27" i="21"/>
  <c r="MT27" i="21"/>
  <c r="MU27" i="21"/>
  <c r="MV27" i="21"/>
  <c r="MX27" i="21"/>
  <c r="MY27" i="21"/>
  <c r="NU27" i="21"/>
  <c r="NV27" i="21"/>
  <c r="NW27" i="21"/>
  <c r="NX27" i="21"/>
  <c r="NZ27" i="21"/>
  <c r="OA27" i="21"/>
  <c r="OW27" i="21"/>
  <c r="OX27" i="21"/>
  <c r="OY27" i="21"/>
  <c r="OZ27" i="21"/>
  <c r="PB27" i="21"/>
  <c r="PC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J24" i="21" s="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1" i="2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EC31" i="21"/>
  <c r="ED31" i="21"/>
  <c r="EE31" i="21"/>
  <c r="EF31" i="21"/>
  <c r="EH31" i="21"/>
  <c r="EI31" i="21"/>
  <c r="FE31" i="21"/>
  <c r="FF31" i="21"/>
  <c r="FG31" i="21"/>
  <c r="FH31" i="21"/>
  <c r="FJ31" i="21"/>
  <c r="FK31" i="21"/>
  <c r="GG31" i="21"/>
  <c r="GH31" i="21"/>
  <c r="GI31" i="21"/>
  <c r="GJ31" i="21"/>
  <c r="GL31" i="21"/>
  <c r="GM31" i="21"/>
  <c r="HI31" i="21"/>
  <c r="HJ31" i="21"/>
  <c r="HK31" i="21"/>
  <c r="HL31" i="21"/>
  <c r="HN31" i="21"/>
  <c r="HO31" i="21"/>
  <c r="IK31" i="21"/>
  <c r="IL31" i="21"/>
  <c r="IM31" i="21"/>
  <c r="IN31" i="21"/>
  <c r="IP31" i="21"/>
  <c r="IQ31" i="21"/>
  <c r="JM31" i="21"/>
  <c r="JN31" i="21"/>
  <c r="JO31" i="21"/>
  <c r="JP31" i="21"/>
  <c r="JR31" i="21"/>
  <c r="JS31" i="21"/>
  <c r="KO31" i="21"/>
  <c r="KP31" i="21"/>
  <c r="KQ31" i="21"/>
  <c r="KR31" i="21"/>
  <c r="KT31" i="21"/>
  <c r="KU31" i="21"/>
  <c r="LQ31" i="21"/>
  <c r="LR31" i="21"/>
  <c r="LS31" i="21"/>
  <c r="LT31" i="21"/>
  <c r="LV31" i="21"/>
  <c r="LW31" i="21"/>
  <c r="MS31" i="21"/>
  <c r="MT31" i="21"/>
  <c r="MU31" i="21"/>
  <c r="MV31" i="21"/>
  <c r="MX31" i="21"/>
  <c r="MY31" i="21"/>
  <c r="NU31" i="21"/>
  <c r="NV31" i="21"/>
  <c r="NW31" i="21"/>
  <c r="NX31" i="21"/>
  <c r="NZ31" i="21"/>
  <c r="OA31" i="21"/>
  <c r="OW31" i="21"/>
  <c r="OX31" i="21"/>
  <c r="OY31" i="21"/>
  <c r="OZ31" i="21"/>
  <c r="PB31" i="21"/>
  <c r="PC31" i="21"/>
  <c r="PY31" i="21"/>
  <c r="PZ31" i="21"/>
  <c r="QA31" i="21"/>
  <c r="QB31" i="21"/>
  <c r="QD31" i="21"/>
  <c r="QE31" i="21"/>
  <c r="QG31" i="21"/>
  <c r="QH31" i="21"/>
  <c r="RB31" i="21" s="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22" i="19"/>
  <c r="AS22" i="19"/>
  <c r="AT22" i="19"/>
  <c r="AU22" i="19"/>
  <c r="AW22" i="19"/>
  <c r="AX22" i="19"/>
  <c r="BU22" i="19"/>
  <c r="BV22" i="19"/>
  <c r="BW22" i="19"/>
  <c r="BX22" i="19"/>
  <c r="BZ22" i="19"/>
  <c r="CA22" i="19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P22" i="19" s="1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X22" i="19" s="1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PD22" i="19" s="1"/>
  <c r="OY22" i="19"/>
  <c r="OZ22" i="19"/>
  <c r="PB22" i="19"/>
  <c r="PC22" i="19"/>
  <c r="PY22" i="19"/>
  <c r="PZ22" i="19"/>
  <c r="QF22" i="19" s="1"/>
  <c r="QA22" i="19"/>
  <c r="QB22" i="19"/>
  <c r="QD22" i="19"/>
  <c r="QE22" i="19"/>
  <c r="QG22" i="19"/>
  <c r="QH22" i="19"/>
  <c r="QI22" i="19"/>
  <c r="QJ22" i="19"/>
  <c r="QK22" i="19"/>
  <c r="QL22" i="19"/>
  <c r="RB22" i="19" s="1"/>
  <c r="QM22" i="19"/>
  <c r="QN22" i="19"/>
  <c r="QO22" i="19"/>
  <c r="QP22" i="19"/>
  <c r="QQ22" i="19"/>
  <c r="QR22" i="19"/>
  <c r="QS22" i="19"/>
  <c r="QT22" i="19"/>
  <c r="RG22" i="19" s="1"/>
  <c r="QU22" i="19"/>
  <c r="QV22" i="19"/>
  <c r="QW22" i="19"/>
  <c r="QX22" i="19"/>
  <c r="QY22" i="19"/>
  <c r="QZ22" i="19"/>
  <c r="AR34" i="19"/>
  <c r="AS34" i="19"/>
  <c r="AT34" i="19"/>
  <c r="AU34" i="19"/>
  <c r="AW34" i="19"/>
  <c r="AX34" i="19"/>
  <c r="BU34" i="19"/>
  <c r="BV34" i="19"/>
  <c r="BY34" i="19" s="1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RG34" i="19" s="1"/>
  <c r="QU34" i="19"/>
  <c r="QV34" i="19"/>
  <c r="QW34" i="19"/>
  <c r="QX34" i="19"/>
  <c r="QY34" i="19"/>
  <c r="QZ34" i="19"/>
  <c r="AR35" i="19"/>
  <c r="AS35" i="19"/>
  <c r="AT35" i="19"/>
  <c r="AU35" i="19"/>
  <c r="AW35" i="19"/>
  <c r="AX35" i="19"/>
  <c r="BU35" i="19"/>
  <c r="BV35" i="19"/>
  <c r="BW35" i="19"/>
  <c r="BX35" i="19"/>
  <c r="BZ35" i="19"/>
  <c r="CA35" i="19"/>
  <c r="CX35" i="19"/>
  <c r="CY35" i="19"/>
  <c r="CZ35" i="19"/>
  <c r="DA35" i="19"/>
  <c r="DC35" i="19"/>
  <c r="DD35" i="19"/>
  <c r="EC35" i="19"/>
  <c r="ED35" i="19"/>
  <c r="EG35" i="19" s="1"/>
  <c r="EE35" i="19"/>
  <c r="EF35" i="19"/>
  <c r="EH35" i="19"/>
  <c r="EI35" i="19"/>
  <c r="FE35" i="19"/>
  <c r="FF35" i="19"/>
  <c r="FG35" i="19"/>
  <c r="FH35" i="19"/>
  <c r="FJ35" i="19"/>
  <c r="FK35" i="19"/>
  <c r="GG35" i="19"/>
  <c r="GH35" i="19"/>
  <c r="GK35" i="19" s="1"/>
  <c r="GI35" i="19"/>
  <c r="GJ35" i="19"/>
  <c r="GL35" i="19"/>
  <c r="GM35" i="19"/>
  <c r="HI35" i="19"/>
  <c r="HJ35" i="19"/>
  <c r="HK35" i="19"/>
  <c r="HL35" i="19"/>
  <c r="HN35" i="19"/>
  <c r="HO35" i="19"/>
  <c r="IK35" i="19"/>
  <c r="IL35" i="19"/>
  <c r="IO35" i="19" s="1"/>
  <c r="IM35" i="19"/>
  <c r="IN35" i="19"/>
  <c r="IP35" i="19"/>
  <c r="IQ35" i="19"/>
  <c r="JM35" i="19"/>
  <c r="JN35" i="19"/>
  <c r="JQ35" i="19" s="1"/>
  <c r="JO35" i="19"/>
  <c r="JP35" i="19"/>
  <c r="JR35" i="19"/>
  <c r="JS35" i="19"/>
  <c r="KO35" i="19"/>
  <c r="KP35" i="19"/>
  <c r="KS35" i="19" s="1"/>
  <c r="KQ35" i="19"/>
  <c r="KR35" i="19"/>
  <c r="KT35" i="19"/>
  <c r="KU35" i="19"/>
  <c r="LQ35" i="19"/>
  <c r="LR35" i="19"/>
  <c r="LS35" i="19"/>
  <c r="LT35" i="19"/>
  <c r="LV35" i="19"/>
  <c r="LW35" i="19"/>
  <c r="MS35" i="19"/>
  <c r="MT35" i="19"/>
  <c r="MU35" i="19"/>
  <c r="MV35" i="19"/>
  <c r="MX35" i="19"/>
  <c r="MY35" i="19"/>
  <c r="NU35" i="19"/>
  <c r="NV35" i="19"/>
  <c r="NW35" i="19"/>
  <c r="NX35" i="19"/>
  <c r="NZ35" i="19"/>
  <c r="OA35" i="19"/>
  <c r="OW35" i="19"/>
  <c r="OX35" i="19"/>
  <c r="OY35" i="19"/>
  <c r="OZ35" i="19"/>
  <c r="PB35" i="19"/>
  <c r="PC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AR14" i="27"/>
  <c r="AS14" i="27"/>
  <c r="AT14" i="27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I14" i="27" s="1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21" i="27"/>
  <c r="AS21" i="27"/>
  <c r="AT21" i="27"/>
  <c r="AU21" i="27"/>
  <c r="AW21" i="27"/>
  <c r="AX21" i="27"/>
  <c r="BU21" i="27"/>
  <c r="BV21" i="27"/>
  <c r="BW21" i="27"/>
  <c r="BX21" i="27"/>
  <c r="BZ21" i="27"/>
  <c r="CA21" i="27"/>
  <c r="CX21" i="27"/>
  <c r="CY21" i="27"/>
  <c r="CZ21" i="27"/>
  <c r="DA21" i="27"/>
  <c r="DC21" i="27"/>
  <c r="DD21" i="27"/>
  <c r="EC21" i="27"/>
  <c r="ED21" i="27"/>
  <c r="EG21" i="27" s="1"/>
  <c r="EE21" i="27"/>
  <c r="EF21" i="27"/>
  <c r="EH21" i="27"/>
  <c r="EI21" i="27"/>
  <c r="FE21" i="27"/>
  <c r="FF21" i="27"/>
  <c r="FI21" i="27" s="1"/>
  <c r="FG21" i="27"/>
  <c r="FH21" i="27"/>
  <c r="FJ21" i="27"/>
  <c r="FK21" i="27"/>
  <c r="GG21" i="27"/>
  <c r="GH21" i="27"/>
  <c r="GI21" i="27"/>
  <c r="GJ21" i="27"/>
  <c r="GL21" i="27"/>
  <c r="GM21" i="27"/>
  <c r="HI21" i="27"/>
  <c r="HJ21" i="27"/>
  <c r="HM21" i="27" s="1"/>
  <c r="HK21" i="27"/>
  <c r="HL21" i="27"/>
  <c r="HN21" i="27"/>
  <c r="HO21" i="27"/>
  <c r="IK21" i="27"/>
  <c r="IL21" i="27"/>
  <c r="IM21" i="27"/>
  <c r="IN21" i="27"/>
  <c r="IP21" i="27"/>
  <c r="IQ21" i="27"/>
  <c r="JM21" i="27"/>
  <c r="JN21" i="27"/>
  <c r="JQ21" i="27" s="1"/>
  <c r="JO21" i="27"/>
  <c r="JP21" i="27"/>
  <c r="JR21" i="27"/>
  <c r="JS21" i="27"/>
  <c r="KO21" i="27"/>
  <c r="KP21" i="27"/>
  <c r="KQ21" i="27"/>
  <c r="KR21" i="27"/>
  <c r="KT21" i="27"/>
  <c r="KU21" i="27"/>
  <c r="LQ21" i="27"/>
  <c r="LR21" i="27"/>
  <c r="LS21" i="27"/>
  <c r="LU21" i="27" s="1"/>
  <c r="LT21" i="27"/>
  <c r="LV21" i="27"/>
  <c r="LW21" i="27"/>
  <c r="MS21" i="27"/>
  <c r="MT21" i="27"/>
  <c r="MU21" i="27"/>
  <c r="MV21" i="27"/>
  <c r="MX21" i="27"/>
  <c r="MY21" i="27"/>
  <c r="NU21" i="27"/>
  <c r="NV21" i="27"/>
  <c r="NW21" i="27"/>
  <c r="NX21" i="27"/>
  <c r="NZ21" i="27"/>
  <c r="OA21" i="27"/>
  <c r="OW21" i="27"/>
  <c r="OX21" i="27"/>
  <c r="OY21" i="27"/>
  <c r="OZ21" i="27"/>
  <c r="PB21" i="27"/>
  <c r="PC21" i="27"/>
  <c r="PY21" i="27"/>
  <c r="PZ21" i="27"/>
  <c r="QA21" i="27"/>
  <c r="QC21" i="27" s="1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AR23" i="27"/>
  <c r="AS23" i="27"/>
  <c r="AV23" i="27" s="1"/>
  <c r="AT23" i="27"/>
  <c r="AU23" i="27"/>
  <c r="AW23" i="27"/>
  <c r="AX23" i="27"/>
  <c r="BU23" i="27"/>
  <c r="BV23" i="27"/>
  <c r="BW23" i="27"/>
  <c r="BX23" i="27"/>
  <c r="BZ23" i="27"/>
  <c r="CA23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I23" i="27" s="1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M23" i="27" s="1"/>
  <c r="HK23" i="27"/>
  <c r="HL23" i="27"/>
  <c r="HN23" i="27"/>
  <c r="HO23" i="27"/>
  <c r="IK23" i="27"/>
  <c r="IL23" i="27"/>
  <c r="IO23" i="27" s="1"/>
  <c r="IM23" i="27"/>
  <c r="IN23" i="27"/>
  <c r="IP23" i="27"/>
  <c r="IQ23" i="27"/>
  <c r="JM23" i="27"/>
  <c r="JN23" i="27"/>
  <c r="JQ23" i="27" s="1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U23" i="27" s="1"/>
  <c r="LS23" i="27"/>
  <c r="LT23" i="27"/>
  <c r="LV23" i="27"/>
  <c r="LW23" i="27"/>
  <c r="MS23" i="27"/>
  <c r="MT23" i="27"/>
  <c r="MW23" i="27" s="1"/>
  <c r="MU23" i="27"/>
  <c r="MV23" i="27"/>
  <c r="MX23" i="27"/>
  <c r="MY23" i="27"/>
  <c r="NU23" i="27"/>
  <c r="NV23" i="27"/>
  <c r="NY23" i="27" s="1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C23" i="27" s="1"/>
  <c r="QA23" i="27"/>
  <c r="QB23" i="27"/>
  <c r="QD23" i="27"/>
  <c r="QE23" i="27"/>
  <c r="QG23" i="27"/>
  <c r="QH23" i="27"/>
  <c r="RB23" i="27" s="1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AR22" i="27"/>
  <c r="AS22" i="27"/>
  <c r="AT22" i="27"/>
  <c r="AU22" i="27"/>
  <c r="AW22" i="27"/>
  <c r="AX22" i="27"/>
  <c r="BU22" i="27"/>
  <c r="BV22" i="27"/>
  <c r="BY22" i="27" s="1"/>
  <c r="BW22" i="27"/>
  <c r="BX22" i="27"/>
  <c r="BZ22" i="27"/>
  <c r="CA22" i="27"/>
  <c r="CX22" i="27"/>
  <c r="CY22" i="27"/>
  <c r="CZ22" i="27"/>
  <c r="DA22" i="27"/>
  <c r="DC22" i="27"/>
  <c r="DD22" i="27"/>
  <c r="EC22" i="27"/>
  <c r="ED22" i="27"/>
  <c r="EG22" i="27" s="1"/>
  <c r="EE22" i="27"/>
  <c r="EF22" i="27"/>
  <c r="EH22" i="27"/>
  <c r="EI22" i="27"/>
  <c r="FE22" i="27"/>
  <c r="FF22" i="27"/>
  <c r="FG22" i="27"/>
  <c r="FH22" i="27"/>
  <c r="FJ22" i="27"/>
  <c r="FK22" i="27"/>
  <c r="GG22" i="27"/>
  <c r="GH22" i="27"/>
  <c r="GI22" i="27"/>
  <c r="GJ22" i="27"/>
  <c r="GL22" i="27"/>
  <c r="GM22" i="27"/>
  <c r="HI22" i="27"/>
  <c r="HJ22" i="27"/>
  <c r="HP22" i="27" s="1"/>
  <c r="HK22" i="27"/>
  <c r="HL22" i="27"/>
  <c r="HN22" i="27"/>
  <c r="HO22" i="27"/>
  <c r="IK22" i="27"/>
  <c r="IL22" i="27"/>
  <c r="IM22" i="27"/>
  <c r="IN22" i="27"/>
  <c r="IP22" i="27"/>
  <c r="IQ22" i="27"/>
  <c r="JM22" i="27"/>
  <c r="JN22" i="27"/>
  <c r="JO22" i="27"/>
  <c r="JP22" i="27"/>
  <c r="JR22" i="27"/>
  <c r="JS22" i="27"/>
  <c r="KO22" i="27"/>
  <c r="KP22" i="27"/>
  <c r="KQ22" i="27"/>
  <c r="KR22" i="27"/>
  <c r="KT22" i="27"/>
  <c r="KU22" i="27"/>
  <c r="LQ22" i="27"/>
  <c r="LR22" i="27"/>
  <c r="LS22" i="27"/>
  <c r="LT22" i="27"/>
  <c r="LV22" i="27"/>
  <c r="LW22" i="27"/>
  <c r="MS22" i="27"/>
  <c r="MT22" i="27"/>
  <c r="MU22" i="27"/>
  <c r="MV22" i="27"/>
  <c r="MX22" i="27"/>
  <c r="MY22" i="27"/>
  <c r="NU22" i="27"/>
  <c r="NV22" i="27"/>
  <c r="NW22" i="27"/>
  <c r="NX22" i="27"/>
  <c r="NZ22" i="27"/>
  <c r="OA22" i="27"/>
  <c r="OW22" i="27"/>
  <c r="OX22" i="27"/>
  <c r="OY22" i="27"/>
  <c r="OZ22" i="27"/>
  <c r="PB22" i="27"/>
  <c r="PC22" i="27"/>
  <c r="PY22" i="27"/>
  <c r="PZ22" i="27"/>
  <c r="QF22" i="27" s="1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AR24" i="27"/>
  <c r="AS24" i="27"/>
  <c r="AT24" i="27"/>
  <c r="AU24" i="27"/>
  <c r="AW24" i="27"/>
  <c r="AX24" i="27"/>
  <c r="BU24" i="27"/>
  <c r="BV24" i="27"/>
  <c r="BW24" i="27"/>
  <c r="BX24" i="27"/>
  <c r="BZ24" i="27"/>
  <c r="CA24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U24" i="27" s="1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C24" i="27" s="1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AR18" i="27"/>
  <c r="AS18" i="27"/>
  <c r="AT18" i="27"/>
  <c r="AU18" i="27"/>
  <c r="AW18" i="27"/>
  <c r="AX18" i="27"/>
  <c r="BU18" i="27"/>
  <c r="BV18" i="27"/>
  <c r="BW18" i="27"/>
  <c r="BX18" i="27"/>
  <c r="BZ18" i="27"/>
  <c r="CA18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AR25" i="27"/>
  <c r="AS25" i="27"/>
  <c r="AT25" i="27"/>
  <c r="AU25" i="27"/>
  <c r="AW25" i="27"/>
  <c r="AX25" i="27"/>
  <c r="BU25" i="27"/>
  <c r="BV25" i="27"/>
  <c r="BW25" i="27"/>
  <c r="BX25" i="27"/>
  <c r="BZ25" i="27"/>
  <c r="CA25" i="27"/>
  <c r="CX25" i="27"/>
  <c r="CY25" i="27"/>
  <c r="CZ25" i="27"/>
  <c r="DA25" i="27"/>
  <c r="DC25" i="27"/>
  <c r="DD25" i="27"/>
  <c r="EC25" i="27"/>
  <c r="ED25" i="27"/>
  <c r="EE25" i="27"/>
  <c r="EF25" i="27"/>
  <c r="EH25" i="27"/>
  <c r="EI25" i="27"/>
  <c r="FE25" i="27"/>
  <c r="FF25" i="27"/>
  <c r="FI25" i="27" s="1"/>
  <c r="FG25" i="27"/>
  <c r="FH25" i="27"/>
  <c r="FJ25" i="27"/>
  <c r="FK25" i="27"/>
  <c r="GG25" i="27"/>
  <c r="GH25" i="27"/>
  <c r="GI25" i="27"/>
  <c r="GK25" i="27" s="1"/>
  <c r="GJ25" i="27"/>
  <c r="GL25" i="27"/>
  <c r="GM25" i="27"/>
  <c r="HI25" i="27"/>
  <c r="HJ25" i="27"/>
  <c r="HM25" i="27" s="1"/>
  <c r="HK25" i="27"/>
  <c r="HL25" i="27"/>
  <c r="HN25" i="27"/>
  <c r="HO25" i="27"/>
  <c r="IK25" i="27"/>
  <c r="IL25" i="27"/>
  <c r="IM25" i="27"/>
  <c r="IN25" i="27"/>
  <c r="IP25" i="27"/>
  <c r="IQ25" i="27"/>
  <c r="JM25" i="27"/>
  <c r="JN25" i="27"/>
  <c r="JQ25" i="27" s="1"/>
  <c r="JO25" i="27"/>
  <c r="JP25" i="27"/>
  <c r="JR25" i="27"/>
  <c r="JS25" i="27"/>
  <c r="KO25" i="27"/>
  <c r="KP25" i="27"/>
  <c r="KQ25" i="27"/>
  <c r="KR25" i="27"/>
  <c r="KT25" i="27"/>
  <c r="KU25" i="27"/>
  <c r="LQ25" i="27"/>
  <c r="LR25" i="27"/>
  <c r="LU25" i="27" s="1"/>
  <c r="LS25" i="27"/>
  <c r="LT25" i="27"/>
  <c r="LV25" i="27"/>
  <c r="LW25" i="27"/>
  <c r="MS25" i="27"/>
  <c r="MT25" i="27"/>
  <c r="MW25" i="27" s="1"/>
  <c r="MU25" i="27"/>
  <c r="MV25" i="27"/>
  <c r="MX25" i="27"/>
  <c r="MY25" i="27"/>
  <c r="NU25" i="27"/>
  <c r="NV25" i="27"/>
  <c r="NY25" i="27" s="1"/>
  <c r="NW25" i="27"/>
  <c r="NX25" i="27"/>
  <c r="NZ25" i="27"/>
  <c r="OA25" i="27"/>
  <c r="OW25" i="27"/>
  <c r="OX25" i="27"/>
  <c r="OY25" i="27"/>
  <c r="OZ25" i="27"/>
  <c r="PB25" i="27"/>
  <c r="PC25" i="27"/>
  <c r="PY25" i="27"/>
  <c r="PZ25" i="27"/>
  <c r="QA25" i="27"/>
  <c r="QB25" i="27"/>
  <c r="QD25" i="27"/>
  <c r="QE25" i="27"/>
  <c r="QG25" i="27"/>
  <c r="QH25" i="27"/>
  <c r="QI25" i="27"/>
  <c r="QJ25" i="27"/>
  <c r="QK25" i="27"/>
  <c r="QL25" i="27"/>
  <c r="QM25" i="27"/>
  <c r="QN25" i="27"/>
  <c r="QO25" i="27"/>
  <c r="QP25" i="27"/>
  <c r="QQ25" i="27"/>
  <c r="QR25" i="27"/>
  <c r="QS25" i="27"/>
  <c r="QT25" i="27"/>
  <c r="QU25" i="27"/>
  <c r="QV25" i="27"/>
  <c r="QW25" i="27"/>
  <c r="QX25" i="27"/>
  <c r="QY25" i="27"/>
  <c r="QZ25" i="27"/>
  <c r="AR26" i="27"/>
  <c r="AS26" i="27"/>
  <c r="AT26" i="27"/>
  <c r="AU26" i="27"/>
  <c r="AW26" i="27"/>
  <c r="AX26" i="27"/>
  <c r="BU26" i="27"/>
  <c r="BV26" i="27"/>
  <c r="BW26" i="27"/>
  <c r="BX26" i="27"/>
  <c r="BZ26" i="27"/>
  <c r="CA26" i="27"/>
  <c r="CX26" i="27"/>
  <c r="CY26" i="27"/>
  <c r="CZ26" i="27"/>
  <c r="DA26" i="27"/>
  <c r="DC26" i="27"/>
  <c r="DD26" i="27"/>
  <c r="EC26" i="27"/>
  <c r="ED26" i="27"/>
  <c r="EG26" i="27" s="1"/>
  <c r="EE26" i="27"/>
  <c r="EF26" i="27"/>
  <c r="EH26" i="27"/>
  <c r="EI26" i="27"/>
  <c r="FE26" i="27"/>
  <c r="FF26" i="27"/>
  <c r="FG26" i="27"/>
  <c r="FH26" i="27"/>
  <c r="FJ26" i="27"/>
  <c r="FK26" i="27"/>
  <c r="GG26" i="27"/>
  <c r="GH26" i="27"/>
  <c r="GK26" i="27" s="1"/>
  <c r="GI26" i="27"/>
  <c r="GJ26" i="27"/>
  <c r="GL26" i="27"/>
  <c r="GM26" i="27"/>
  <c r="HI26" i="27"/>
  <c r="HJ26" i="27"/>
  <c r="HM26" i="27" s="1"/>
  <c r="HK26" i="27"/>
  <c r="HL26" i="27"/>
  <c r="HN26" i="27"/>
  <c r="HO26" i="27"/>
  <c r="IK26" i="27"/>
  <c r="IL26" i="27"/>
  <c r="IO26" i="27" s="1"/>
  <c r="IM26" i="27"/>
  <c r="IN26" i="27"/>
  <c r="IP26" i="27"/>
  <c r="IQ26" i="27"/>
  <c r="JM26" i="27"/>
  <c r="JN26" i="27"/>
  <c r="JO26" i="27"/>
  <c r="JP26" i="27"/>
  <c r="JR26" i="27"/>
  <c r="JS26" i="27"/>
  <c r="KO26" i="27"/>
  <c r="KP26" i="27"/>
  <c r="KS26" i="27" s="1"/>
  <c r="KQ26" i="27"/>
  <c r="KR26" i="27"/>
  <c r="KT26" i="27"/>
  <c r="KU26" i="27"/>
  <c r="LQ26" i="27"/>
  <c r="LR26" i="27"/>
  <c r="LU26" i="27" s="1"/>
  <c r="LS26" i="27"/>
  <c r="LT26" i="27"/>
  <c r="LV26" i="27"/>
  <c r="LW26" i="27"/>
  <c r="MS26" i="27"/>
  <c r="MT26" i="27"/>
  <c r="MW26" i="27" s="1"/>
  <c r="MU26" i="27"/>
  <c r="MV26" i="27"/>
  <c r="MX26" i="27"/>
  <c r="MY26" i="27"/>
  <c r="NU26" i="27"/>
  <c r="NV26" i="27"/>
  <c r="NW26" i="27"/>
  <c r="NX26" i="27"/>
  <c r="NZ26" i="27"/>
  <c r="OA26" i="27"/>
  <c r="OW26" i="27"/>
  <c r="OX26" i="27"/>
  <c r="PA26" i="27" s="1"/>
  <c r="OY26" i="27"/>
  <c r="OZ26" i="27"/>
  <c r="PB26" i="27"/>
  <c r="PC26" i="27"/>
  <c r="PY26" i="27"/>
  <c r="PZ26" i="27"/>
  <c r="QC26" i="27" s="1"/>
  <c r="QA26" i="27"/>
  <c r="QB26" i="27"/>
  <c r="QD26" i="27"/>
  <c r="QE26" i="27"/>
  <c r="QG26" i="27"/>
  <c r="QH26" i="27"/>
  <c r="QI26" i="27"/>
  <c r="QJ26" i="27"/>
  <c r="QK26" i="27"/>
  <c r="QL26" i="27"/>
  <c r="QM26" i="27"/>
  <c r="QN26" i="27"/>
  <c r="QO26" i="27"/>
  <c r="QP26" i="27"/>
  <c r="QQ26" i="27"/>
  <c r="QR26" i="27"/>
  <c r="QS26" i="27"/>
  <c r="QT26" i="27"/>
  <c r="QU26" i="27"/>
  <c r="QV26" i="27"/>
  <c r="QW26" i="27"/>
  <c r="QX26" i="27"/>
  <c r="QY26" i="27"/>
  <c r="QZ26" i="27"/>
  <c r="AR13" i="26"/>
  <c r="AS13" i="26"/>
  <c r="AT13" i="26"/>
  <c r="AU13" i="26"/>
  <c r="AW13" i="26"/>
  <c r="AX13" i="26"/>
  <c r="BU13" i="26"/>
  <c r="BV13" i="26"/>
  <c r="BW13" i="26"/>
  <c r="BX13" i="26"/>
  <c r="BZ13" i="26"/>
  <c r="CA13" i="26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L13" i="26" s="1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AR23" i="26"/>
  <c r="AS23" i="26"/>
  <c r="AV23" i="26" s="1"/>
  <c r="AT23" i="26"/>
  <c r="AU23" i="26"/>
  <c r="AW23" i="26"/>
  <c r="AX23" i="26"/>
  <c r="BU23" i="26"/>
  <c r="BV23" i="26"/>
  <c r="CB23" i="26" s="1"/>
  <c r="BW23" i="26"/>
  <c r="BX23" i="26"/>
  <c r="BZ23" i="26"/>
  <c r="CA23" i="26"/>
  <c r="CX23" i="26"/>
  <c r="CY23" i="26"/>
  <c r="CZ23" i="26"/>
  <c r="DA23" i="26"/>
  <c r="DC23" i="26"/>
  <c r="DD23" i="26"/>
  <c r="EC23" i="26"/>
  <c r="ED23" i="26"/>
  <c r="EE23" i="26"/>
  <c r="EF23" i="26"/>
  <c r="EH23" i="26"/>
  <c r="EI23" i="26"/>
  <c r="FE23" i="26"/>
  <c r="FF23" i="26"/>
  <c r="FG23" i="26"/>
  <c r="FH23" i="26"/>
  <c r="FJ23" i="26"/>
  <c r="FK23" i="26"/>
  <c r="GG23" i="26"/>
  <c r="GH23" i="26"/>
  <c r="GI23" i="26"/>
  <c r="GJ23" i="26"/>
  <c r="GL23" i="26"/>
  <c r="GM23" i="26"/>
  <c r="HI23" i="26"/>
  <c r="HJ23" i="26"/>
  <c r="HK23" i="26"/>
  <c r="HL23" i="26"/>
  <c r="HN23" i="26"/>
  <c r="HO23" i="26"/>
  <c r="IK23" i="26"/>
  <c r="IL23" i="26"/>
  <c r="IM23" i="26"/>
  <c r="IN23" i="26"/>
  <c r="IP23" i="26"/>
  <c r="IQ23" i="26"/>
  <c r="JM23" i="26"/>
  <c r="JN23" i="26"/>
  <c r="JO23" i="26"/>
  <c r="JP23" i="26"/>
  <c r="JR23" i="26"/>
  <c r="JS23" i="26"/>
  <c r="KO23" i="26"/>
  <c r="KP23" i="26"/>
  <c r="KQ23" i="26"/>
  <c r="KR23" i="26"/>
  <c r="KT23" i="26"/>
  <c r="KU23" i="26"/>
  <c r="LQ23" i="26"/>
  <c r="LR23" i="26"/>
  <c r="LS23" i="26"/>
  <c r="LT23" i="26"/>
  <c r="LV23" i="26"/>
  <c r="LW23" i="26"/>
  <c r="MS23" i="26"/>
  <c r="MT23" i="26"/>
  <c r="MU23" i="26"/>
  <c r="MV23" i="26"/>
  <c r="MX23" i="26"/>
  <c r="MY23" i="26"/>
  <c r="NU23" i="26"/>
  <c r="NV23" i="26"/>
  <c r="NW23" i="26"/>
  <c r="NX23" i="26"/>
  <c r="NZ23" i="26"/>
  <c r="OA23" i="26"/>
  <c r="OW23" i="26"/>
  <c r="OX23" i="26"/>
  <c r="OY23" i="26"/>
  <c r="OZ23" i="26"/>
  <c r="PB23" i="26"/>
  <c r="PC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2" i="26"/>
  <c r="AS22" i="26"/>
  <c r="AT22" i="26"/>
  <c r="AU22" i="26"/>
  <c r="AW22" i="26"/>
  <c r="AX22" i="26"/>
  <c r="BU22" i="26"/>
  <c r="BV22" i="26"/>
  <c r="BW22" i="26"/>
  <c r="BX22" i="26"/>
  <c r="BZ22" i="26"/>
  <c r="CA22" i="26"/>
  <c r="CX22" i="26"/>
  <c r="CY22" i="26"/>
  <c r="CZ22" i="26"/>
  <c r="P22" i="26" s="1"/>
  <c r="Q22" i="26" s="1"/>
  <c r="DA22" i="26"/>
  <c r="DC22" i="26"/>
  <c r="DD22" i="26"/>
  <c r="EC22" i="26"/>
  <c r="ED22" i="26"/>
  <c r="EE22" i="26"/>
  <c r="EF22" i="26"/>
  <c r="EH22" i="26"/>
  <c r="EI22" i="26"/>
  <c r="FE22" i="26"/>
  <c r="FF22" i="26"/>
  <c r="FG22" i="26"/>
  <c r="FH22" i="26"/>
  <c r="FJ22" i="26"/>
  <c r="FK22" i="26"/>
  <c r="GG22" i="26"/>
  <c r="GH22" i="26"/>
  <c r="GI22" i="26"/>
  <c r="GJ22" i="26"/>
  <c r="GL22" i="26"/>
  <c r="GM22" i="26"/>
  <c r="HI22" i="26"/>
  <c r="HJ22" i="26"/>
  <c r="HK22" i="26"/>
  <c r="HL22" i="26"/>
  <c r="HN22" i="26"/>
  <c r="HO22" i="26"/>
  <c r="IK22" i="26"/>
  <c r="IL22" i="26"/>
  <c r="IM22" i="26"/>
  <c r="IN22" i="26"/>
  <c r="IP22" i="26"/>
  <c r="IQ22" i="26"/>
  <c r="JM22" i="26"/>
  <c r="JN22" i="26"/>
  <c r="JO22" i="26"/>
  <c r="JP22" i="26"/>
  <c r="JR22" i="26"/>
  <c r="JS22" i="26"/>
  <c r="KO22" i="26"/>
  <c r="KP22" i="26"/>
  <c r="KQ22" i="26"/>
  <c r="KR22" i="26"/>
  <c r="KT22" i="26"/>
  <c r="KU22" i="26"/>
  <c r="LQ22" i="26"/>
  <c r="LR22" i="26"/>
  <c r="LS22" i="26"/>
  <c r="LT22" i="26"/>
  <c r="LV22" i="26"/>
  <c r="LW22" i="26"/>
  <c r="MS22" i="26"/>
  <c r="MT22" i="26"/>
  <c r="MU22" i="26"/>
  <c r="MV22" i="26"/>
  <c r="MX22" i="26"/>
  <c r="MY22" i="26"/>
  <c r="NU22" i="26"/>
  <c r="NV22" i="26"/>
  <c r="NW22" i="26"/>
  <c r="NX22" i="26"/>
  <c r="NZ22" i="26"/>
  <c r="OA22" i="26"/>
  <c r="OW22" i="26"/>
  <c r="OX22" i="26"/>
  <c r="OY22" i="26"/>
  <c r="OZ22" i="26"/>
  <c r="PB22" i="26"/>
  <c r="PC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AO31" i="22"/>
  <c r="AP31" i="22"/>
  <c r="AQ31" i="22"/>
  <c r="AU31" i="22" s="1"/>
  <c r="AY31" i="22" s="1"/>
  <c r="AR31" i="22"/>
  <c r="AS31" i="22"/>
  <c r="AT31" i="22"/>
  <c r="AV31" i="22"/>
  <c r="AW31" i="22"/>
  <c r="AX31" i="22"/>
  <c r="BP31" i="22"/>
  <c r="BQ31" i="22"/>
  <c r="BR31" i="22"/>
  <c r="BV31" i="22" s="1"/>
  <c r="BS31" i="22"/>
  <c r="BT31" i="22"/>
  <c r="BU31" i="22"/>
  <c r="BW31" i="22"/>
  <c r="BX31" i="22"/>
  <c r="BY31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Z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AO24" i="22"/>
  <c r="AP24" i="22"/>
  <c r="AQ24" i="22"/>
  <c r="AU24" i="22" s="1"/>
  <c r="AR24" i="22"/>
  <c r="AS24" i="22"/>
  <c r="AT24" i="22"/>
  <c r="AV24" i="22"/>
  <c r="AW24" i="22"/>
  <c r="AX24" i="22"/>
  <c r="BP24" i="22"/>
  <c r="BQ24" i="22"/>
  <c r="BR24" i="22"/>
  <c r="BV24" i="22" s="1"/>
  <c r="BS24" i="22"/>
  <c r="BT24" i="22"/>
  <c r="BU24" i="22"/>
  <c r="BW24" i="22"/>
  <c r="BX24" i="22"/>
  <c r="BY24" i="22"/>
  <c r="CQ24" i="22"/>
  <c r="CR24" i="22"/>
  <c r="CS24" i="22"/>
  <c r="CW24" i="22" s="1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AO35" i="22"/>
  <c r="AP35" i="22"/>
  <c r="AQ35" i="22"/>
  <c r="AR35" i="22"/>
  <c r="AS35" i="22"/>
  <c r="AT35" i="22"/>
  <c r="AV35" i="22"/>
  <c r="AW35" i="22"/>
  <c r="AX35" i="22"/>
  <c r="BP35" i="22"/>
  <c r="BQ35" i="22"/>
  <c r="BR35" i="22"/>
  <c r="BV35" i="22" s="1"/>
  <c r="BS35" i="22"/>
  <c r="BT35" i="22"/>
  <c r="BU35" i="22"/>
  <c r="BW35" i="22"/>
  <c r="BX35" i="22"/>
  <c r="BY35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N35" i="22" s="1"/>
  <c r="SO35" i="22"/>
  <c r="SP35" i="22"/>
  <c r="SQ35" i="22"/>
  <c r="SR35" i="22"/>
  <c r="SS35" i="22"/>
  <c r="ST35" i="22"/>
  <c r="SV35" i="22"/>
  <c r="SW35" i="22"/>
  <c r="SX35" i="22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TL35" i="22"/>
  <c r="AO30" i="22"/>
  <c r="AP30" i="22"/>
  <c r="AQ30" i="22"/>
  <c r="AU30" i="22" s="1"/>
  <c r="AR30" i="22"/>
  <c r="AS30" i="22"/>
  <c r="AT30" i="22"/>
  <c r="AV30" i="22"/>
  <c r="AW30" i="22"/>
  <c r="AX30" i="22"/>
  <c r="BP30" i="22"/>
  <c r="BQ30" i="22"/>
  <c r="BR30" i="22"/>
  <c r="BV30" i="22" s="1"/>
  <c r="BS30" i="22"/>
  <c r="BT30" i="22"/>
  <c r="BU30" i="22"/>
  <c r="BW30" i="22"/>
  <c r="BX30" i="22"/>
  <c r="BY30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X37" i="22"/>
  <c r="CY37" i="22"/>
  <c r="CZ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D37" i="22"/>
  <c r="TP37" i="22" s="1"/>
  <c r="TE37" i="22"/>
  <c r="TF37" i="22"/>
  <c r="TG37" i="22"/>
  <c r="TH37" i="22"/>
  <c r="TS37" i="22" s="1"/>
  <c r="TI37" i="22"/>
  <c r="TT37" i="22" s="1"/>
  <c r="TJ37" i="22"/>
  <c r="TO37" i="22"/>
  <c r="AO38" i="22"/>
  <c r="AP38" i="22"/>
  <c r="AQ38" i="22"/>
  <c r="AR38" i="22"/>
  <c r="AS38" i="22"/>
  <c r="AT38" i="22"/>
  <c r="AV38" i="22"/>
  <c r="AW38" i="22"/>
  <c r="AX38" i="22"/>
  <c r="BP38" i="22"/>
  <c r="BQ38" i="22"/>
  <c r="BR38" i="22"/>
  <c r="BV38" i="22" s="1"/>
  <c r="BZ38" i="22" s="1"/>
  <c r="BS38" i="22"/>
  <c r="BT38" i="22"/>
  <c r="BU38" i="22"/>
  <c r="BW38" i="22"/>
  <c r="BX38" i="22"/>
  <c r="BY38" i="22"/>
  <c r="CQ38" i="22"/>
  <c r="CR38" i="22"/>
  <c r="CS38" i="22"/>
  <c r="CT38" i="22"/>
  <c r="CU38" i="22"/>
  <c r="CV38" i="22"/>
  <c r="CX38" i="22"/>
  <c r="CY38" i="22"/>
  <c r="CZ38" i="22"/>
  <c r="SH38" i="22"/>
  <c r="SI38" i="22"/>
  <c r="SJ38" i="22"/>
  <c r="SK38" i="22"/>
  <c r="SL38" i="22"/>
  <c r="SM38" i="22"/>
  <c r="SO38" i="22"/>
  <c r="SP38" i="22"/>
  <c r="SQ38" i="22"/>
  <c r="SR38" i="22"/>
  <c r="SS38" i="22"/>
  <c r="ST38" i="22"/>
  <c r="SV38" i="22"/>
  <c r="SW38" i="22"/>
  <c r="SX38" i="22"/>
  <c r="TL38" i="22" s="1"/>
  <c r="SY38" i="22"/>
  <c r="TM38" i="22" s="1"/>
  <c r="SZ38" i="22"/>
  <c r="TA38" i="22"/>
  <c r="TB38" i="22"/>
  <c r="TC38" i="22"/>
  <c r="TO38" i="22" s="1"/>
  <c r="TD38" i="22"/>
  <c r="TP38" i="22" s="1"/>
  <c r="TE38" i="22"/>
  <c r="TF38" i="22"/>
  <c r="TG38" i="22"/>
  <c r="TH38" i="22"/>
  <c r="TS38" i="22" s="1"/>
  <c r="TI38" i="22"/>
  <c r="TT38" i="22" s="1"/>
  <c r="TJ38" i="22"/>
  <c r="AO13" i="22"/>
  <c r="AP13" i="22"/>
  <c r="AQ13" i="22"/>
  <c r="AU13" i="22" s="1"/>
  <c r="AR13" i="22"/>
  <c r="AS13" i="22"/>
  <c r="AT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W13" i="22" s="1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D13" i="22"/>
  <c r="TP13" i="22" s="1"/>
  <c r="TE13" i="22"/>
  <c r="TF13" i="22"/>
  <c r="TG13" i="22"/>
  <c r="TH13" i="22"/>
  <c r="TS13" i="22" s="1"/>
  <c r="TI13" i="22"/>
  <c r="TT13" i="22" s="1"/>
  <c r="TJ13" i="22"/>
  <c r="AO22" i="4"/>
  <c r="AP22" i="4"/>
  <c r="AQ22" i="4"/>
  <c r="AU22" i="4" s="1"/>
  <c r="AR22" i="4"/>
  <c r="AS22" i="4"/>
  <c r="AT22" i="4"/>
  <c r="AV22" i="4"/>
  <c r="AW22" i="4"/>
  <c r="AX22" i="4"/>
  <c r="BP22" i="4"/>
  <c r="BQ22" i="4"/>
  <c r="BR22" i="4"/>
  <c r="BV22" i="4" s="1"/>
  <c r="BZ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DX22" i="4"/>
  <c r="DY22" i="4"/>
  <c r="DZ22" i="4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J22" i="4" s="1"/>
  <c r="JK22" i="4"/>
  <c r="JL22" i="4"/>
  <c r="JM22" i="4"/>
  <c r="JN22" i="4"/>
  <c r="JO22" i="4"/>
  <c r="JP22" i="4"/>
  <c r="KL22" i="4"/>
  <c r="KM22" i="4"/>
  <c r="KN22" i="4"/>
  <c r="KO22" i="4"/>
  <c r="KP22" i="4"/>
  <c r="KQ22" i="4"/>
  <c r="KR22" i="4" s="1"/>
  <c r="KS22" i="4"/>
  <c r="KT22" i="4"/>
  <c r="KU22" i="4"/>
  <c r="KV22" i="4"/>
  <c r="KW22" i="4"/>
  <c r="KX22" i="4"/>
  <c r="LT22" i="4"/>
  <c r="LU22" i="4"/>
  <c r="LV22" i="4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X22" i="4" s="1"/>
  <c r="QE22" i="4" s="1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T21" i="4" s="1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D21" i="4"/>
  <c r="TE21" i="4"/>
  <c r="TF21" i="4"/>
  <c r="TG21" i="4"/>
  <c r="TH21" i="4"/>
  <c r="TS21" i="4" s="1"/>
  <c r="TI21" i="4"/>
  <c r="TT21" i="4" s="1"/>
  <c r="TJ21" i="4"/>
  <c r="TO21" i="4"/>
  <c r="TP21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V14" i="4" s="1"/>
  <c r="BZ14" i="4" s="1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P14" i="4" s="1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N14" i="4" s="1"/>
  <c r="SU14" i="4" s="1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AO37" i="4"/>
  <c r="AP37" i="4"/>
  <c r="AQ37" i="4"/>
  <c r="AU37" i="4" s="1"/>
  <c r="AR37" i="4"/>
  <c r="AS37" i="4"/>
  <c r="AT37" i="4"/>
  <c r="AV37" i="4"/>
  <c r="AW37" i="4"/>
  <c r="AX37" i="4"/>
  <c r="BP37" i="4"/>
  <c r="BQ37" i="4"/>
  <c r="BR37" i="4"/>
  <c r="BV37" i="4" s="1"/>
  <c r="BS37" i="4"/>
  <c r="BT37" i="4"/>
  <c r="BU37" i="4"/>
  <c r="BW37" i="4"/>
  <c r="BX37" i="4"/>
  <c r="BY37" i="4"/>
  <c r="CQ37" i="4"/>
  <c r="CR37" i="4"/>
  <c r="CS37" i="4"/>
  <c r="CT37" i="4"/>
  <c r="CU37" i="4"/>
  <c r="CV37" i="4"/>
  <c r="CX37" i="4"/>
  <c r="CY37" i="4"/>
  <c r="CZ37" i="4"/>
  <c r="DX37" i="4"/>
  <c r="DY37" i="4"/>
  <c r="DZ37" i="4"/>
  <c r="EA37" i="4"/>
  <c r="EB37" i="4"/>
  <c r="EC37" i="4"/>
  <c r="EE37" i="4"/>
  <c r="EF37" i="4"/>
  <c r="EG37" i="4"/>
  <c r="EH37" i="4"/>
  <c r="EI37" i="4"/>
  <c r="EJ37" i="4"/>
  <c r="FF37" i="4"/>
  <c r="FG37" i="4"/>
  <c r="FH37" i="4"/>
  <c r="FI37" i="4"/>
  <c r="FJ37" i="4"/>
  <c r="FK37" i="4"/>
  <c r="FM37" i="4"/>
  <c r="FN37" i="4"/>
  <c r="FO37" i="4"/>
  <c r="FP37" i="4"/>
  <c r="FQ37" i="4"/>
  <c r="FR37" i="4"/>
  <c r="GN37" i="4"/>
  <c r="GO37" i="4"/>
  <c r="GP37" i="4"/>
  <c r="GQ37" i="4"/>
  <c r="GR37" i="4"/>
  <c r="GS37" i="4"/>
  <c r="GU37" i="4"/>
  <c r="GV37" i="4"/>
  <c r="GW37" i="4"/>
  <c r="GX37" i="4"/>
  <c r="GY37" i="4"/>
  <c r="GZ37" i="4"/>
  <c r="HV37" i="4"/>
  <c r="HW37" i="4"/>
  <c r="HX37" i="4"/>
  <c r="HY37" i="4"/>
  <c r="HZ37" i="4"/>
  <c r="IA37" i="4"/>
  <c r="IC37" i="4"/>
  <c r="ID37" i="4"/>
  <c r="IE37" i="4"/>
  <c r="IF37" i="4"/>
  <c r="IG37" i="4"/>
  <c r="IH37" i="4"/>
  <c r="JD37" i="4"/>
  <c r="JE37" i="4"/>
  <c r="JF37" i="4"/>
  <c r="JG37" i="4"/>
  <c r="JH37" i="4"/>
  <c r="JI37" i="4"/>
  <c r="JK37" i="4"/>
  <c r="JL37" i="4"/>
  <c r="JM37" i="4"/>
  <c r="JN37" i="4"/>
  <c r="JO37" i="4"/>
  <c r="JP37" i="4"/>
  <c r="KL37" i="4"/>
  <c r="KM37" i="4"/>
  <c r="KN37" i="4"/>
  <c r="KO37" i="4"/>
  <c r="KP37" i="4"/>
  <c r="KQ37" i="4"/>
  <c r="KS37" i="4"/>
  <c r="KT37" i="4"/>
  <c r="KU37" i="4"/>
  <c r="KV37" i="4"/>
  <c r="KW37" i="4"/>
  <c r="KX37" i="4"/>
  <c r="LT37" i="4"/>
  <c r="LU37" i="4"/>
  <c r="LV37" i="4"/>
  <c r="LW37" i="4"/>
  <c r="LX37" i="4"/>
  <c r="LY37" i="4"/>
  <c r="LZ37" i="4" s="1"/>
  <c r="MA37" i="4"/>
  <c r="MB37" i="4"/>
  <c r="MC37" i="4"/>
  <c r="MD37" i="4"/>
  <c r="ME37" i="4"/>
  <c r="MF37" i="4"/>
  <c r="NB37" i="4"/>
  <c r="NC37" i="4"/>
  <c r="ND37" i="4"/>
  <c r="NE37" i="4"/>
  <c r="NF37" i="4"/>
  <c r="NG37" i="4"/>
  <c r="NI37" i="4"/>
  <c r="NJ37" i="4"/>
  <c r="NK37" i="4"/>
  <c r="NL37" i="4"/>
  <c r="NM37" i="4"/>
  <c r="NN37" i="4"/>
  <c r="OJ37" i="4"/>
  <c r="OK37" i="4"/>
  <c r="OL37" i="4"/>
  <c r="OM37" i="4"/>
  <c r="ON37" i="4"/>
  <c r="OO37" i="4"/>
  <c r="OQ37" i="4"/>
  <c r="OR37" i="4"/>
  <c r="OS37" i="4"/>
  <c r="OT37" i="4"/>
  <c r="OU37" i="4"/>
  <c r="OV37" i="4"/>
  <c r="PR37" i="4"/>
  <c r="PS37" i="4"/>
  <c r="PT37" i="4"/>
  <c r="PU37" i="4"/>
  <c r="PV37" i="4"/>
  <c r="PW37" i="4"/>
  <c r="PY37" i="4"/>
  <c r="PZ37" i="4"/>
  <c r="QA37" i="4"/>
  <c r="QB37" i="4"/>
  <c r="QC37" i="4"/>
  <c r="QD37" i="4"/>
  <c r="QZ37" i="4"/>
  <c r="RA37" i="4"/>
  <c r="RB37" i="4"/>
  <c r="RC37" i="4"/>
  <c r="RD37" i="4"/>
  <c r="RE37" i="4"/>
  <c r="RG37" i="4"/>
  <c r="RH37" i="4"/>
  <c r="RI37" i="4"/>
  <c r="RJ37" i="4"/>
  <c r="RK37" i="4"/>
  <c r="RL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AO35" i="4"/>
  <c r="AP35" i="4"/>
  <c r="AQ35" i="4"/>
  <c r="AR35" i="4"/>
  <c r="AS35" i="4"/>
  <c r="AT35" i="4"/>
  <c r="AV35" i="4"/>
  <c r="AW35" i="4"/>
  <c r="AX35" i="4"/>
  <c r="BP35" i="4"/>
  <c r="BQ35" i="4"/>
  <c r="BR35" i="4"/>
  <c r="BV35" i="4" s="1"/>
  <c r="BS35" i="4"/>
  <c r="BT35" i="4"/>
  <c r="BU35" i="4"/>
  <c r="BW35" i="4"/>
  <c r="BX35" i="4"/>
  <c r="BY35" i="4"/>
  <c r="CQ35" i="4"/>
  <c r="CR35" i="4"/>
  <c r="CS35" i="4"/>
  <c r="CT35" i="4"/>
  <c r="CU35" i="4"/>
  <c r="CV35" i="4"/>
  <c r="CX35" i="4"/>
  <c r="CY35" i="4"/>
  <c r="CZ35" i="4"/>
  <c r="DX35" i="4"/>
  <c r="DY35" i="4"/>
  <c r="DZ35" i="4"/>
  <c r="EA35" i="4"/>
  <c r="EB35" i="4"/>
  <c r="EC35" i="4"/>
  <c r="EE35" i="4"/>
  <c r="EF35" i="4"/>
  <c r="EG35" i="4"/>
  <c r="EH35" i="4"/>
  <c r="EI35" i="4"/>
  <c r="EJ35" i="4"/>
  <c r="FF35" i="4"/>
  <c r="FG35" i="4"/>
  <c r="FH35" i="4"/>
  <c r="FI35" i="4"/>
  <c r="FJ35" i="4"/>
  <c r="FK35" i="4"/>
  <c r="FM35" i="4"/>
  <c r="FN35" i="4"/>
  <c r="FO35" i="4"/>
  <c r="FP35" i="4"/>
  <c r="FQ35" i="4"/>
  <c r="FR35" i="4"/>
  <c r="GN35" i="4"/>
  <c r="GO35" i="4"/>
  <c r="GP35" i="4"/>
  <c r="GQ35" i="4"/>
  <c r="GR35" i="4"/>
  <c r="GS35" i="4"/>
  <c r="GU35" i="4"/>
  <c r="GV35" i="4"/>
  <c r="GW35" i="4"/>
  <c r="GX35" i="4"/>
  <c r="GY35" i="4"/>
  <c r="GZ35" i="4"/>
  <c r="HV35" i="4"/>
  <c r="HW35" i="4"/>
  <c r="HX35" i="4"/>
  <c r="HY35" i="4"/>
  <c r="HZ35" i="4"/>
  <c r="IA35" i="4"/>
  <c r="IC35" i="4"/>
  <c r="ID35" i="4"/>
  <c r="IE35" i="4"/>
  <c r="IF35" i="4"/>
  <c r="IG35" i="4"/>
  <c r="IH35" i="4"/>
  <c r="JD35" i="4"/>
  <c r="JE35" i="4"/>
  <c r="JF35" i="4"/>
  <c r="JG35" i="4"/>
  <c r="JH35" i="4"/>
  <c r="JI35" i="4"/>
  <c r="JK35" i="4"/>
  <c r="JL35" i="4"/>
  <c r="JM35" i="4"/>
  <c r="JN35" i="4"/>
  <c r="JO35" i="4"/>
  <c r="JP35" i="4"/>
  <c r="KL35" i="4"/>
  <c r="KM35" i="4"/>
  <c r="KN35" i="4"/>
  <c r="KO35" i="4"/>
  <c r="KP35" i="4"/>
  <c r="KQ35" i="4"/>
  <c r="KS35" i="4"/>
  <c r="KT35" i="4"/>
  <c r="KU35" i="4"/>
  <c r="KV35" i="4"/>
  <c r="KW35" i="4"/>
  <c r="KX35" i="4"/>
  <c r="LT35" i="4"/>
  <c r="LU35" i="4"/>
  <c r="LV35" i="4"/>
  <c r="LW35" i="4"/>
  <c r="LX35" i="4"/>
  <c r="LY35" i="4"/>
  <c r="MA35" i="4"/>
  <c r="MB35" i="4"/>
  <c r="MC35" i="4"/>
  <c r="MD35" i="4"/>
  <c r="ME35" i="4"/>
  <c r="MF35" i="4"/>
  <c r="NB35" i="4"/>
  <c r="NC35" i="4"/>
  <c r="ND35" i="4"/>
  <c r="NE35" i="4"/>
  <c r="NF35" i="4"/>
  <c r="NG35" i="4"/>
  <c r="NI35" i="4"/>
  <c r="NJ35" i="4"/>
  <c r="NK35" i="4"/>
  <c r="NL35" i="4"/>
  <c r="NM35" i="4"/>
  <c r="NN35" i="4"/>
  <c r="OJ35" i="4"/>
  <c r="OK35" i="4"/>
  <c r="OL35" i="4"/>
  <c r="OM35" i="4"/>
  <c r="ON35" i="4"/>
  <c r="OO35" i="4"/>
  <c r="OQ35" i="4"/>
  <c r="OR35" i="4"/>
  <c r="OS35" i="4"/>
  <c r="OT35" i="4"/>
  <c r="OU35" i="4"/>
  <c r="OV35" i="4"/>
  <c r="PR35" i="4"/>
  <c r="PS35" i="4"/>
  <c r="PT35" i="4"/>
  <c r="PU35" i="4"/>
  <c r="PV35" i="4"/>
  <c r="PW35" i="4"/>
  <c r="PY35" i="4"/>
  <c r="PZ35" i="4"/>
  <c r="QA35" i="4"/>
  <c r="QB35" i="4"/>
  <c r="QC35" i="4"/>
  <c r="QD35" i="4"/>
  <c r="QZ35" i="4"/>
  <c r="RA35" i="4"/>
  <c r="RB35" i="4"/>
  <c r="RC35" i="4"/>
  <c r="RD35" i="4"/>
  <c r="RE35" i="4"/>
  <c r="RG35" i="4"/>
  <c r="RH35" i="4"/>
  <c r="RI35" i="4"/>
  <c r="RJ35" i="4"/>
  <c r="RK35" i="4"/>
  <c r="RL35" i="4"/>
  <c r="SH35" i="4"/>
  <c r="SI35" i="4"/>
  <c r="SJ35" i="4"/>
  <c r="SK35" i="4"/>
  <c r="SL35" i="4"/>
  <c r="SM35" i="4"/>
  <c r="SN35" i="4" s="1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D35" i="4"/>
  <c r="TP35" i="4" s="1"/>
  <c r="TE35" i="4"/>
  <c r="TF35" i="4"/>
  <c r="TG35" i="4"/>
  <c r="TH35" i="4"/>
  <c r="TS35" i="4" s="1"/>
  <c r="TI35" i="4"/>
  <c r="TT35" i="4" s="1"/>
  <c r="TJ35" i="4"/>
  <c r="TO35" i="4"/>
  <c r="AO19" i="4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V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D19" i="4" s="1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T19" i="4" s="1"/>
  <c r="HA19" i="4" s="1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J19" i="4" s="1"/>
  <c r="JQ19" i="4" s="1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Z19" i="4" s="1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F19" i="4" s="1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26" i="4"/>
  <c r="AP26" i="4"/>
  <c r="AQ26" i="4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B26" i="4" s="1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P26" i="4" s="1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F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S25" i="4"/>
  <c r="BT25" i="4"/>
  <c r="BU25" i="4"/>
  <c r="BV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L25" i="4" s="1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IB25" i="4" s="1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P25" i="4" s="1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4" i="4"/>
  <c r="AP24" i="4"/>
  <c r="AQ24" i="4"/>
  <c r="AR24" i="4"/>
  <c r="AS24" i="4"/>
  <c r="AT24" i="4"/>
  <c r="AV24" i="4"/>
  <c r="AW24" i="4"/>
  <c r="AX24" i="4"/>
  <c r="BP24" i="4"/>
  <c r="BQ24" i="4"/>
  <c r="BR24" i="4"/>
  <c r="BV24" i="4" s="1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DX24" i="4"/>
  <c r="DY24" i="4"/>
  <c r="DZ24" i="4"/>
  <c r="ED24" i="4" s="1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Z24" i="4" s="1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D24" i="4"/>
  <c r="TP24" i="4" s="1"/>
  <c r="TE24" i="4"/>
  <c r="TF24" i="4"/>
  <c r="TG24" i="4"/>
  <c r="TH24" i="4"/>
  <c r="TS24" i="4" s="1"/>
  <c r="TI24" i="4"/>
  <c r="TT24" i="4" s="1"/>
  <c r="TJ24" i="4"/>
  <c r="TO24" i="4"/>
  <c r="GN31" i="21" l="1"/>
  <c r="GK24" i="21"/>
  <c r="BY24" i="21"/>
  <c r="QC27" i="21"/>
  <c r="LU27" i="21"/>
  <c r="HM27" i="21"/>
  <c r="RG30" i="21"/>
  <c r="PA30" i="21"/>
  <c r="GK30" i="21"/>
  <c r="GK31" i="21"/>
  <c r="IR21" i="21"/>
  <c r="R20" i="21"/>
  <c r="FI31" i="21"/>
  <c r="KV30" i="21"/>
  <c r="AV25" i="21"/>
  <c r="RB24" i="21"/>
  <c r="MZ24" i="21"/>
  <c r="EG31" i="21"/>
  <c r="OB24" i="21"/>
  <c r="QC20" i="21"/>
  <c r="LU35" i="19"/>
  <c r="KV22" i="19"/>
  <c r="QC35" i="19"/>
  <c r="R22" i="19"/>
  <c r="S22" i="19" s="1"/>
  <c r="KV35" i="19"/>
  <c r="DB34" i="19"/>
  <c r="MZ35" i="19"/>
  <c r="HP35" i="19"/>
  <c r="NY35" i="19"/>
  <c r="GN22" i="19"/>
  <c r="RG35" i="19"/>
  <c r="RB35" i="19"/>
  <c r="PD35" i="19"/>
  <c r="FL35" i="19"/>
  <c r="PA25" i="27"/>
  <c r="MW24" i="27"/>
  <c r="EG24" i="27"/>
  <c r="GK21" i="27"/>
  <c r="R14" i="27"/>
  <c r="S14" i="27" s="1"/>
  <c r="EJ14" i="27"/>
  <c r="MW21" i="27"/>
  <c r="KV21" i="27"/>
  <c r="IO21" i="27"/>
  <c r="JQ14" i="27"/>
  <c r="KS24" i="27"/>
  <c r="QF14" i="27"/>
  <c r="QF21" i="27"/>
  <c r="MZ25" i="27"/>
  <c r="EG25" i="27"/>
  <c r="AY24" i="27"/>
  <c r="PA24" i="27"/>
  <c r="KV24" i="27"/>
  <c r="JT21" i="27"/>
  <c r="EG23" i="27"/>
  <c r="IR14" i="27"/>
  <c r="BY26" i="27"/>
  <c r="KS25" i="27"/>
  <c r="R18" i="27"/>
  <c r="DH18" i="27" s="1"/>
  <c r="RB24" i="27"/>
  <c r="MW22" i="27"/>
  <c r="IO22" i="27"/>
  <c r="NY21" i="27"/>
  <c r="EG14" i="27"/>
  <c r="OB14" i="27"/>
  <c r="HP14" i="27"/>
  <c r="NY24" i="27"/>
  <c r="NY22" i="27"/>
  <c r="JT22" i="27"/>
  <c r="PA21" i="27"/>
  <c r="KS21" i="27"/>
  <c r="HP21" i="27"/>
  <c r="PA14" i="27"/>
  <c r="KV14" i="27"/>
  <c r="QC13" i="26"/>
  <c r="LU13" i="26"/>
  <c r="RG21" i="26"/>
  <c r="FL21" i="26"/>
  <c r="PD13" i="26"/>
  <c r="BY13" i="26"/>
  <c r="HM13" i="26"/>
  <c r="RG22" i="26"/>
  <c r="RE22" i="26"/>
  <c r="BY22" i="26"/>
  <c r="AY23" i="26"/>
  <c r="EG13" i="26"/>
  <c r="OB13" i="26"/>
  <c r="GN13" i="26"/>
  <c r="AY13" i="26"/>
  <c r="DE23" i="26"/>
  <c r="EJ13" i="26"/>
  <c r="EK35" i="22"/>
  <c r="EK37" i="22"/>
  <c r="EK29" i="22"/>
  <c r="FS7" i="22"/>
  <c r="FS14" i="22"/>
  <c r="FS26" i="22"/>
  <c r="FS33" i="22"/>
  <c r="FS22" i="22"/>
  <c r="FL38" i="22"/>
  <c r="II12" i="22"/>
  <c r="LZ6" i="22"/>
  <c r="LZ9" i="22"/>
  <c r="MG9" i="22" s="1"/>
  <c r="LZ15" i="22"/>
  <c r="MG15" i="22" s="1"/>
  <c r="LZ18" i="22"/>
  <c r="NH7" i="22"/>
  <c r="NH11" i="22"/>
  <c r="NO11" i="22" s="1"/>
  <c r="NH26" i="22"/>
  <c r="ED8" i="22"/>
  <c r="ED11" i="22"/>
  <c r="ED14" i="22"/>
  <c r="ED26" i="22"/>
  <c r="EK26" i="22" s="1"/>
  <c r="ED25" i="22"/>
  <c r="ED19" i="22"/>
  <c r="IB5" i="22"/>
  <c r="IB9" i="22"/>
  <c r="IB10" i="22"/>
  <c r="IB15" i="22"/>
  <c r="IB17" i="22"/>
  <c r="IB18" i="22"/>
  <c r="IB23" i="22"/>
  <c r="IB31" i="22"/>
  <c r="IB27" i="22"/>
  <c r="II27" i="22" s="1"/>
  <c r="JJ4" i="22"/>
  <c r="JQ4" i="22" s="1"/>
  <c r="JJ7" i="22"/>
  <c r="JQ7" i="22" s="1"/>
  <c r="JJ8" i="22"/>
  <c r="JQ8" i="22" s="1"/>
  <c r="JJ11" i="22"/>
  <c r="JQ11" i="22" s="1"/>
  <c r="JJ14" i="22"/>
  <c r="JJ26" i="22"/>
  <c r="JQ26" i="22" s="1"/>
  <c r="JJ25" i="22"/>
  <c r="JJ33" i="22"/>
  <c r="JQ33" i="22" s="1"/>
  <c r="JJ21" i="22"/>
  <c r="JJ22" i="22"/>
  <c r="JQ22" i="22" s="1"/>
  <c r="JJ34" i="22"/>
  <c r="JQ34" i="22" s="1"/>
  <c r="JJ36" i="22"/>
  <c r="JQ36" i="22" s="1"/>
  <c r="KR6" i="22"/>
  <c r="KY6" i="22" s="1"/>
  <c r="KR5" i="22"/>
  <c r="KR9" i="22"/>
  <c r="KY9" i="22" s="1"/>
  <c r="KR23" i="22"/>
  <c r="KY23" i="22" s="1"/>
  <c r="KR31" i="22"/>
  <c r="KR27" i="22"/>
  <c r="KR28" i="22"/>
  <c r="LZ4" i="22"/>
  <c r="LZ7" i="22"/>
  <c r="LZ8" i="22"/>
  <c r="LZ11" i="22"/>
  <c r="MG11" i="22" s="1"/>
  <c r="LZ14" i="22"/>
  <c r="MG14" i="22" s="1"/>
  <c r="LZ26" i="22"/>
  <c r="LZ25" i="22"/>
  <c r="LZ33" i="22"/>
  <c r="LZ22" i="22"/>
  <c r="MG22" i="22" s="1"/>
  <c r="LZ34" i="22"/>
  <c r="LZ36" i="22"/>
  <c r="NH6" i="22"/>
  <c r="NH9" i="22"/>
  <c r="NO9" i="22" s="1"/>
  <c r="NH15" i="22"/>
  <c r="NH18" i="22"/>
  <c r="NH37" i="22"/>
  <c r="NH29" i="22"/>
  <c r="NO29" i="22" s="1"/>
  <c r="OP4" i="22"/>
  <c r="OP7" i="22"/>
  <c r="OP11" i="22"/>
  <c r="OP14" i="22"/>
  <c r="OW14" i="22" s="1"/>
  <c r="OP26" i="22"/>
  <c r="OP25" i="22"/>
  <c r="OP33" i="22"/>
  <c r="OP21" i="22"/>
  <c r="OP22" i="22"/>
  <c r="OP19" i="22"/>
  <c r="OP32" i="22"/>
  <c r="OP12" i="22"/>
  <c r="OW12" i="22" s="1"/>
  <c r="OP24" i="22"/>
  <c r="OP30" i="22"/>
  <c r="OP38" i="22"/>
  <c r="OW38" i="22" s="1"/>
  <c r="OP34" i="22"/>
  <c r="OP36" i="22"/>
  <c r="OW36" i="22" s="1"/>
  <c r="PX23" i="22"/>
  <c r="QE23" i="22" s="1"/>
  <c r="BZ31" i="22"/>
  <c r="RF14" i="22"/>
  <c r="RM14" i="22" s="1"/>
  <c r="RM35" i="22"/>
  <c r="ED9" i="22"/>
  <c r="EK9" i="22" s="1"/>
  <c r="ED15" i="22"/>
  <c r="ED28" i="22"/>
  <c r="EK28" i="22" s="1"/>
  <c r="ED32" i="22"/>
  <c r="ED12" i="22"/>
  <c r="ED24" i="22"/>
  <c r="ED30" i="22"/>
  <c r="EK30" i="22" s="1"/>
  <c r="FL6" i="22"/>
  <c r="JJ29" i="22"/>
  <c r="KR7" i="22"/>
  <c r="KY7" i="22" s="1"/>
  <c r="KR33" i="22"/>
  <c r="KY33" i="22" s="1"/>
  <c r="KR22" i="22"/>
  <c r="KY22" i="22" s="1"/>
  <c r="NH38" i="22"/>
  <c r="NO38" i="22" s="1"/>
  <c r="II25" i="4"/>
  <c r="FS25" i="4"/>
  <c r="RF22" i="4"/>
  <c r="OW25" i="4"/>
  <c r="JJ25" i="4"/>
  <c r="JQ25" i="4" s="1"/>
  <c r="NH26" i="4"/>
  <c r="KR37" i="4"/>
  <c r="KY37" i="4" s="1"/>
  <c r="FL37" i="4"/>
  <c r="FS37" i="4" s="1"/>
  <c r="CW37" i="4"/>
  <c r="BZ37" i="4"/>
  <c r="OW14" i="4"/>
  <c r="EK19" i="4"/>
  <c r="AY37" i="4"/>
  <c r="LZ21" i="4"/>
  <c r="FL26" i="4"/>
  <c r="JQ22" i="4"/>
  <c r="SN24" i="4"/>
  <c r="PX24" i="4"/>
  <c r="NH24" i="4"/>
  <c r="FL24" i="4"/>
  <c r="ED14" i="4"/>
  <c r="RF35" i="4"/>
  <c r="RM35" i="4" s="1"/>
  <c r="LZ35" i="4"/>
  <c r="LZ14" i="4"/>
  <c r="JJ14" i="4"/>
  <c r="JQ14" i="4" s="1"/>
  <c r="SN21" i="4"/>
  <c r="SU21" i="4" s="1"/>
  <c r="NH21" i="4"/>
  <c r="NO21" i="4" s="1"/>
  <c r="KR21" i="4"/>
  <c r="AY21" i="4"/>
  <c r="SN25" i="4"/>
  <c r="FL19" i="4"/>
  <c r="SU35" i="4"/>
  <c r="NH35" i="4"/>
  <c r="NO35" i="4" s="1"/>
  <c r="KR35" i="4"/>
  <c r="IB35" i="4"/>
  <c r="II35" i="4" s="1"/>
  <c r="FL35" i="4"/>
  <c r="GT37" i="4"/>
  <c r="HA37" i="4" s="1"/>
  <c r="NH14" i="4"/>
  <c r="KR14" i="4"/>
  <c r="IB14" i="4"/>
  <c r="II14" i="4" s="1"/>
  <c r="RM26" i="4"/>
  <c r="QE24" i="4"/>
  <c r="FS24" i="4"/>
  <c r="PX37" i="4"/>
  <c r="QE37" i="4" s="1"/>
  <c r="NH37" i="4"/>
  <c r="PA31" i="21"/>
  <c r="PA24" i="21"/>
  <c r="EJ30" i="21"/>
  <c r="QC31" i="21"/>
  <c r="LU31" i="21"/>
  <c r="HM31" i="21"/>
  <c r="MW31" i="21"/>
  <c r="NY20" i="21"/>
  <c r="JQ20" i="21"/>
  <c r="NY17" i="21"/>
  <c r="JQ17" i="21"/>
  <c r="FI17" i="21"/>
  <c r="PA15" i="21"/>
  <c r="KS15" i="21"/>
  <c r="QF18" i="21"/>
  <c r="LX18" i="21"/>
  <c r="N18" i="21"/>
  <c r="O18" i="21" s="1"/>
  <c r="MW21" i="21"/>
  <c r="IO21" i="21"/>
  <c r="GN21" i="21"/>
  <c r="PA20" i="21"/>
  <c r="HP15" i="21"/>
  <c r="IR30" i="21"/>
  <c r="KV20" i="21"/>
  <c r="CB18" i="21"/>
  <c r="NY31" i="21"/>
  <c r="JQ31" i="21"/>
  <c r="HP31" i="21"/>
  <c r="FL24" i="21"/>
  <c r="BY25" i="21"/>
  <c r="LU24" i="21"/>
  <c r="HP24" i="21"/>
  <c r="MW25" i="21"/>
  <c r="IO25" i="21"/>
  <c r="EG25" i="21"/>
  <c r="FL20" i="21"/>
  <c r="PA17" i="21"/>
  <c r="KS17" i="21"/>
  <c r="GK17" i="21"/>
  <c r="R15" i="21"/>
  <c r="DH15" i="21" s="1"/>
  <c r="HP21" i="21"/>
  <c r="MW30" i="21"/>
  <c r="HP30" i="21"/>
  <c r="AV30" i="21"/>
  <c r="KS31" i="21"/>
  <c r="IR31" i="21"/>
  <c r="KS21" i="21"/>
  <c r="PD31" i="21"/>
  <c r="NY24" i="21"/>
  <c r="MZ27" i="21"/>
  <c r="IR27" i="21"/>
  <c r="EJ27" i="21"/>
  <c r="BY20" i="21"/>
  <c r="RD17" i="21"/>
  <c r="QC17" i="21"/>
  <c r="LU17" i="21"/>
  <c r="HM17" i="21"/>
  <c r="R17" i="21"/>
  <c r="RG15" i="21"/>
  <c r="RB15" i="21"/>
  <c r="MW15" i="21"/>
  <c r="IO15" i="21"/>
  <c r="EG15" i="21"/>
  <c r="FL18" i="21"/>
  <c r="PD21" i="21"/>
  <c r="NY30" i="21"/>
  <c r="JT30" i="21"/>
  <c r="FL30" i="21"/>
  <c r="BY30" i="21"/>
  <c r="QF31" i="21"/>
  <c r="R31" i="21"/>
  <c r="S31" i="21" s="1"/>
  <c r="LX24" i="21"/>
  <c r="RD27" i="21"/>
  <c r="NY27" i="21"/>
  <c r="JQ27" i="21"/>
  <c r="FI27" i="21"/>
  <c r="P27" i="21"/>
  <c r="Q27" i="21" s="1"/>
  <c r="RG20" i="21"/>
  <c r="RB20" i="21"/>
  <c r="QF21" i="21"/>
  <c r="KS30" i="21"/>
  <c r="GN30" i="21"/>
  <c r="P30" i="21"/>
  <c r="DH20" i="21"/>
  <c r="RG31" i="21"/>
  <c r="IO31" i="21"/>
  <c r="QF24" i="21"/>
  <c r="KV24" i="21"/>
  <c r="FI24" i="21"/>
  <c r="PA27" i="21"/>
  <c r="KS27" i="21"/>
  <c r="GK27" i="21"/>
  <c r="FI20" i="21"/>
  <c r="RG21" i="21"/>
  <c r="RB21" i="21"/>
  <c r="LU30" i="21"/>
  <c r="OB20" i="21"/>
  <c r="RD30" i="21"/>
  <c r="LX30" i="21"/>
  <c r="HM35" i="19"/>
  <c r="BY22" i="19"/>
  <c r="OB35" i="19"/>
  <c r="GN35" i="19"/>
  <c r="IR35" i="19"/>
  <c r="MW35" i="19"/>
  <c r="JT35" i="19"/>
  <c r="FI35" i="19"/>
  <c r="PA35" i="19"/>
  <c r="LX35" i="19"/>
  <c r="EJ35" i="19"/>
  <c r="QF35" i="19"/>
  <c r="BY35" i="19"/>
  <c r="RH34" i="19"/>
  <c r="L34" i="19"/>
  <c r="M34" i="19" s="1"/>
  <c r="R34" i="19"/>
  <c r="DH34" i="19" s="1"/>
  <c r="MZ22" i="19"/>
  <c r="IR22" i="19"/>
  <c r="EJ22" i="19"/>
  <c r="OB22" i="19"/>
  <c r="JT22" i="19"/>
  <c r="FL22" i="19"/>
  <c r="AV35" i="19"/>
  <c r="GK24" i="27"/>
  <c r="NY26" i="27"/>
  <c r="JQ26" i="27"/>
  <c r="FI26" i="27"/>
  <c r="IO25" i="27"/>
  <c r="P25" i="27"/>
  <c r="BY24" i="27"/>
  <c r="MZ22" i="27"/>
  <c r="KS22" i="27"/>
  <c r="FI22" i="27"/>
  <c r="AV22" i="27"/>
  <c r="PA23" i="27"/>
  <c r="KS23" i="27"/>
  <c r="GK23" i="27"/>
  <c r="BY23" i="27"/>
  <c r="LX21" i="27"/>
  <c r="AV21" i="27"/>
  <c r="RG14" i="27"/>
  <c r="RB14" i="27"/>
  <c r="FL14" i="27"/>
  <c r="AV26" i="27"/>
  <c r="RG18" i="27"/>
  <c r="RB18" i="27"/>
  <c r="HM24" i="27"/>
  <c r="RD22" i="27"/>
  <c r="OB22" i="27"/>
  <c r="LX22" i="27"/>
  <c r="GK22" i="27"/>
  <c r="MZ21" i="27"/>
  <c r="EJ21" i="27"/>
  <c r="QC14" i="27"/>
  <c r="GK14" i="27"/>
  <c r="QC18" i="27"/>
  <c r="PA22" i="27"/>
  <c r="RG26" i="27"/>
  <c r="EJ25" i="27"/>
  <c r="IR24" i="27"/>
  <c r="RE22" i="27"/>
  <c r="EJ22" i="27"/>
  <c r="N23" i="27"/>
  <c r="O23" i="27" s="1"/>
  <c r="OB21" i="27"/>
  <c r="FL21" i="27"/>
  <c r="CB21" i="27"/>
  <c r="LX14" i="27"/>
  <c r="QC25" i="27"/>
  <c r="KV25" i="27"/>
  <c r="AV18" i="27"/>
  <c r="IO24" i="27"/>
  <c r="PD22" i="27"/>
  <c r="FL22" i="27"/>
  <c r="PD21" i="27"/>
  <c r="GN21" i="27"/>
  <c r="MW14" i="27"/>
  <c r="JT14" i="27"/>
  <c r="HM14" i="27"/>
  <c r="LU18" i="27"/>
  <c r="RD24" i="27"/>
  <c r="RD25" i="27"/>
  <c r="MZ14" i="27"/>
  <c r="BY14" i="27"/>
  <c r="BY25" i="27"/>
  <c r="PA18" i="27"/>
  <c r="KS18" i="27"/>
  <c r="GK18" i="27"/>
  <c r="BY18" i="27"/>
  <c r="JQ24" i="27"/>
  <c r="FI24" i="27"/>
  <c r="GN22" i="27"/>
  <c r="IR21" i="27"/>
  <c r="CB23" i="27"/>
  <c r="AY23" i="27"/>
  <c r="N21" i="27"/>
  <c r="DF21" i="27" s="1"/>
  <c r="CB26" i="27"/>
  <c r="OB25" i="27"/>
  <c r="FL25" i="27"/>
  <c r="NY18" i="27"/>
  <c r="JQ18" i="27"/>
  <c r="FI18" i="27"/>
  <c r="LX24" i="27"/>
  <c r="L24" i="27"/>
  <c r="M24" i="27" s="1"/>
  <c r="RC22" i="27"/>
  <c r="LU22" i="27"/>
  <c r="IR22" i="27"/>
  <c r="AY21" i="27"/>
  <c r="PD25" i="27"/>
  <c r="GN25" i="27"/>
  <c r="MZ24" i="27"/>
  <c r="EJ24" i="27"/>
  <c r="RG22" i="27"/>
  <c r="RH23" i="27"/>
  <c r="IO14" i="27"/>
  <c r="QF25" i="27"/>
  <c r="HP25" i="27"/>
  <c r="R25" i="27"/>
  <c r="DH25" i="27" s="1"/>
  <c r="CB18" i="27"/>
  <c r="OB24" i="27"/>
  <c r="FL24" i="27"/>
  <c r="CB24" i="27"/>
  <c r="R24" i="27"/>
  <c r="DH24" i="27" s="1"/>
  <c r="KV22" i="27"/>
  <c r="P22" i="27"/>
  <c r="Q22" i="27" s="1"/>
  <c r="RC21" i="27"/>
  <c r="RB26" i="27"/>
  <c r="IR25" i="27"/>
  <c r="RH24" i="27"/>
  <c r="PD24" i="27"/>
  <c r="GN24" i="27"/>
  <c r="I22" i="27"/>
  <c r="RG23" i="27"/>
  <c r="PD14" i="27"/>
  <c r="KS14" i="27"/>
  <c r="GN14" i="27"/>
  <c r="JT25" i="27"/>
  <c r="HM18" i="27"/>
  <c r="DB18" i="27"/>
  <c r="QF24" i="27"/>
  <c r="HP24" i="27"/>
  <c r="DE24" i="27"/>
  <c r="QC22" i="27"/>
  <c r="HM22" i="27"/>
  <c r="LU14" i="27"/>
  <c r="LX25" i="27"/>
  <c r="MW18" i="27"/>
  <c r="IO18" i="27"/>
  <c r="EG18" i="27"/>
  <c r="RE24" i="27"/>
  <c r="JT24" i="27"/>
  <c r="JQ22" i="27"/>
  <c r="BY21" i="27"/>
  <c r="NY14" i="27"/>
  <c r="DB14" i="27"/>
  <c r="MZ13" i="26"/>
  <c r="MZ23" i="26"/>
  <c r="EJ23" i="26"/>
  <c r="MW13" i="26"/>
  <c r="IO13" i="26"/>
  <c r="JT13" i="26"/>
  <c r="IR23" i="26"/>
  <c r="LX13" i="26"/>
  <c r="KV13" i="26"/>
  <c r="RD22" i="26"/>
  <c r="DB22" i="26"/>
  <c r="JQ13" i="26"/>
  <c r="RD21" i="26"/>
  <c r="OB23" i="26"/>
  <c r="JT23" i="26"/>
  <c r="FL23" i="26"/>
  <c r="R23" i="26"/>
  <c r="DH23" i="26" s="1"/>
  <c r="QF13" i="26"/>
  <c r="KS13" i="26"/>
  <c r="HP13" i="26"/>
  <c r="DE13" i="26"/>
  <c r="IR13" i="26"/>
  <c r="RG23" i="26"/>
  <c r="CB13" i="26"/>
  <c r="AV22" i="26"/>
  <c r="P21" i="26"/>
  <c r="Q21" i="26" s="1"/>
  <c r="BY23" i="26"/>
  <c r="NY13" i="26"/>
  <c r="FI13" i="26"/>
  <c r="IR21" i="26"/>
  <c r="CB21" i="26"/>
  <c r="PA13" i="26"/>
  <c r="GK13" i="26"/>
  <c r="FS12" i="22"/>
  <c r="FS24" i="22"/>
  <c r="FS38" i="22"/>
  <c r="GT21" i="22"/>
  <c r="HA21" i="22" s="1"/>
  <c r="GT19" i="22"/>
  <c r="HA19" i="22" s="1"/>
  <c r="GT12" i="22"/>
  <c r="HA12" i="22" s="1"/>
  <c r="GT30" i="22"/>
  <c r="GT34" i="22"/>
  <c r="IB6" i="22"/>
  <c r="II6" i="22" s="1"/>
  <c r="KY31" i="22"/>
  <c r="KY28" i="22"/>
  <c r="MG4" i="22"/>
  <c r="MG7" i="22"/>
  <c r="MG8" i="22"/>
  <c r="MG26" i="22"/>
  <c r="MG33" i="22"/>
  <c r="NO7" i="22"/>
  <c r="NO26" i="22"/>
  <c r="RF13" i="22"/>
  <c r="RM13" i="22" s="1"/>
  <c r="EK11" i="22"/>
  <c r="EK19" i="22"/>
  <c r="ED16" i="22"/>
  <c r="EK16" i="22" s="1"/>
  <c r="HA17" i="22"/>
  <c r="HA18" i="22"/>
  <c r="HA23" i="22"/>
  <c r="HA31" i="22"/>
  <c r="HA28" i="22"/>
  <c r="II19" i="22"/>
  <c r="II28" i="22"/>
  <c r="IB16" i="22"/>
  <c r="II16" i="22" s="1"/>
  <c r="IB37" i="22"/>
  <c r="II37" i="22" s="1"/>
  <c r="IB29" i="22"/>
  <c r="II29" i="22" s="1"/>
  <c r="MG34" i="22"/>
  <c r="MG36" i="22"/>
  <c r="NO6" i="22"/>
  <c r="NO37" i="22"/>
  <c r="NH36" i="22"/>
  <c r="NO36" i="22" s="1"/>
  <c r="OP29" i="22"/>
  <c r="EK15" i="22"/>
  <c r="EK32" i="22"/>
  <c r="EK24" i="22"/>
  <c r="FS6" i="22"/>
  <c r="FL11" i="22"/>
  <c r="FS11" i="22" s="1"/>
  <c r="JJ32" i="22"/>
  <c r="JQ32" i="22" s="1"/>
  <c r="JJ24" i="22"/>
  <c r="JQ24" i="22" s="1"/>
  <c r="JJ38" i="22"/>
  <c r="JQ38" i="22" s="1"/>
  <c r="KR15" i="22"/>
  <c r="KY15" i="22" s="1"/>
  <c r="KR18" i="22"/>
  <c r="KY18" i="22" s="1"/>
  <c r="PX32" i="22"/>
  <c r="QE32" i="22" s="1"/>
  <c r="PX24" i="22"/>
  <c r="QE24" i="22" s="1"/>
  <c r="PX38" i="22"/>
  <c r="QE38" i="22" s="1"/>
  <c r="RF18" i="22"/>
  <c r="RM18" i="22" s="1"/>
  <c r="RF31" i="22"/>
  <c r="RM31" i="22" s="1"/>
  <c r="RF28" i="22"/>
  <c r="ED7" i="22"/>
  <c r="EK7" i="22" s="1"/>
  <c r="FL5" i="22"/>
  <c r="FS5" i="22" s="1"/>
  <c r="FL9" i="22"/>
  <c r="FL10" i="22"/>
  <c r="FS10" i="22" s="1"/>
  <c r="FL15" i="22"/>
  <c r="FS15" i="22" s="1"/>
  <c r="FL31" i="22"/>
  <c r="FS31" i="22" s="1"/>
  <c r="FL32" i="22"/>
  <c r="FS32" i="22" s="1"/>
  <c r="JJ27" i="22"/>
  <c r="JQ27" i="22" s="1"/>
  <c r="JJ20" i="22"/>
  <c r="JJ35" i="22"/>
  <c r="KR11" i="22"/>
  <c r="KY11" i="22" s="1"/>
  <c r="KR14" i="22"/>
  <c r="KY14" i="22" s="1"/>
  <c r="KR26" i="22"/>
  <c r="KY26" i="22" s="1"/>
  <c r="KR25" i="22"/>
  <c r="KR16" i="22"/>
  <c r="KY16" i="22" s="1"/>
  <c r="KR37" i="22"/>
  <c r="KY37" i="22" s="1"/>
  <c r="KR29" i="22"/>
  <c r="PX27" i="22"/>
  <c r="QE27" i="22" s="1"/>
  <c r="PX20" i="22"/>
  <c r="PX35" i="22"/>
  <c r="PX13" i="22"/>
  <c r="QE13" i="22" s="1"/>
  <c r="RF26" i="22"/>
  <c r="RM26" i="22" s="1"/>
  <c r="RF25" i="22"/>
  <c r="RM25" i="22" s="1"/>
  <c r="RF33" i="22"/>
  <c r="RM33" i="22" s="1"/>
  <c r="RF21" i="22"/>
  <c r="RM21" i="22" s="1"/>
  <c r="RF22" i="22"/>
  <c r="RF19" i="22"/>
  <c r="RM19" i="22" s="1"/>
  <c r="RF32" i="22"/>
  <c r="RM32" i="22" s="1"/>
  <c r="RF12" i="22"/>
  <c r="RM12" i="22" s="1"/>
  <c r="RF24" i="22"/>
  <c r="EK8" i="22"/>
  <c r="ED6" i="22"/>
  <c r="EK6" i="22" s="1"/>
  <c r="ED5" i="22"/>
  <c r="EK5" i="22" s="1"/>
  <c r="ED33" i="22"/>
  <c r="EK33" i="22" s="1"/>
  <c r="ED22" i="22"/>
  <c r="EK22" i="22" s="1"/>
  <c r="FL27" i="22"/>
  <c r="FS27" i="22" s="1"/>
  <c r="FL28" i="22"/>
  <c r="FS28" i="22" s="1"/>
  <c r="FL20" i="22"/>
  <c r="FS20" i="22" s="1"/>
  <c r="FL29" i="22"/>
  <c r="FS29" i="22" s="1"/>
  <c r="GT6" i="22"/>
  <c r="HA6" i="22" s="1"/>
  <c r="GT9" i="22"/>
  <c r="HA9" i="22" s="1"/>
  <c r="GT15" i="22"/>
  <c r="HA15" i="22" s="1"/>
  <c r="IB11" i="22"/>
  <c r="II11" i="22" s="1"/>
  <c r="IB26" i="22"/>
  <c r="II26" i="22" s="1"/>
  <c r="IB33" i="22"/>
  <c r="II33" i="22" s="1"/>
  <c r="KR32" i="22"/>
  <c r="KY32" i="22" s="1"/>
  <c r="KR12" i="22"/>
  <c r="KY12" i="22" s="1"/>
  <c r="KR24" i="22"/>
  <c r="KY24" i="22" s="1"/>
  <c r="KR30" i="22"/>
  <c r="KY30" i="22" s="1"/>
  <c r="KR38" i="22"/>
  <c r="KY38" i="22" s="1"/>
  <c r="KR34" i="22"/>
  <c r="KY34" i="22" s="1"/>
  <c r="KR36" i="22"/>
  <c r="KY36" i="22" s="1"/>
  <c r="LZ23" i="22"/>
  <c r="MG23" i="22" s="1"/>
  <c r="LZ32" i="22"/>
  <c r="MG32" i="22" s="1"/>
  <c r="LZ24" i="22"/>
  <c r="MG24" i="22" s="1"/>
  <c r="LZ38" i="22"/>
  <c r="MG38" i="22" s="1"/>
  <c r="NH23" i="22"/>
  <c r="NO23" i="22" s="1"/>
  <c r="NH27" i="22"/>
  <c r="NO27" i="22" s="1"/>
  <c r="NH20" i="22"/>
  <c r="ED17" i="22"/>
  <c r="EK17" i="22" s="1"/>
  <c r="ED18" i="22"/>
  <c r="EK18" i="22" s="1"/>
  <c r="ED23" i="22"/>
  <c r="ED31" i="22"/>
  <c r="EK31" i="22" s="1"/>
  <c r="ED27" i="22"/>
  <c r="ED38" i="22"/>
  <c r="EK38" i="22" s="1"/>
  <c r="ED36" i="22"/>
  <c r="EK36" i="22" s="1"/>
  <c r="GT7" i="22"/>
  <c r="GT11" i="22"/>
  <c r="II5" i="22"/>
  <c r="II9" i="22"/>
  <c r="II10" i="22"/>
  <c r="II15" i="22"/>
  <c r="II18" i="22"/>
  <c r="II31" i="22"/>
  <c r="IB36" i="22"/>
  <c r="JJ6" i="22"/>
  <c r="JQ6" i="22" s="1"/>
  <c r="JJ9" i="22"/>
  <c r="JQ9" i="22" s="1"/>
  <c r="JJ15" i="22"/>
  <c r="JQ15" i="22" s="1"/>
  <c r="JJ18" i="22"/>
  <c r="LZ27" i="22"/>
  <c r="MG27" i="22" s="1"/>
  <c r="LZ20" i="22"/>
  <c r="MG20" i="22" s="1"/>
  <c r="LZ35" i="22"/>
  <c r="LZ13" i="22"/>
  <c r="NH25" i="22"/>
  <c r="NO25" i="22" s="1"/>
  <c r="NH33" i="22"/>
  <c r="NO33" i="22" s="1"/>
  <c r="NH21" i="22"/>
  <c r="NO21" i="22" s="1"/>
  <c r="NH22" i="22"/>
  <c r="NO22" i="22" s="1"/>
  <c r="NH19" i="22"/>
  <c r="NO19" i="22" s="1"/>
  <c r="NH32" i="22"/>
  <c r="NO32" i="22" s="1"/>
  <c r="NH12" i="22"/>
  <c r="NO12" i="22" s="1"/>
  <c r="NH24" i="22"/>
  <c r="NO24" i="22" s="1"/>
  <c r="NH30" i="22"/>
  <c r="NO30" i="22" s="1"/>
  <c r="PX9" i="22"/>
  <c r="QE9" i="22" s="1"/>
  <c r="PX15" i="22"/>
  <c r="QE15" i="22" s="1"/>
  <c r="PX18" i="22"/>
  <c r="QE18" i="22" s="1"/>
  <c r="EK12" i="22"/>
  <c r="FS25" i="22"/>
  <c r="HA7" i="22"/>
  <c r="HA27" i="22"/>
  <c r="HA30" i="22"/>
  <c r="HA34" i="22"/>
  <c r="II17" i="22"/>
  <c r="II30" i="22"/>
  <c r="JQ14" i="22"/>
  <c r="JQ18" i="22"/>
  <c r="JQ20" i="22"/>
  <c r="KY29" i="22"/>
  <c r="MG18" i="22"/>
  <c r="NO20" i="22"/>
  <c r="OW4" i="22"/>
  <c r="OW7" i="22"/>
  <c r="OW11" i="22"/>
  <c r="OW26" i="22"/>
  <c r="OW25" i="22"/>
  <c r="OW33" i="22"/>
  <c r="OW21" i="22"/>
  <c r="OW22" i="22"/>
  <c r="OW19" i="22"/>
  <c r="OW32" i="22"/>
  <c r="OW24" i="22"/>
  <c r="OW30" i="22"/>
  <c r="OW29" i="22"/>
  <c r="QE14" i="22"/>
  <c r="QE20" i="22"/>
  <c r="RM5" i="22"/>
  <c r="RM22" i="22"/>
  <c r="RM28" i="22"/>
  <c r="FS9" i="22"/>
  <c r="HA11" i="22"/>
  <c r="HA20" i="22"/>
  <c r="HA35" i="22"/>
  <c r="HA13" i="22"/>
  <c r="II4" i="22"/>
  <c r="II23" i="22"/>
  <c r="IB22" i="22"/>
  <c r="II22" i="22" s="1"/>
  <c r="II34" i="22"/>
  <c r="JQ25" i="22"/>
  <c r="JJ31" i="22"/>
  <c r="JQ31" i="22" s="1"/>
  <c r="JQ35" i="22"/>
  <c r="KY5" i="22"/>
  <c r="KY25" i="22"/>
  <c r="KY27" i="22"/>
  <c r="MG25" i="22"/>
  <c r="LZ31" i="22"/>
  <c r="MG31" i="22" s="1"/>
  <c r="MG35" i="22"/>
  <c r="NO15" i="22"/>
  <c r="NH35" i="22"/>
  <c r="NO35" i="22" s="1"/>
  <c r="OW34" i="22"/>
  <c r="QE25" i="22"/>
  <c r="PX31" i="22"/>
  <c r="QE31" i="22" s="1"/>
  <c r="QE35" i="22"/>
  <c r="RM10" i="22"/>
  <c r="RF16" i="22"/>
  <c r="RM16" i="22" s="1"/>
  <c r="EK14" i="22"/>
  <c r="EK23" i="22"/>
  <c r="CW35" i="22"/>
  <c r="CW16" i="22"/>
  <c r="DA16" i="22" s="1"/>
  <c r="CW31" i="22"/>
  <c r="DA31" i="22" s="1"/>
  <c r="EK25" i="22"/>
  <c r="EK27" i="22"/>
  <c r="FS4" i="22"/>
  <c r="FL21" i="22"/>
  <c r="FS21" i="22" s="1"/>
  <c r="FL16" i="22"/>
  <c r="FS16" i="22" s="1"/>
  <c r="FL34" i="22"/>
  <c r="FS34" i="22" s="1"/>
  <c r="GT4" i="22"/>
  <c r="HA4" i="22" s="1"/>
  <c r="GT26" i="22"/>
  <c r="HA26" i="22" s="1"/>
  <c r="II8" i="22"/>
  <c r="IB32" i="22"/>
  <c r="II32" i="22" s="1"/>
  <c r="JQ21" i="22"/>
  <c r="JJ28" i="22"/>
  <c r="JQ28" i="22" s="1"/>
  <c r="JJ13" i="22"/>
  <c r="JQ13" i="22" s="1"/>
  <c r="LZ21" i="22"/>
  <c r="MG21" i="22" s="1"/>
  <c r="LZ28" i="22"/>
  <c r="MG28" i="22" s="1"/>
  <c r="MG13" i="22"/>
  <c r="NO18" i="22"/>
  <c r="NH13" i="22"/>
  <c r="NO13" i="22" s="1"/>
  <c r="QE21" i="22"/>
  <c r="PX28" i="22"/>
  <c r="QE28" i="22" s="1"/>
  <c r="RM17" i="22"/>
  <c r="RM24" i="22"/>
  <c r="RF37" i="22"/>
  <c r="RM37" i="22" s="1"/>
  <c r="EK13" i="22"/>
  <c r="CW30" i="22"/>
  <c r="GT8" i="22"/>
  <c r="HA8" i="22" s="1"/>
  <c r="GT33" i="22"/>
  <c r="HA33" i="22" s="1"/>
  <c r="IB14" i="22"/>
  <c r="II14" i="22" s="1"/>
  <c r="IB20" i="22"/>
  <c r="II20" i="22" s="1"/>
  <c r="IB24" i="22"/>
  <c r="II24" i="22" s="1"/>
  <c r="JJ5" i="22"/>
  <c r="JQ5" i="22" s="1"/>
  <c r="JJ19" i="22"/>
  <c r="JQ19" i="22" s="1"/>
  <c r="JJ16" i="22"/>
  <c r="JQ16" i="22" s="1"/>
  <c r="KR4" i="22"/>
  <c r="KY4" i="22" s="1"/>
  <c r="KR10" i="22"/>
  <c r="KY10" i="22" s="1"/>
  <c r="KR21" i="22"/>
  <c r="KY21" i="22" s="1"/>
  <c r="KR20" i="22"/>
  <c r="KY20" i="22" s="1"/>
  <c r="LZ5" i="22"/>
  <c r="MG5" i="22" s="1"/>
  <c r="LZ19" i="22"/>
  <c r="MG19" i="22" s="1"/>
  <c r="LZ16" i="22"/>
  <c r="MG16" i="22" s="1"/>
  <c r="NH4" i="22"/>
  <c r="NO4" i="22" s="1"/>
  <c r="NH5" i="22"/>
  <c r="NO5" i="22" s="1"/>
  <c r="NH31" i="22"/>
  <c r="NO31" i="22" s="1"/>
  <c r="NH34" i="22"/>
  <c r="NO34" i="22" s="1"/>
  <c r="OP8" i="22"/>
  <c r="OW8" i="22" s="1"/>
  <c r="PX5" i="22"/>
  <c r="QE5" i="22" s="1"/>
  <c r="PX19" i="22"/>
  <c r="QE19" i="22" s="1"/>
  <c r="PX16" i="22"/>
  <c r="QE16" i="22" s="1"/>
  <c r="RF6" i="22"/>
  <c r="RM6" i="22" s="1"/>
  <c r="RF23" i="22"/>
  <c r="RM23" i="22" s="1"/>
  <c r="RF38" i="22"/>
  <c r="RM38" i="22" s="1"/>
  <c r="RF29" i="22"/>
  <c r="RM29" i="22" s="1"/>
  <c r="FS30" i="22"/>
  <c r="BZ30" i="22"/>
  <c r="ED4" i="22"/>
  <c r="EK4" i="22" s="1"/>
  <c r="ED10" i="22"/>
  <c r="EK10" i="22" s="1"/>
  <c r="ED21" i="22"/>
  <c r="EK21" i="22" s="1"/>
  <c r="ED20" i="22"/>
  <c r="EK20" i="22" s="1"/>
  <c r="ED34" i="22"/>
  <c r="EK34" i="22" s="1"/>
  <c r="FL8" i="22"/>
  <c r="FS8" i="22" s="1"/>
  <c r="FL18" i="22"/>
  <c r="FS18" i="22" s="1"/>
  <c r="FL19" i="22"/>
  <c r="FS19" i="22" s="1"/>
  <c r="FL37" i="22"/>
  <c r="FS37" i="22" s="1"/>
  <c r="GT5" i="22"/>
  <c r="HA5" i="22" s="1"/>
  <c r="GT14" i="22"/>
  <c r="HA14" i="22" s="1"/>
  <c r="GT22" i="22"/>
  <c r="HA22" i="22" s="1"/>
  <c r="GT16" i="22"/>
  <c r="HA16" i="22" s="1"/>
  <c r="GT37" i="22"/>
  <c r="HA37" i="22" s="1"/>
  <c r="GT29" i="22"/>
  <c r="HA29" i="22" s="1"/>
  <c r="IB25" i="22"/>
  <c r="II25" i="22" s="1"/>
  <c r="IB35" i="22"/>
  <c r="II35" i="22" s="1"/>
  <c r="IB38" i="22"/>
  <c r="II38" i="22" s="1"/>
  <c r="JJ10" i="22"/>
  <c r="JQ10" i="22" s="1"/>
  <c r="JJ12" i="22"/>
  <c r="JQ12" i="22" s="1"/>
  <c r="JJ37" i="22"/>
  <c r="JQ37" i="22" s="1"/>
  <c r="KR35" i="22"/>
  <c r="KY35" i="22" s="1"/>
  <c r="LZ10" i="22"/>
  <c r="MG10" i="22" s="1"/>
  <c r="LZ12" i="22"/>
  <c r="MG12" i="22" s="1"/>
  <c r="LZ37" i="22"/>
  <c r="MG37" i="22" s="1"/>
  <c r="NH8" i="22"/>
  <c r="NO8" i="22" s="1"/>
  <c r="NH10" i="22"/>
  <c r="NO10" i="22" s="1"/>
  <c r="NH28" i="22"/>
  <c r="NO28" i="22" s="1"/>
  <c r="OP6" i="22"/>
  <c r="OW6" i="22" s="1"/>
  <c r="OP5" i="22"/>
  <c r="OW5" i="22" s="1"/>
  <c r="OP9" i="22"/>
  <c r="OW9" i="22" s="1"/>
  <c r="OP10" i="22"/>
  <c r="OW10" i="22" s="1"/>
  <c r="OP15" i="22"/>
  <c r="OW15" i="22" s="1"/>
  <c r="OP17" i="22"/>
  <c r="OW17" i="22" s="1"/>
  <c r="OP18" i="22"/>
  <c r="OW18" i="22" s="1"/>
  <c r="OP23" i="22"/>
  <c r="OW23" i="22" s="1"/>
  <c r="OP31" i="22"/>
  <c r="OW31" i="22" s="1"/>
  <c r="OP27" i="22"/>
  <c r="OW27" i="22" s="1"/>
  <c r="OP28" i="22"/>
  <c r="OW28" i="22" s="1"/>
  <c r="OP20" i="22"/>
  <c r="OW20" i="22" s="1"/>
  <c r="OP16" i="22"/>
  <c r="OW16" i="22" s="1"/>
  <c r="OP35" i="22"/>
  <c r="OW35" i="22" s="1"/>
  <c r="OP37" i="22"/>
  <c r="OW37" i="22" s="1"/>
  <c r="PX10" i="22"/>
  <c r="QE10" i="22" s="1"/>
  <c r="PX12" i="22"/>
  <c r="QE12" i="22" s="1"/>
  <c r="PX37" i="22"/>
  <c r="QE37" i="22" s="1"/>
  <c r="RF7" i="22"/>
  <c r="RM7" i="22" s="1"/>
  <c r="RF9" i="22"/>
  <c r="RM9" i="22" s="1"/>
  <c r="RF27" i="22"/>
  <c r="RM27" i="22" s="1"/>
  <c r="RF36" i="22"/>
  <c r="RM36" i="22" s="1"/>
  <c r="CW38" i="22"/>
  <c r="L35" i="22"/>
  <c r="M35" i="22" s="1"/>
  <c r="BZ24" i="22"/>
  <c r="GT10" i="22"/>
  <c r="HA10" i="22" s="1"/>
  <c r="HA25" i="22"/>
  <c r="GT32" i="22"/>
  <c r="HA32" i="22" s="1"/>
  <c r="GT24" i="22"/>
  <c r="HA24" i="22" s="1"/>
  <c r="GT38" i="22"/>
  <c r="HA38" i="22" s="1"/>
  <c r="GT36" i="22"/>
  <c r="HA36" i="22" s="1"/>
  <c r="IB7" i="22"/>
  <c r="II7" i="22" s="1"/>
  <c r="IB21" i="22"/>
  <c r="II21" i="22" s="1"/>
  <c r="IB13" i="22"/>
  <c r="II13" i="22" s="1"/>
  <c r="II36" i="22"/>
  <c r="JJ17" i="22"/>
  <c r="JQ17" i="22" s="1"/>
  <c r="JJ30" i="22"/>
  <c r="JQ30" i="22" s="1"/>
  <c r="JQ29" i="22"/>
  <c r="KR8" i="22"/>
  <c r="KY8" i="22" s="1"/>
  <c r="KR17" i="22"/>
  <c r="KY17" i="22" s="1"/>
  <c r="KR19" i="22"/>
  <c r="KY19" i="22" s="1"/>
  <c r="KR13" i="22"/>
  <c r="KY13" i="22" s="1"/>
  <c r="MG6" i="22"/>
  <c r="LZ17" i="22"/>
  <c r="MG17" i="22" s="1"/>
  <c r="LZ30" i="22"/>
  <c r="MG30" i="22" s="1"/>
  <c r="LZ29" i="22"/>
  <c r="MG29" i="22" s="1"/>
  <c r="NH14" i="22"/>
  <c r="NO14" i="22" s="1"/>
  <c r="NH17" i="22"/>
  <c r="NO17" i="22" s="1"/>
  <c r="NH16" i="22"/>
  <c r="NO16" i="22" s="1"/>
  <c r="OP13" i="22"/>
  <c r="OW13" i="22" s="1"/>
  <c r="PX6" i="22"/>
  <c r="QE6" i="22" s="1"/>
  <c r="PX17" i="22"/>
  <c r="QE17" i="22" s="1"/>
  <c r="PX30" i="22"/>
  <c r="QE30" i="22" s="1"/>
  <c r="PX29" i="22"/>
  <c r="QE29" i="22" s="1"/>
  <c r="RF11" i="22"/>
  <c r="RM11" i="22" s="1"/>
  <c r="RF15" i="22"/>
  <c r="RM15" i="22" s="1"/>
  <c r="RF20" i="22"/>
  <c r="RM20" i="22" s="1"/>
  <c r="KY14" i="4"/>
  <c r="KR24" i="4"/>
  <c r="CW25" i="4"/>
  <c r="DA25" i="4" s="1"/>
  <c r="PX26" i="4"/>
  <c r="QE26" i="4" s="1"/>
  <c r="RF37" i="4"/>
  <c r="RM37" i="4" s="1"/>
  <c r="RF21" i="4"/>
  <c r="RM21" i="4" s="1"/>
  <c r="TQ22" i="4"/>
  <c r="EK24" i="4"/>
  <c r="TQ14" i="4"/>
  <c r="II26" i="4"/>
  <c r="MG37" i="4"/>
  <c r="EK14" i="4"/>
  <c r="MG21" i="4"/>
  <c r="HA21" i="4"/>
  <c r="KY22" i="4"/>
  <c r="ED22" i="4"/>
  <c r="EK22" i="4" s="1"/>
  <c r="MG35" i="4"/>
  <c r="NO14" i="4"/>
  <c r="BZ24" i="4"/>
  <c r="ED26" i="4"/>
  <c r="EK26" i="4" s="1"/>
  <c r="ED25" i="4"/>
  <c r="EK25" i="4" s="1"/>
  <c r="CW22" i="4"/>
  <c r="TQ21" i="4"/>
  <c r="PX19" i="4"/>
  <c r="QE19" i="4" s="1"/>
  <c r="KR19" i="4"/>
  <c r="KY19" i="4" s="1"/>
  <c r="JJ35" i="4"/>
  <c r="JQ35" i="4" s="1"/>
  <c r="GT14" i="4"/>
  <c r="NH25" i="4"/>
  <c r="NO25" i="4" s="1"/>
  <c r="OP35" i="4"/>
  <c r="PX14" i="4"/>
  <c r="QE14" i="4" s="1"/>
  <c r="RF24" i="4"/>
  <c r="SU25" i="4"/>
  <c r="PX25" i="4"/>
  <c r="QE25" i="4" s="1"/>
  <c r="LZ26" i="4"/>
  <c r="MG26" i="4" s="1"/>
  <c r="BZ19" i="4"/>
  <c r="OP22" i="4"/>
  <c r="OW22" i="4" s="1"/>
  <c r="IB22" i="4"/>
  <c r="FL22" i="4"/>
  <c r="FS22" i="4" s="1"/>
  <c r="MG24" i="4"/>
  <c r="FS19" i="4"/>
  <c r="JJ24" i="4"/>
  <c r="JQ24" i="4" s="1"/>
  <c r="FS26" i="4"/>
  <c r="BZ35" i="4"/>
  <c r="BZ21" i="4"/>
  <c r="DA22" i="4"/>
  <c r="GT24" i="4"/>
  <c r="HA24" i="4" s="1"/>
  <c r="KY24" i="4"/>
  <c r="GT26" i="4"/>
  <c r="HA26" i="4" s="1"/>
  <c r="MG19" i="4"/>
  <c r="TU14" i="4"/>
  <c r="I14" i="4"/>
  <c r="KY21" i="4"/>
  <c r="RM22" i="4"/>
  <c r="IB24" i="4"/>
  <c r="KR25" i="4"/>
  <c r="KY25" i="4" s="1"/>
  <c r="TU26" i="4"/>
  <c r="SN26" i="4"/>
  <c r="SU26" i="4" s="1"/>
  <c r="JJ26" i="4"/>
  <c r="IB37" i="4"/>
  <c r="II37" i="4" s="1"/>
  <c r="OP21" i="4"/>
  <c r="OW21" i="4" s="1"/>
  <c r="LZ22" i="4"/>
  <c r="MG22" i="4" s="1"/>
  <c r="TN37" i="4"/>
  <c r="TN26" i="4"/>
  <c r="CW26" i="4"/>
  <c r="NH19" i="4"/>
  <c r="NO19" i="4" s="1"/>
  <c r="OP37" i="4"/>
  <c r="OW37" i="4" s="1"/>
  <c r="JJ21" i="4"/>
  <c r="JQ21" i="4" s="1"/>
  <c r="SN22" i="4"/>
  <c r="GT22" i="4"/>
  <c r="HA22" i="4" s="1"/>
  <c r="OP24" i="4"/>
  <c r="OW24" i="4" s="1"/>
  <c r="BZ26" i="4"/>
  <c r="OP19" i="4"/>
  <c r="OW19" i="4" s="1"/>
  <c r="PX35" i="4"/>
  <c r="GT35" i="4"/>
  <c r="HA35" i="4" s="1"/>
  <c r="ED35" i="4"/>
  <c r="EK35" i="4" s="1"/>
  <c r="SN37" i="4"/>
  <c r="SU37" i="4" s="1"/>
  <c r="RF14" i="4"/>
  <c r="RM14" i="4" s="1"/>
  <c r="FL14" i="4"/>
  <c r="FS14" i="4" s="1"/>
  <c r="IB21" i="4"/>
  <c r="II21" i="4" s="1"/>
  <c r="ED21" i="4"/>
  <c r="EK21" i="4" s="1"/>
  <c r="TQ26" i="4"/>
  <c r="LZ25" i="4"/>
  <c r="MG25" i="4" s="1"/>
  <c r="KR26" i="4"/>
  <c r="KY26" i="4" s="1"/>
  <c r="CW35" i="4"/>
  <c r="DA35" i="4" s="1"/>
  <c r="N21" i="4"/>
  <c r="NH22" i="4"/>
  <c r="NO22" i="4" s="1"/>
  <c r="SN24" i="22"/>
  <c r="SU24" i="22" s="1"/>
  <c r="SN16" i="22"/>
  <c r="SU16" i="22" s="1"/>
  <c r="SN37" i="22"/>
  <c r="SU37" i="22" s="1"/>
  <c r="SN38" i="22"/>
  <c r="SN31" i="22"/>
  <c r="SU31" i="22" s="1"/>
  <c r="R31" i="22"/>
  <c r="S31" i="22" s="1"/>
  <c r="RE31" i="21"/>
  <c r="N24" i="21"/>
  <c r="O24" i="21" s="1"/>
  <c r="DB30" i="21"/>
  <c r="R30" i="21"/>
  <c r="S30" i="21" s="1"/>
  <c r="R25" i="21"/>
  <c r="S25" i="21" s="1"/>
  <c r="L18" i="21"/>
  <c r="M18" i="21" s="1"/>
  <c r="DE25" i="21"/>
  <c r="DE18" i="21"/>
  <c r="RG24" i="21"/>
  <c r="RG18" i="21"/>
  <c r="RG25" i="21"/>
  <c r="RB25" i="21"/>
  <c r="RD20" i="21"/>
  <c r="DB18" i="21"/>
  <c r="R21" i="21"/>
  <c r="S21" i="21" s="1"/>
  <c r="RC30" i="21"/>
  <c r="I18" i="21"/>
  <c r="DB20" i="21"/>
  <c r="RE17" i="21"/>
  <c r="P17" i="21"/>
  <c r="Q17" i="21" s="1"/>
  <c r="RD31" i="21"/>
  <c r="P31" i="21"/>
  <c r="Q31" i="21" s="1"/>
  <c r="DB24" i="21"/>
  <c r="RC18" i="21"/>
  <c r="RB30" i="21"/>
  <c r="DB17" i="21"/>
  <c r="RE21" i="21"/>
  <c r="RH30" i="21"/>
  <c r="N31" i="21"/>
  <c r="O31" i="21" s="1"/>
  <c r="RB27" i="21"/>
  <c r="P25" i="21"/>
  <c r="RH15" i="21"/>
  <c r="RD21" i="21"/>
  <c r="H30" i="21"/>
  <c r="DG30" i="21"/>
  <c r="Q30" i="21"/>
  <c r="DH30" i="21"/>
  <c r="RE30" i="21"/>
  <c r="QF30" i="21"/>
  <c r="PD30" i="21"/>
  <c r="OB30" i="21"/>
  <c r="MZ30" i="21"/>
  <c r="I30" i="21"/>
  <c r="DE30" i="21"/>
  <c r="CB30" i="21"/>
  <c r="AY30" i="21"/>
  <c r="N30" i="21"/>
  <c r="L30" i="21"/>
  <c r="DH25" i="21"/>
  <c r="H24" i="21"/>
  <c r="QC15" i="21"/>
  <c r="DE15" i="21"/>
  <c r="BY31" i="21"/>
  <c r="IO24" i="21"/>
  <c r="CB24" i="21"/>
  <c r="OB27" i="21"/>
  <c r="JT27" i="21"/>
  <c r="FL27" i="21"/>
  <c r="I27" i="21"/>
  <c r="NY25" i="21"/>
  <c r="JQ25" i="21"/>
  <c r="FI25" i="21"/>
  <c r="MZ20" i="21"/>
  <c r="EJ20" i="21"/>
  <c r="H20" i="21"/>
  <c r="RD15" i="21"/>
  <c r="RC15" i="21"/>
  <c r="IR15" i="21"/>
  <c r="DG15" i="21"/>
  <c r="RC21" i="21"/>
  <c r="RC24" i="21"/>
  <c r="JT31" i="21"/>
  <c r="DB31" i="21"/>
  <c r="PD24" i="21"/>
  <c r="JQ24" i="21"/>
  <c r="GN24" i="21"/>
  <c r="L24" i="21"/>
  <c r="M24" i="21" s="1"/>
  <c r="RH27" i="21"/>
  <c r="RH20" i="21"/>
  <c r="HP18" i="21"/>
  <c r="JT21" i="21"/>
  <c r="PD18" i="21"/>
  <c r="GN18" i="21"/>
  <c r="RH31" i="21"/>
  <c r="KV31" i="21"/>
  <c r="AY31" i="21"/>
  <c r="RH24" i="21"/>
  <c r="KS24" i="21"/>
  <c r="DE24" i="21"/>
  <c r="I24" i="21"/>
  <c r="RG27" i="21"/>
  <c r="PD27" i="21"/>
  <c r="KV27" i="21"/>
  <c r="GN27" i="21"/>
  <c r="BY27" i="21"/>
  <c r="PA25" i="21"/>
  <c r="KS25" i="21"/>
  <c r="GK25" i="21"/>
  <c r="PD20" i="21"/>
  <c r="GN20" i="21"/>
  <c r="DE20" i="21"/>
  <c r="CB20" i="21"/>
  <c r="AY20" i="21"/>
  <c r="RC17" i="21"/>
  <c r="QF17" i="21"/>
  <c r="PD17" i="21"/>
  <c r="OB17" i="21"/>
  <c r="MZ17" i="21"/>
  <c r="LX17" i="21"/>
  <c r="KV17" i="21"/>
  <c r="JT17" i="21"/>
  <c r="IR17" i="21"/>
  <c r="HP17" i="21"/>
  <c r="GN17" i="21"/>
  <c r="FL17" i="21"/>
  <c r="EJ17" i="21"/>
  <c r="AV17" i="21"/>
  <c r="JT15" i="21"/>
  <c r="FL15" i="21"/>
  <c r="RD18" i="21"/>
  <c r="RH21" i="21"/>
  <c r="KV21" i="21"/>
  <c r="P21" i="21"/>
  <c r="DG21" i="21" s="1"/>
  <c r="QC24" i="21"/>
  <c r="RD25" i="21"/>
  <c r="LX20" i="21"/>
  <c r="LU15" i="21"/>
  <c r="DB21" i="21"/>
  <c r="LX31" i="21"/>
  <c r="CB31" i="21"/>
  <c r="IR24" i="21"/>
  <c r="RH25" i="21"/>
  <c r="DB25" i="21"/>
  <c r="RC20" i="21"/>
  <c r="QF20" i="21"/>
  <c r="KS20" i="21"/>
  <c r="HP20" i="21"/>
  <c r="N20" i="21"/>
  <c r="O20" i="21" s="1"/>
  <c r="H17" i="21"/>
  <c r="NY15" i="21"/>
  <c r="JQ15" i="21"/>
  <c r="FI15" i="21"/>
  <c r="N15" i="21"/>
  <c r="O15" i="21" s="1"/>
  <c r="RE18" i="21"/>
  <c r="MZ18" i="21"/>
  <c r="IR18" i="21"/>
  <c r="FI18" i="21"/>
  <c r="LX21" i="21"/>
  <c r="AV21" i="21"/>
  <c r="RE27" i="21"/>
  <c r="AV31" i="21"/>
  <c r="P20" i="21"/>
  <c r="Q20" i="21" s="1"/>
  <c r="HM15" i="21"/>
  <c r="L15" i="21"/>
  <c r="M15" i="21" s="1"/>
  <c r="KV18" i="21"/>
  <c r="DF18" i="21"/>
  <c r="RC31" i="21"/>
  <c r="MZ31" i="21"/>
  <c r="EJ31" i="21"/>
  <c r="DE31" i="21"/>
  <c r="MW24" i="21"/>
  <c r="JT24" i="21"/>
  <c r="EG24" i="21"/>
  <c r="QF27" i="21"/>
  <c r="LX27" i="21"/>
  <c r="HP27" i="21"/>
  <c r="DB27" i="21"/>
  <c r="R27" i="21"/>
  <c r="DH27" i="21" s="1"/>
  <c r="QC25" i="21"/>
  <c r="LU25" i="21"/>
  <c r="HM25" i="21"/>
  <c r="L25" i="21"/>
  <c r="M25" i="21" s="1"/>
  <c r="RE20" i="21"/>
  <c r="LU20" i="21"/>
  <c r="IR20" i="21"/>
  <c r="L20" i="21"/>
  <c r="M20" i="21" s="1"/>
  <c r="RG17" i="21"/>
  <c r="RB17" i="21"/>
  <c r="BY17" i="21"/>
  <c r="I17" i="21"/>
  <c r="KV15" i="21"/>
  <c r="GN15" i="21"/>
  <c r="H18" i="21"/>
  <c r="MZ21" i="21"/>
  <c r="EJ21" i="21"/>
  <c r="H21" i="21"/>
  <c r="RD24" i="21"/>
  <c r="HM24" i="21"/>
  <c r="OB31" i="21"/>
  <c r="FL31" i="21"/>
  <c r="RE24" i="21"/>
  <c r="P24" i="21"/>
  <c r="DG24" i="21" s="1"/>
  <c r="RC27" i="21"/>
  <c r="RF27" i="21" s="1"/>
  <c r="MW27" i="21"/>
  <c r="IO27" i="21"/>
  <c r="EG27" i="21"/>
  <c r="CB25" i="21"/>
  <c r="H25" i="21"/>
  <c r="MW20" i="21"/>
  <c r="JT20" i="21"/>
  <c r="EG20" i="21"/>
  <c r="AV20" i="21"/>
  <c r="RH17" i="21"/>
  <c r="GK15" i="21"/>
  <c r="CB15" i="21"/>
  <c r="OB18" i="21"/>
  <c r="JT18" i="21"/>
  <c r="EJ18" i="21"/>
  <c r="OB21" i="21"/>
  <c r="FL21" i="21"/>
  <c r="BY21" i="21"/>
  <c r="S17" i="21"/>
  <c r="DH17" i="21"/>
  <c r="DG18" i="21"/>
  <c r="Q18" i="21"/>
  <c r="DG25" i="21"/>
  <c r="Q25" i="21"/>
  <c r="DH31" i="21"/>
  <c r="I31" i="21"/>
  <c r="DB15" i="21"/>
  <c r="BY15" i="21"/>
  <c r="AV15" i="21"/>
  <c r="RB18" i="21"/>
  <c r="QC18" i="21"/>
  <c r="PA18" i="21"/>
  <c r="NY18" i="21"/>
  <c r="MW18" i="21"/>
  <c r="LU18" i="21"/>
  <c r="KS18" i="21"/>
  <c r="JQ18" i="21"/>
  <c r="IO18" i="21"/>
  <c r="HM18" i="21"/>
  <c r="GK18" i="21"/>
  <c r="AY18" i="21"/>
  <c r="DH21" i="21"/>
  <c r="I21" i="21"/>
  <c r="H31" i="21"/>
  <c r="AV24" i="21"/>
  <c r="DE27" i="21"/>
  <c r="CB27" i="21"/>
  <c r="AY27" i="21"/>
  <c r="N27" i="21"/>
  <c r="RE25" i="21"/>
  <c r="QF25" i="21"/>
  <c r="PD25" i="21"/>
  <c r="OB25" i="21"/>
  <c r="MZ25" i="21"/>
  <c r="LX25" i="21"/>
  <c r="KV25" i="21"/>
  <c r="JT25" i="21"/>
  <c r="IR25" i="21"/>
  <c r="HP25" i="21"/>
  <c r="GN25" i="21"/>
  <c r="FL25" i="21"/>
  <c r="EJ25" i="21"/>
  <c r="I25" i="21"/>
  <c r="DF31" i="21"/>
  <c r="R24" i="21"/>
  <c r="S20" i="21"/>
  <c r="DE17" i="21"/>
  <c r="CB17" i="21"/>
  <c r="AY17" i="21"/>
  <c r="N17" i="21"/>
  <c r="RE15" i="21"/>
  <c r="QF15" i="21"/>
  <c r="PD15" i="21"/>
  <c r="OB15" i="21"/>
  <c r="MZ15" i="21"/>
  <c r="LX15" i="21"/>
  <c r="EJ15" i="21"/>
  <c r="I15" i="21"/>
  <c r="RH18" i="21"/>
  <c r="L27" i="21"/>
  <c r="RC25" i="21"/>
  <c r="H15" i="21"/>
  <c r="DE21" i="21"/>
  <c r="CB21" i="21"/>
  <c r="AY21" i="21"/>
  <c r="N21" i="21"/>
  <c r="AV27" i="21"/>
  <c r="AY25" i="21"/>
  <c r="N25" i="21"/>
  <c r="I20" i="21"/>
  <c r="L17" i="21"/>
  <c r="R18" i="21"/>
  <c r="H27" i="21"/>
  <c r="L31" i="21"/>
  <c r="AY15" i="21"/>
  <c r="L21" i="21"/>
  <c r="AY24" i="21"/>
  <c r="DB35" i="19"/>
  <c r="DB22" i="19"/>
  <c r="RE35" i="19"/>
  <c r="RE22" i="19"/>
  <c r="RD35" i="19"/>
  <c r="N34" i="19"/>
  <c r="O34" i="19" s="1"/>
  <c r="NY34" i="19"/>
  <c r="JQ34" i="19"/>
  <c r="FI34" i="19"/>
  <c r="AV34" i="19"/>
  <c r="RH22" i="19"/>
  <c r="QC22" i="19"/>
  <c r="PA22" i="19"/>
  <c r="NY22" i="19"/>
  <c r="MW22" i="19"/>
  <c r="LU22" i="19"/>
  <c r="KS22" i="19"/>
  <c r="JQ22" i="19"/>
  <c r="IO22" i="19"/>
  <c r="HM22" i="19"/>
  <c r="GK22" i="19"/>
  <c r="FI22" i="19"/>
  <c r="EG22" i="19"/>
  <c r="RC35" i="19"/>
  <c r="I35" i="19"/>
  <c r="PA34" i="19"/>
  <c r="KS34" i="19"/>
  <c r="GK34" i="19"/>
  <c r="R35" i="19"/>
  <c r="S35" i="19" s="1"/>
  <c r="QC34" i="19"/>
  <c r="LU34" i="19"/>
  <c r="HM34" i="19"/>
  <c r="P34" i="19"/>
  <c r="Q34" i="19" s="1"/>
  <c r="CB34" i="19"/>
  <c r="RD22" i="19"/>
  <c r="P22" i="19"/>
  <c r="Q22" i="19" s="1"/>
  <c r="RD34" i="19"/>
  <c r="RC34" i="19"/>
  <c r="DE34" i="19"/>
  <c r="AV22" i="19"/>
  <c r="P35" i="19"/>
  <c r="DG35" i="19" s="1"/>
  <c r="RB34" i="19"/>
  <c r="MW34" i="19"/>
  <c r="IO34" i="19"/>
  <c r="EG34" i="19"/>
  <c r="RC22" i="19"/>
  <c r="I22" i="19"/>
  <c r="DH22" i="19"/>
  <c r="H22" i="19"/>
  <c r="H35" i="19"/>
  <c r="DE35" i="19"/>
  <c r="CB35" i="19"/>
  <c r="AY35" i="19"/>
  <c r="N35" i="19"/>
  <c r="RE34" i="19"/>
  <c r="QF34" i="19"/>
  <c r="PD34" i="19"/>
  <c r="OB34" i="19"/>
  <c r="MZ34" i="19"/>
  <c r="LX34" i="19"/>
  <c r="KV34" i="19"/>
  <c r="JT34" i="19"/>
  <c r="IR34" i="19"/>
  <c r="HP34" i="19"/>
  <c r="GN34" i="19"/>
  <c r="FL34" i="19"/>
  <c r="EJ34" i="19"/>
  <c r="I34" i="19"/>
  <c r="H34" i="19"/>
  <c r="DE22" i="19"/>
  <c r="CB22" i="19"/>
  <c r="AY22" i="19"/>
  <c r="N22" i="19"/>
  <c r="RH35" i="19"/>
  <c r="RI35" i="19" s="1"/>
  <c r="L35" i="19"/>
  <c r="AY34" i="19"/>
  <c r="L22" i="19"/>
  <c r="RG25" i="27"/>
  <c r="RH25" i="27"/>
  <c r="DB26" i="27"/>
  <c r="K26" i="27" s="1"/>
  <c r="Q25" i="27"/>
  <c r="DG25" i="27"/>
  <c r="P23" i="27"/>
  <c r="H21" i="27"/>
  <c r="RH14" i="27"/>
  <c r="RD23" i="27"/>
  <c r="RC23" i="27"/>
  <c r="RI23" i="27" s="1"/>
  <c r="I23" i="27"/>
  <c r="DB21" i="27"/>
  <c r="K21" i="27" s="1"/>
  <c r="RC18" i="27"/>
  <c r="H23" i="27"/>
  <c r="P26" i="27"/>
  <c r="DG26" i="27" s="1"/>
  <c r="P24" i="27"/>
  <c r="I21" i="27"/>
  <c r="RE14" i="27"/>
  <c r="N26" i="27"/>
  <c r="O26" i="27" s="1"/>
  <c r="I24" i="27"/>
  <c r="DE23" i="27"/>
  <c r="R23" i="27"/>
  <c r="DE21" i="27"/>
  <c r="I25" i="27"/>
  <c r="RC24" i="27"/>
  <c r="RF24" i="27" s="1"/>
  <c r="RH26" i="27"/>
  <c r="H26" i="27"/>
  <c r="RH18" i="27"/>
  <c r="H24" i="27"/>
  <c r="RB22" i="27"/>
  <c r="L23" i="27"/>
  <c r="M23" i="27" s="1"/>
  <c r="RG21" i="27"/>
  <c r="RE21" i="27"/>
  <c r="RC14" i="27"/>
  <c r="P14" i="27"/>
  <c r="Q14" i="27" s="1"/>
  <c r="RD18" i="27"/>
  <c r="RF18" i="27" s="1"/>
  <c r="RD26" i="27"/>
  <c r="RC26" i="27"/>
  <c r="DE26" i="27"/>
  <c r="RC25" i="27"/>
  <c r="DB25" i="27"/>
  <c r="H25" i="27"/>
  <c r="DB24" i="27"/>
  <c r="N24" i="27"/>
  <c r="O24" i="27" s="1"/>
  <c r="DB23" i="27"/>
  <c r="RH21" i="27"/>
  <c r="P21" i="27"/>
  <c r="DG21" i="27" s="1"/>
  <c r="I26" i="27"/>
  <c r="L26" i="27"/>
  <c r="M26" i="27" s="1"/>
  <c r="RE25" i="27"/>
  <c r="DE18" i="27"/>
  <c r="RG24" i="27"/>
  <c r="DB22" i="27"/>
  <c r="R22" i="27"/>
  <c r="DH22" i="27" s="1"/>
  <c r="RD21" i="27"/>
  <c r="RF21" i="27" s="1"/>
  <c r="RD14" i="27"/>
  <c r="S18" i="27"/>
  <c r="AY18" i="27"/>
  <c r="H18" i="27"/>
  <c r="L18" i="27"/>
  <c r="M18" i="27" s="1"/>
  <c r="AV14" i="27"/>
  <c r="I14" i="27"/>
  <c r="K23" i="27"/>
  <c r="RF22" i="27"/>
  <c r="DG23" i="27"/>
  <c r="Q23" i="27"/>
  <c r="DG24" i="27"/>
  <c r="Q24" i="27"/>
  <c r="H22" i="27"/>
  <c r="RB21" i="27"/>
  <c r="RB25" i="27"/>
  <c r="DE25" i="27"/>
  <c r="CB25" i="27"/>
  <c r="AY25" i="27"/>
  <c r="N25" i="27"/>
  <c r="RE18" i="27"/>
  <c r="QF18" i="27"/>
  <c r="PD18" i="27"/>
  <c r="OB18" i="27"/>
  <c r="MZ18" i="27"/>
  <c r="LX18" i="27"/>
  <c r="KV18" i="27"/>
  <c r="JT18" i="27"/>
  <c r="IR18" i="27"/>
  <c r="HP18" i="27"/>
  <c r="GN18" i="27"/>
  <c r="FL18" i="27"/>
  <c r="EJ18" i="27"/>
  <c r="I18" i="27"/>
  <c r="H14" i="27"/>
  <c r="R26" i="27"/>
  <c r="P18" i="27"/>
  <c r="AV24" i="27"/>
  <c r="DE22" i="27"/>
  <c r="CB22" i="27"/>
  <c r="AY22" i="27"/>
  <c r="N22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L21" i="27"/>
  <c r="RE26" i="27"/>
  <c r="QF26" i="27"/>
  <c r="PD26" i="27"/>
  <c r="OB26" i="27"/>
  <c r="MZ26" i="27"/>
  <c r="LX26" i="27"/>
  <c r="KV26" i="27"/>
  <c r="JT26" i="27"/>
  <c r="IR26" i="27"/>
  <c r="HP26" i="27"/>
  <c r="GN26" i="27"/>
  <c r="FL26" i="27"/>
  <c r="EJ26" i="27"/>
  <c r="L25" i="27"/>
  <c r="DE14" i="27"/>
  <c r="CB14" i="27"/>
  <c r="AY14" i="27"/>
  <c r="N14" i="27"/>
  <c r="AV25" i="27"/>
  <c r="S25" i="27"/>
  <c r="N18" i="27"/>
  <c r="RH22" i="27"/>
  <c r="RI22" i="27" s="1"/>
  <c r="L22" i="27"/>
  <c r="R21" i="27"/>
  <c r="L14" i="27"/>
  <c r="AY26" i="27"/>
  <c r="DF24" i="27"/>
  <c r="RB22" i="26"/>
  <c r="DB23" i="26"/>
  <c r="N23" i="26"/>
  <c r="O23" i="26" s="1"/>
  <c r="RH22" i="26"/>
  <c r="R22" i="26"/>
  <c r="DH22" i="26" s="1"/>
  <c r="R21" i="26"/>
  <c r="S21" i="26" s="1"/>
  <c r="P13" i="26"/>
  <c r="DG13" i="26" s="1"/>
  <c r="RB13" i="26"/>
  <c r="DG21" i="26"/>
  <c r="RC21" i="26"/>
  <c r="N21" i="26"/>
  <c r="O21" i="26" s="1"/>
  <c r="RH23" i="26"/>
  <c r="RE23" i="26"/>
  <c r="QC22" i="26"/>
  <c r="LU22" i="26"/>
  <c r="HM22" i="26"/>
  <c r="RH21" i="26"/>
  <c r="PA21" i="26"/>
  <c r="KS21" i="26"/>
  <c r="GK21" i="26"/>
  <c r="H23" i="26"/>
  <c r="R13" i="26"/>
  <c r="S13" i="26" s="1"/>
  <c r="RC22" i="26"/>
  <c r="RF22" i="26" s="1"/>
  <c r="MW22" i="26"/>
  <c r="IO22" i="26"/>
  <c r="EG22" i="26"/>
  <c r="QC21" i="26"/>
  <c r="LU21" i="26"/>
  <c r="HM21" i="26"/>
  <c r="I23" i="26"/>
  <c r="L23" i="26"/>
  <c r="M23" i="26" s="1"/>
  <c r="DE21" i="26"/>
  <c r="PD23" i="26"/>
  <c r="KV23" i="26"/>
  <c r="GN23" i="26"/>
  <c r="RE13" i="26"/>
  <c r="RG13" i="26"/>
  <c r="NY22" i="26"/>
  <c r="JQ22" i="26"/>
  <c r="FI22" i="26"/>
  <c r="RB21" i="26"/>
  <c r="MW21" i="26"/>
  <c r="IO21" i="26"/>
  <c r="GN21" i="26"/>
  <c r="EG21" i="26"/>
  <c r="RH13" i="26"/>
  <c r="RC13" i="26"/>
  <c r="AV13" i="26"/>
  <c r="QF23" i="26"/>
  <c r="LX23" i="26"/>
  <c r="HP23" i="26"/>
  <c r="RD13" i="26"/>
  <c r="H13" i="26"/>
  <c r="PA22" i="26"/>
  <c r="KS22" i="26"/>
  <c r="GK22" i="26"/>
  <c r="NY21" i="26"/>
  <c r="JQ21" i="26"/>
  <c r="HP21" i="26"/>
  <c r="FI21" i="26"/>
  <c r="RD23" i="26"/>
  <c r="RC23" i="26"/>
  <c r="P23" i="26"/>
  <c r="DG23" i="26" s="1"/>
  <c r="DB13" i="26"/>
  <c r="N13" i="26"/>
  <c r="O13" i="26" s="1"/>
  <c r="Q13" i="26"/>
  <c r="RF21" i="26"/>
  <c r="QF22" i="26"/>
  <c r="PD22" i="26"/>
  <c r="OB22" i="26"/>
  <c r="MZ22" i="26"/>
  <c r="LX22" i="26"/>
  <c r="KV22" i="26"/>
  <c r="JT22" i="26"/>
  <c r="IR22" i="26"/>
  <c r="HP22" i="26"/>
  <c r="GN22" i="26"/>
  <c r="FL22" i="26"/>
  <c r="EJ22" i="26"/>
  <c r="I22" i="26"/>
  <c r="L21" i="26"/>
  <c r="DG22" i="26"/>
  <c r="H22" i="26"/>
  <c r="DB21" i="26"/>
  <c r="BY21" i="26"/>
  <c r="AV21" i="26"/>
  <c r="RB23" i="26"/>
  <c r="QC23" i="26"/>
  <c r="PA23" i="26"/>
  <c r="NY23" i="26"/>
  <c r="MW23" i="26"/>
  <c r="LU23" i="26"/>
  <c r="KS23" i="26"/>
  <c r="JQ23" i="26"/>
  <c r="IO23" i="26"/>
  <c r="HM23" i="26"/>
  <c r="GK23" i="26"/>
  <c r="FI23" i="26"/>
  <c r="EG23" i="26"/>
  <c r="I13" i="26"/>
  <c r="DE22" i="26"/>
  <c r="CB22" i="26"/>
  <c r="AY22" i="26"/>
  <c r="N22" i="26"/>
  <c r="RE21" i="26"/>
  <c r="QF21" i="26"/>
  <c r="PD21" i="26"/>
  <c r="OB21" i="26"/>
  <c r="MZ21" i="26"/>
  <c r="LX21" i="26"/>
  <c r="KV21" i="26"/>
  <c r="JT21" i="26"/>
  <c r="EJ21" i="26"/>
  <c r="I21" i="26"/>
  <c r="DF13" i="26"/>
  <c r="H21" i="26"/>
  <c r="L22" i="26"/>
  <c r="AY21" i="26"/>
  <c r="L13" i="26"/>
  <c r="TU38" i="22"/>
  <c r="TQ31" i="22"/>
  <c r="L31" i="22"/>
  <c r="M31" i="22" s="1"/>
  <c r="CW37" i="22"/>
  <c r="DA37" i="22" s="1"/>
  <c r="TN37" i="22"/>
  <c r="TU31" i="22"/>
  <c r="DA35" i="22"/>
  <c r="I31" i="22"/>
  <c r="K31" i="22"/>
  <c r="TU35" i="22"/>
  <c r="AY13" i="22"/>
  <c r="TN16" i="22"/>
  <c r="P31" i="22"/>
  <c r="Q31" i="22" s="1"/>
  <c r="H31" i="22"/>
  <c r="N37" i="22"/>
  <c r="SU35" i="22"/>
  <c r="DA24" i="22"/>
  <c r="R38" i="22"/>
  <c r="S38" i="22" s="1"/>
  <c r="TN35" i="22"/>
  <c r="N31" i="22"/>
  <c r="O31" i="22" s="1"/>
  <c r="TN31" i="22"/>
  <c r="TQ13" i="22"/>
  <c r="AY30" i="22"/>
  <c r="R16" i="22"/>
  <c r="S16" i="22" s="1"/>
  <c r="T31" i="22"/>
  <c r="U31" i="22" s="1"/>
  <c r="BZ37" i="22"/>
  <c r="SU38" i="22"/>
  <c r="SN13" i="22"/>
  <c r="SU13" i="22" s="1"/>
  <c r="N16" i="22"/>
  <c r="O16" i="22" s="1"/>
  <c r="TN38" i="22"/>
  <c r="L37" i="22"/>
  <c r="TQ35" i="22"/>
  <c r="TR35" i="22" s="1"/>
  <c r="TV35" i="22" s="1"/>
  <c r="BZ35" i="22"/>
  <c r="AY24" i="22"/>
  <c r="TO13" i="22"/>
  <c r="P13" i="22"/>
  <c r="Q13" i="22" s="1"/>
  <c r="DA38" i="22"/>
  <c r="TU37" i="22"/>
  <c r="SN30" i="22"/>
  <c r="SU30" i="22" s="1"/>
  <c r="TQ24" i="22"/>
  <c r="TQ37" i="22"/>
  <c r="TQ30" i="22"/>
  <c r="L16" i="22"/>
  <c r="M16" i="22" s="1"/>
  <c r="H13" i="22"/>
  <c r="K38" i="22"/>
  <c r="AY37" i="22"/>
  <c r="TN30" i="22"/>
  <c r="TU16" i="22"/>
  <c r="BZ13" i="22"/>
  <c r="DA30" i="22"/>
  <c r="K35" i="22"/>
  <c r="P30" i="22"/>
  <c r="T24" i="22"/>
  <c r="U24" i="22" s="1"/>
  <c r="TQ16" i="22"/>
  <c r="P24" i="22"/>
  <c r="N24" i="22"/>
  <c r="H30" i="22"/>
  <c r="TN13" i="22"/>
  <c r="I13" i="22"/>
  <c r="T37" i="22"/>
  <c r="U37" i="22" s="1"/>
  <c r="L30" i="22"/>
  <c r="I35" i="22"/>
  <c r="N35" i="22"/>
  <c r="AU35" i="22"/>
  <c r="AY35" i="22" s="1"/>
  <c r="P35" i="22"/>
  <c r="TU24" i="22"/>
  <c r="TN24" i="22"/>
  <c r="TR24" i="22" s="1"/>
  <c r="TL24" i="22"/>
  <c r="DA13" i="22"/>
  <c r="L38" i="22"/>
  <c r="P38" i="22"/>
  <c r="I38" i="22"/>
  <c r="N38" i="22"/>
  <c r="AU38" i="22"/>
  <c r="AY38" i="22" s="1"/>
  <c r="H24" i="22"/>
  <c r="I16" i="22"/>
  <c r="TU13" i="22"/>
  <c r="TU30" i="22"/>
  <c r="R30" i="22"/>
  <c r="S30" i="22" s="1"/>
  <c r="K30" i="22"/>
  <c r="T30" i="22"/>
  <c r="U30" i="22" s="1"/>
  <c r="H35" i="22"/>
  <c r="K16" i="22"/>
  <c r="TQ38" i="22"/>
  <c r="O37" i="22"/>
  <c r="R13" i="22"/>
  <c r="S13" i="22" s="1"/>
  <c r="R35" i="22"/>
  <c r="S35" i="22" s="1"/>
  <c r="T38" i="22"/>
  <c r="U38" i="22" s="1"/>
  <c r="H37" i="22"/>
  <c r="T35" i="22"/>
  <c r="U35" i="22" s="1"/>
  <c r="P16" i="22"/>
  <c r="N30" i="22"/>
  <c r="I30" i="22"/>
  <c r="M37" i="22"/>
  <c r="L24" i="22"/>
  <c r="AY16" i="22"/>
  <c r="N13" i="22"/>
  <c r="T13" i="22"/>
  <c r="U13" i="22" s="1"/>
  <c r="L13" i="22"/>
  <c r="R37" i="22"/>
  <c r="S37" i="22" s="1"/>
  <c r="K24" i="22"/>
  <c r="H38" i="22"/>
  <c r="K13" i="22"/>
  <c r="I37" i="22"/>
  <c r="R24" i="22"/>
  <c r="S24" i="22" s="1"/>
  <c r="K37" i="22"/>
  <c r="P37" i="22"/>
  <c r="DB37" i="22" s="1"/>
  <c r="I24" i="22"/>
  <c r="T16" i="22"/>
  <c r="U16" i="22" s="1"/>
  <c r="H16" i="22"/>
  <c r="AY19" i="4"/>
  <c r="AU26" i="4"/>
  <c r="AY26" i="4" s="1"/>
  <c r="AU24" i="4"/>
  <c r="AY24" i="4" s="1"/>
  <c r="TU35" i="4"/>
  <c r="DA37" i="4"/>
  <c r="DA26" i="4"/>
  <c r="TU19" i="4"/>
  <c r="TU25" i="4"/>
  <c r="R14" i="4"/>
  <c r="S14" i="4" s="1"/>
  <c r="L22" i="4"/>
  <c r="M22" i="4" s="1"/>
  <c r="TU21" i="4"/>
  <c r="L26" i="4"/>
  <c r="M26" i="4" s="1"/>
  <c r="R22" i="4"/>
  <c r="S22" i="4" s="1"/>
  <c r="CW19" i="4"/>
  <c r="DA19" i="4" s="1"/>
  <c r="T21" i="4"/>
  <c r="U21" i="4" s="1"/>
  <c r="TU24" i="4"/>
  <c r="R24" i="4"/>
  <c r="S24" i="4" s="1"/>
  <c r="T26" i="4"/>
  <c r="U26" i="4" s="1"/>
  <c r="TN19" i="4"/>
  <c r="TR19" i="4" s="1"/>
  <c r="CW21" i="4"/>
  <c r="DA21" i="4" s="1"/>
  <c r="I22" i="4"/>
  <c r="L37" i="4"/>
  <c r="M37" i="4" s="1"/>
  <c r="P22" i="4"/>
  <c r="I19" i="4"/>
  <c r="TQ19" i="4"/>
  <c r="TQ35" i="4"/>
  <c r="TQ37" i="4"/>
  <c r="TU22" i="4"/>
  <c r="I24" i="4"/>
  <c r="TQ24" i="4"/>
  <c r="TQ25" i="4"/>
  <c r="TN25" i="4"/>
  <c r="R35" i="4"/>
  <c r="S35" i="4" s="1"/>
  <c r="L21" i="4"/>
  <c r="M21" i="4" s="1"/>
  <c r="TN22" i="4"/>
  <c r="TR22" i="4" s="1"/>
  <c r="T35" i="4"/>
  <c r="U35" i="4" s="1"/>
  <c r="CW14" i="4"/>
  <c r="DA14" i="4" s="1"/>
  <c r="TN24" i="4"/>
  <c r="TR24" i="4" s="1"/>
  <c r="CW24" i="4"/>
  <c r="DA24" i="4" s="1"/>
  <c r="H24" i="4"/>
  <c r="L25" i="4"/>
  <c r="M25" i="4" s="1"/>
  <c r="N22" i="4"/>
  <c r="O22" i="4" s="1"/>
  <c r="T19" i="4"/>
  <c r="U19" i="4" s="1"/>
  <c r="H37" i="4"/>
  <c r="OW26" i="4"/>
  <c r="I26" i="4"/>
  <c r="P26" i="4"/>
  <c r="QE35" i="4"/>
  <c r="AU35" i="4"/>
  <c r="AY35" i="4" s="1"/>
  <c r="P35" i="4"/>
  <c r="I35" i="4"/>
  <c r="N35" i="4"/>
  <c r="T14" i="4"/>
  <c r="U14" i="4" s="1"/>
  <c r="H21" i="4"/>
  <c r="K14" i="4"/>
  <c r="N25" i="4"/>
  <c r="AU25" i="4"/>
  <c r="AY25" i="4" s="1"/>
  <c r="P25" i="4"/>
  <c r="H25" i="4"/>
  <c r="K25" i="4"/>
  <c r="NO26" i="4"/>
  <c r="SN19" i="4"/>
  <c r="SU19" i="4" s="1"/>
  <c r="H19" i="4"/>
  <c r="TN35" i="4"/>
  <c r="TR35" i="4" s="1"/>
  <c r="TV35" i="4" s="1"/>
  <c r="OW35" i="4"/>
  <c r="P37" i="4"/>
  <c r="HA14" i="4"/>
  <c r="H14" i="4"/>
  <c r="K19" i="4"/>
  <c r="L24" i="4"/>
  <c r="N26" i="4"/>
  <c r="R19" i="4"/>
  <c r="S19" i="4" s="1"/>
  <c r="FS35" i="4"/>
  <c r="H35" i="4"/>
  <c r="L35" i="4"/>
  <c r="ED37" i="4"/>
  <c r="EK37" i="4" s="1"/>
  <c r="TN21" i="4"/>
  <c r="TR21" i="4" s="1"/>
  <c r="PX21" i="4"/>
  <c r="QE21" i="4" s="1"/>
  <c r="SU22" i="4"/>
  <c r="II22" i="4"/>
  <c r="BZ25" i="4"/>
  <c r="P24" i="4"/>
  <c r="IB19" i="4"/>
  <c r="II19" i="4" s="1"/>
  <c r="K35" i="4"/>
  <c r="TU37" i="4"/>
  <c r="R37" i="4"/>
  <c r="S37" i="4" s="1"/>
  <c r="K37" i="4"/>
  <c r="T37" i="4"/>
  <c r="U37" i="4" s="1"/>
  <c r="N37" i="4"/>
  <c r="TN14" i="4"/>
  <c r="TR14" i="4" s="1"/>
  <c r="TV14" i="4" s="1"/>
  <c r="K22" i="4"/>
  <c r="T22" i="4"/>
  <c r="U22" i="4" s="1"/>
  <c r="P21" i="4"/>
  <c r="R26" i="4"/>
  <c r="S26" i="4" s="1"/>
  <c r="SU24" i="4"/>
  <c r="RM24" i="4"/>
  <c r="II24" i="4"/>
  <c r="T25" i="4"/>
  <c r="U25" i="4" s="1"/>
  <c r="I25" i="4"/>
  <c r="GT25" i="4"/>
  <c r="HA25" i="4" s="1"/>
  <c r="L19" i="4"/>
  <c r="N19" i="4"/>
  <c r="P19" i="4"/>
  <c r="NO37" i="4"/>
  <c r="MG14" i="4"/>
  <c r="N14" i="4"/>
  <c r="AU14" i="4"/>
  <c r="AY14" i="4" s="1"/>
  <c r="P14" i="4"/>
  <c r="FL21" i="4"/>
  <c r="FS21" i="4" s="1"/>
  <c r="H22" i="4"/>
  <c r="RF25" i="4"/>
  <c r="RM25" i="4" s="1"/>
  <c r="NO24" i="4"/>
  <c r="K24" i="4"/>
  <c r="T24" i="4"/>
  <c r="U24" i="4" s="1"/>
  <c r="N24" i="4"/>
  <c r="R25" i="4"/>
  <c r="S25" i="4" s="1"/>
  <c r="JQ26" i="4"/>
  <c r="H26" i="4"/>
  <c r="RM19" i="4"/>
  <c r="KY35" i="4"/>
  <c r="JJ37" i="4"/>
  <c r="JQ37" i="4" s="1"/>
  <c r="I37" i="4"/>
  <c r="L14" i="4"/>
  <c r="R21" i="4"/>
  <c r="S21" i="4" s="1"/>
  <c r="O21" i="4"/>
  <c r="AY22" i="4"/>
  <c r="K26" i="4"/>
  <c r="K21" i="4"/>
  <c r="I21" i="4"/>
  <c r="CA16" i="21"/>
  <c r="BZ16" i="21"/>
  <c r="BX16" i="21"/>
  <c r="BW16" i="21"/>
  <c r="BV16" i="21"/>
  <c r="BU16" i="21"/>
  <c r="CA22" i="21"/>
  <c r="BZ22" i="21"/>
  <c r="BX22" i="21"/>
  <c r="BW22" i="21"/>
  <c r="BV22" i="21"/>
  <c r="BU22" i="21"/>
  <c r="CA26" i="21"/>
  <c r="BZ26" i="21"/>
  <c r="BX26" i="21"/>
  <c r="BW26" i="21"/>
  <c r="BV26" i="21"/>
  <c r="BU26" i="21"/>
  <c r="CA19" i="21"/>
  <c r="BZ19" i="21"/>
  <c r="BX19" i="21"/>
  <c r="BW19" i="21"/>
  <c r="BV19" i="21"/>
  <c r="BU19" i="21"/>
  <c r="CA23" i="21"/>
  <c r="BZ23" i="21"/>
  <c r="BX23" i="21"/>
  <c r="BW23" i="21"/>
  <c r="BV23" i="21"/>
  <c r="BU23" i="21"/>
  <c r="CA28" i="21"/>
  <c r="BZ28" i="21"/>
  <c r="BX28" i="21"/>
  <c r="BW28" i="21"/>
  <c r="BV28" i="21"/>
  <c r="BU28" i="21"/>
  <c r="CA11" i="21"/>
  <c r="BZ11" i="21"/>
  <c r="BX11" i="21"/>
  <c r="BW11" i="21"/>
  <c r="BV11" i="21"/>
  <c r="BU11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0" i="21"/>
  <c r="BZ10" i="21"/>
  <c r="BX10" i="21"/>
  <c r="BW10" i="21"/>
  <c r="BV10" i="21"/>
  <c r="BU10" i="21"/>
  <c r="CA12" i="21"/>
  <c r="BZ12" i="21"/>
  <c r="BX12" i="21"/>
  <c r="BW12" i="21"/>
  <c r="BV12" i="21"/>
  <c r="BU12" i="21"/>
  <c r="CA29" i="21"/>
  <c r="BZ29" i="21"/>
  <c r="BX29" i="21"/>
  <c r="BW29" i="21"/>
  <c r="BV29" i="21"/>
  <c r="BU29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AX16" i="21"/>
  <c r="AW16" i="21"/>
  <c r="AU16" i="21"/>
  <c r="AT16" i="21"/>
  <c r="AS16" i="21"/>
  <c r="AR16" i="21"/>
  <c r="AX22" i="21"/>
  <c r="AW22" i="21"/>
  <c r="AU22" i="21"/>
  <c r="AT22" i="21"/>
  <c r="AS22" i="21"/>
  <c r="AR22" i="21"/>
  <c r="AX26" i="21"/>
  <c r="AW26" i="21"/>
  <c r="AU26" i="21"/>
  <c r="AT26" i="21"/>
  <c r="AS26" i="21"/>
  <c r="AR26" i="21"/>
  <c r="AX19" i="21"/>
  <c r="AW19" i="21"/>
  <c r="AU19" i="21"/>
  <c r="AT19" i="21"/>
  <c r="AS19" i="21"/>
  <c r="AR19" i="21"/>
  <c r="AX23" i="21"/>
  <c r="AW23" i="21"/>
  <c r="AU23" i="21"/>
  <c r="AT23" i="21"/>
  <c r="AS23" i="21"/>
  <c r="AR23" i="21"/>
  <c r="AX28" i="21"/>
  <c r="AW28" i="21"/>
  <c r="AU28" i="21"/>
  <c r="AT28" i="21"/>
  <c r="AS28" i="21"/>
  <c r="AR28" i="21"/>
  <c r="AX11" i="21"/>
  <c r="AW11" i="21"/>
  <c r="AU11" i="21"/>
  <c r="AT11" i="21"/>
  <c r="AS11" i="21"/>
  <c r="AR11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0" i="21"/>
  <c r="AW10" i="21"/>
  <c r="AU10" i="21"/>
  <c r="AT10" i="21"/>
  <c r="AS10" i="21"/>
  <c r="AR10" i="21"/>
  <c r="AX12" i="21"/>
  <c r="AW12" i="21"/>
  <c r="AU12" i="21"/>
  <c r="AT12" i="21"/>
  <c r="AS12" i="21"/>
  <c r="AR12" i="21"/>
  <c r="AX29" i="21"/>
  <c r="AW29" i="21"/>
  <c r="AU29" i="21"/>
  <c r="AT29" i="21"/>
  <c r="AS29" i="21"/>
  <c r="AR29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CA41" i="19"/>
  <c r="BZ41" i="19"/>
  <c r="BX41" i="19"/>
  <c r="BW41" i="19"/>
  <c r="BV41" i="19"/>
  <c r="BU41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0" i="19"/>
  <c r="BZ30" i="19"/>
  <c r="BX30" i="19"/>
  <c r="BW30" i="19"/>
  <c r="BV30" i="19"/>
  <c r="BU30" i="19"/>
  <c r="CA40" i="19"/>
  <c r="BZ40" i="19"/>
  <c r="BX40" i="19"/>
  <c r="BW40" i="19"/>
  <c r="BV40" i="19"/>
  <c r="BU40" i="19"/>
  <c r="CA32" i="19"/>
  <c r="BZ32" i="19"/>
  <c r="BX32" i="19"/>
  <c r="BW32" i="19"/>
  <c r="BV32" i="19"/>
  <c r="BU32" i="19"/>
  <c r="CA39" i="19"/>
  <c r="BZ39" i="19"/>
  <c r="BX39" i="19"/>
  <c r="BW39" i="19"/>
  <c r="BV39" i="19"/>
  <c r="BU39" i="19"/>
  <c r="CA31" i="19"/>
  <c r="BZ31" i="19"/>
  <c r="BX31" i="19"/>
  <c r="BW31" i="19"/>
  <c r="BV31" i="19"/>
  <c r="BU31" i="19"/>
  <c r="CA33" i="19"/>
  <c r="BZ33" i="19"/>
  <c r="BX33" i="19"/>
  <c r="BW33" i="19"/>
  <c r="BV33" i="19"/>
  <c r="BU33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4" i="19"/>
  <c r="BZ24" i="19"/>
  <c r="BX24" i="19"/>
  <c r="BW24" i="19"/>
  <c r="BV24" i="19"/>
  <c r="BU24" i="19"/>
  <c r="CA23" i="19"/>
  <c r="BZ23" i="19"/>
  <c r="BX23" i="19"/>
  <c r="BW23" i="19"/>
  <c r="BV23" i="19"/>
  <c r="BU23" i="19"/>
  <c r="CA21" i="19"/>
  <c r="BZ21" i="19"/>
  <c r="BX21" i="19"/>
  <c r="BW21" i="19"/>
  <c r="BV21" i="19"/>
  <c r="BU21" i="19"/>
  <c r="CA27" i="19"/>
  <c r="BZ27" i="19"/>
  <c r="BX27" i="19"/>
  <c r="BW27" i="19"/>
  <c r="BV27" i="19"/>
  <c r="BU27" i="19"/>
  <c r="CA20" i="19"/>
  <c r="BZ20" i="19"/>
  <c r="BX20" i="19"/>
  <c r="BW20" i="19"/>
  <c r="BV20" i="19"/>
  <c r="BU20" i="19"/>
  <c r="CA17" i="19"/>
  <c r="BZ17" i="19"/>
  <c r="BX17" i="19"/>
  <c r="BW17" i="19"/>
  <c r="BV17" i="19"/>
  <c r="BU17" i="19"/>
  <c r="CA15" i="19"/>
  <c r="BZ15" i="19"/>
  <c r="BX15" i="19"/>
  <c r="BW15" i="19"/>
  <c r="BV15" i="19"/>
  <c r="BU15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0" i="19"/>
  <c r="BZ10" i="19"/>
  <c r="BX10" i="19"/>
  <c r="BW10" i="19"/>
  <c r="BV10" i="19"/>
  <c r="BU10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41" i="19"/>
  <c r="AW41" i="19"/>
  <c r="AU41" i="19"/>
  <c r="AT41" i="19"/>
  <c r="AS41" i="19"/>
  <c r="AR41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0" i="19"/>
  <c r="AW30" i="19"/>
  <c r="AU30" i="19"/>
  <c r="AT30" i="19"/>
  <c r="AS30" i="19"/>
  <c r="AR30" i="19"/>
  <c r="AX40" i="19"/>
  <c r="AW40" i="19"/>
  <c r="AU40" i="19"/>
  <c r="AT40" i="19"/>
  <c r="AS40" i="19"/>
  <c r="AR40" i="19"/>
  <c r="AX32" i="19"/>
  <c r="AW32" i="19"/>
  <c r="AU32" i="19"/>
  <c r="AT32" i="19"/>
  <c r="AS32" i="19"/>
  <c r="AR32" i="19"/>
  <c r="AX39" i="19"/>
  <c r="AW39" i="19"/>
  <c r="AU39" i="19"/>
  <c r="AT39" i="19"/>
  <c r="AS39" i="19"/>
  <c r="AR39" i="19"/>
  <c r="AX31" i="19"/>
  <c r="AW31" i="19"/>
  <c r="AU31" i="19"/>
  <c r="AT31" i="19"/>
  <c r="AS31" i="19"/>
  <c r="AR31" i="19"/>
  <c r="AX33" i="19"/>
  <c r="AW33" i="19"/>
  <c r="AU33" i="19"/>
  <c r="AT33" i="19"/>
  <c r="AS33" i="19"/>
  <c r="AR33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4" i="19"/>
  <c r="AW24" i="19"/>
  <c r="AU24" i="19"/>
  <c r="AT24" i="19"/>
  <c r="AS24" i="19"/>
  <c r="AR24" i="19"/>
  <c r="AX23" i="19"/>
  <c r="AW23" i="19"/>
  <c r="AU23" i="19"/>
  <c r="AT23" i="19"/>
  <c r="AS23" i="19"/>
  <c r="AR23" i="19"/>
  <c r="AX21" i="19"/>
  <c r="AW21" i="19"/>
  <c r="AU21" i="19"/>
  <c r="AT21" i="19"/>
  <c r="AS21" i="19"/>
  <c r="AR21" i="19"/>
  <c r="AX27" i="19"/>
  <c r="AW27" i="19"/>
  <c r="AU27" i="19"/>
  <c r="AT27" i="19"/>
  <c r="AS27" i="19"/>
  <c r="AR27" i="19"/>
  <c r="AX20" i="19"/>
  <c r="AW20" i="19"/>
  <c r="AU20" i="19"/>
  <c r="AT20" i="19"/>
  <c r="AS20" i="19"/>
  <c r="AR20" i="19"/>
  <c r="AX17" i="19"/>
  <c r="AW17" i="19"/>
  <c r="AU17" i="19"/>
  <c r="AT17" i="19"/>
  <c r="AS17" i="19"/>
  <c r="AR17" i="19"/>
  <c r="AX15" i="19"/>
  <c r="AW15" i="19"/>
  <c r="AU15" i="19"/>
  <c r="AT15" i="19"/>
  <c r="AS15" i="19"/>
  <c r="AR15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0" i="19"/>
  <c r="AW10" i="19"/>
  <c r="AU10" i="19"/>
  <c r="AT10" i="19"/>
  <c r="AS10" i="19"/>
  <c r="AR10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16" i="27"/>
  <c r="BZ16" i="27"/>
  <c r="BX16" i="27"/>
  <c r="BW16" i="27"/>
  <c r="BV16" i="27"/>
  <c r="BU16" i="27"/>
  <c r="CA17" i="27"/>
  <c r="BZ17" i="27"/>
  <c r="BX17" i="27"/>
  <c r="BW17" i="27"/>
  <c r="BV17" i="27"/>
  <c r="BU17" i="27"/>
  <c r="CA13" i="27"/>
  <c r="BZ13" i="27"/>
  <c r="BX13" i="27"/>
  <c r="BW13" i="27"/>
  <c r="BV13" i="27"/>
  <c r="BU13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0" i="27"/>
  <c r="BZ20" i="27"/>
  <c r="BX20" i="27"/>
  <c r="BW20" i="27"/>
  <c r="BV20" i="27"/>
  <c r="BU20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16" i="27"/>
  <c r="AW16" i="27"/>
  <c r="AU16" i="27"/>
  <c r="AT16" i="27"/>
  <c r="AS16" i="27"/>
  <c r="AR16" i="27"/>
  <c r="AX17" i="27"/>
  <c r="AW17" i="27"/>
  <c r="AU17" i="27"/>
  <c r="AT17" i="27"/>
  <c r="AS17" i="27"/>
  <c r="AR17" i="27"/>
  <c r="AX13" i="27"/>
  <c r="AW13" i="27"/>
  <c r="AU13" i="27"/>
  <c r="AT13" i="27"/>
  <c r="AS13" i="27"/>
  <c r="AR13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0" i="27"/>
  <c r="AW20" i="27"/>
  <c r="AU20" i="27"/>
  <c r="AT20" i="27"/>
  <c r="AS20" i="27"/>
  <c r="AR20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6" i="22"/>
  <c r="BX36" i="22"/>
  <c r="BW36" i="22"/>
  <c r="BU36" i="22"/>
  <c r="BT36" i="22"/>
  <c r="BS36" i="22"/>
  <c r="BR36" i="22"/>
  <c r="BV36" i="22" s="1"/>
  <c r="BQ36" i="22"/>
  <c r="BP36" i="22"/>
  <c r="BY29" i="22"/>
  <c r="BX29" i="22"/>
  <c r="BW29" i="22"/>
  <c r="BU29" i="22"/>
  <c r="BT29" i="22"/>
  <c r="BS29" i="22"/>
  <c r="BR29" i="22"/>
  <c r="BV29" i="22" s="1"/>
  <c r="BQ29" i="22"/>
  <c r="BP29" i="22"/>
  <c r="BY34" i="22"/>
  <c r="BX34" i="22"/>
  <c r="BW34" i="22"/>
  <c r="BU34" i="22"/>
  <c r="BT34" i="22"/>
  <c r="BS34" i="22"/>
  <c r="BR34" i="22"/>
  <c r="BV34" i="22" s="1"/>
  <c r="BQ34" i="22"/>
  <c r="BP34" i="22"/>
  <c r="BY12" i="22"/>
  <c r="BX12" i="22"/>
  <c r="BW12" i="22"/>
  <c r="BU12" i="22"/>
  <c r="BT12" i="22"/>
  <c r="BS12" i="22"/>
  <c r="BR12" i="22"/>
  <c r="BV12" i="22" s="1"/>
  <c r="BQ12" i="22"/>
  <c r="BP12" i="22"/>
  <c r="BY20" i="22"/>
  <c r="BX20" i="22"/>
  <c r="BW20" i="22"/>
  <c r="BU20" i="22"/>
  <c r="BT20" i="22"/>
  <c r="BS20" i="22"/>
  <c r="BR20" i="22"/>
  <c r="BV20" i="22" s="1"/>
  <c r="BQ20" i="22"/>
  <c r="BP20" i="22"/>
  <c r="BY32" i="22"/>
  <c r="BX32" i="22"/>
  <c r="BW32" i="22"/>
  <c r="BU32" i="22"/>
  <c r="BT32" i="22"/>
  <c r="BS32" i="22"/>
  <c r="BR32" i="22"/>
  <c r="BV32" i="22" s="1"/>
  <c r="BQ32" i="22"/>
  <c r="BP32" i="22"/>
  <c r="BY28" i="22"/>
  <c r="BX28" i="22"/>
  <c r="BW28" i="22"/>
  <c r="BU28" i="22"/>
  <c r="BT28" i="22"/>
  <c r="BS28" i="22"/>
  <c r="BR28" i="22"/>
  <c r="BQ28" i="22"/>
  <c r="BP28" i="22"/>
  <c r="BY19" i="22"/>
  <c r="BX19" i="22"/>
  <c r="BW19" i="22"/>
  <c r="BU19" i="22"/>
  <c r="BT19" i="22"/>
  <c r="BS19" i="22"/>
  <c r="BR19" i="22"/>
  <c r="BV19" i="22" s="1"/>
  <c r="BQ19" i="22"/>
  <c r="BP19" i="22"/>
  <c r="BY27" i="22"/>
  <c r="BX27" i="22"/>
  <c r="BW27" i="22"/>
  <c r="BU27" i="22"/>
  <c r="BT27" i="22"/>
  <c r="BS27" i="22"/>
  <c r="BR27" i="22"/>
  <c r="BV27" i="22" s="1"/>
  <c r="BQ27" i="22"/>
  <c r="BP27" i="22"/>
  <c r="BY22" i="22"/>
  <c r="BX22" i="22"/>
  <c r="BW22" i="22"/>
  <c r="BU22" i="22"/>
  <c r="BT22" i="22"/>
  <c r="BS22" i="22"/>
  <c r="BR22" i="22"/>
  <c r="BV22" i="22" s="1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3" i="22"/>
  <c r="BX23" i="22"/>
  <c r="BW23" i="22"/>
  <c r="BU23" i="22"/>
  <c r="BT23" i="22"/>
  <c r="BS23" i="22"/>
  <c r="BR23" i="22"/>
  <c r="BV23" i="22" s="1"/>
  <c r="BQ23" i="22"/>
  <c r="BP23" i="22"/>
  <c r="BY33" i="22"/>
  <c r="BX33" i="22"/>
  <c r="BW33" i="22"/>
  <c r="BU33" i="22"/>
  <c r="BT33" i="22"/>
  <c r="BS33" i="22"/>
  <c r="BR33" i="22"/>
  <c r="BV33" i="22" s="1"/>
  <c r="BQ33" i="22"/>
  <c r="BP33" i="22"/>
  <c r="BY18" i="22"/>
  <c r="BX18" i="22"/>
  <c r="BW18" i="22"/>
  <c r="BU18" i="22"/>
  <c r="BT18" i="22"/>
  <c r="BS18" i="22"/>
  <c r="BR18" i="22"/>
  <c r="BQ18" i="22"/>
  <c r="BP18" i="22"/>
  <c r="BY25" i="22"/>
  <c r="BX25" i="22"/>
  <c r="BW25" i="22"/>
  <c r="BU25" i="22"/>
  <c r="BT25" i="22"/>
  <c r="BS25" i="22"/>
  <c r="BR25" i="22"/>
  <c r="BV25" i="22" s="1"/>
  <c r="BQ25" i="22"/>
  <c r="BP25" i="22"/>
  <c r="BY17" i="22"/>
  <c r="BX17" i="22"/>
  <c r="BW17" i="22"/>
  <c r="BU17" i="22"/>
  <c r="BT17" i="22"/>
  <c r="BS17" i="22"/>
  <c r="BR17" i="22"/>
  <c r="BQ17" i="22"/>
  <c r="BP17" i="22"/>
  <c r="BY26" i="22"/>
  <c r="BX26" i="22"/>
  <c r="BW26" i="22"/>
  <c r="BU26" i="22"/>
  <c r="BT26" i="22"/>
  <c r="BS26" i="22"/>
  <c r="BR26" i="22"/>
  <c r="BV26" i="22" s="1"/>
  <c r="BQ26" i="22"/>
  <c r="BP26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V11" i="22" s="1"/>
  <c r="BQ11" i="22"/>
  <c r="BP11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36" i="22"/>
  <c r="AW36" i="22"/>
  <c r="AV36" i="22"/>
  <c r="AT36" i="22"/>
  <c r="AS36" i="22"/>
  <c r="AR36" i="22"/>
  <c r="AQ36" i="22"/>
  <c r="AP36" i="22"/>
  <c r="AO36" i="22"/>
  <c r="AX29" i="22"/>
  <c r="AW29" i="22"/>
  <c r="AV29" i="22"/>
  <c r="AT29" i="22"/>
  <c r="AS29" i="22"/>
  <c r="AR29" i="22"/>
  <c r="AQ29" i="22"/>
  <c r="AP29" i="22"/>
  <c r="AO29" i="22"/>
  <c r="AX34" i="22"/>
  <c r="AW34" i="22"/>
  <c r="AV34" i="22"/>
  <c r="AT34" i="22"/>
  <c r="AS34" i="22"/>
  <c r="AR34" i="22"/>
  <c r="AQ34" i="22"/>
  <c r="AP34" i="22"/>
  <c r="AO34" i="22"/>
  <c r="AX12" i="22"/>
  <c r="AW12" i="22"/>
  <c r="AV12" i="22"/>
  <c r="AT12" i="22"/>
  <c r="AS12" i="22"/>
  <c r="AR12" i="22"/>
  <c r="AQ12" i="22"/>
  <c r="AU12" i="22" s="1"/>
  <c r="AP12" i="22"/>
  <c r="AO12" i="22"/>
  <c r="AX20" i="22"/>
  <c r="AW20" i="22"/>
  <c r="AV20" i="22"/>
  <c r="AT20" i="22"/>
  <c r="AS20" i="22"/>
  <c r="AR20" i="22"/>
  <c r="AQ20" i="22"/>
  <c r="AP20" i="22"/>
  <c r="AO20" i="22"/>
  <c r="AX32" i="22"/>
  <c r="AW32" i="22"/>
  <c r="AV32" i="22"/>
  <c r="AT32" i="22"/>
  <c r="AS32" i="22"/>
  <c r="AR32" i="22"/>
  <c r="AQ32" i="22"/>
  <c r="AP32" i="22"/>
  <c r="AO32" i="22"/>
  <c r="AX28" i="22"/>
  <c r="AW28" i="22"/>
  <c r="AV28" i="22"/>
  <c r="AT28" i="22"/>
  <c r="AS28" i="22"/>
  <c r="AR28" i="22"/>
  <c r="AQ28" i="22"/>
  <c r="AP28" i="22"/>
  <c r="AO28" i="22"/>
  <c r="AX19" i="22"/>
  <c r="AW19" i="22"/>
  <c r="AV19" i="22"/>
  <c r="AT19" i="22"/>
  <c r="AS19" i="22"/>
  <c r="AR19" i="22"/>
  <c r="AQ19" i="22"/>
  <c r="AP19" i="22"/>
  <c r="AO19" i="22"/>
  <c r="AX27" i="22"/>
  <c r="AW27" i="22"/>
  <c r="AV27" i="22"/>
  <c r="AT27" i="22"/>
  <c r="AS27" i="22"/>
  <c r="AR27" i="22"/>
  <c r="AQ27" i="22"/>
  <c r="AP27" i="22"/>
  <c r="AO27" i="22"/>
  <c r="AX22" i="22"/>
  <c r="AW22" i="22"/>
  <c r="AV22" i="22"/>
  <c r="AT22" i="22"/>
  <c r="AS22" i="22"/>
  <c r="AR22" i="22"/>
  <c r="AQ22" i="22"/>
  <c r="AP22" i="22"/>
  <c r="AO22" i="22"/>
  <c r="AX21" i="22"/>
  <c r="AW21" i="22"/>
  <c r="AV21" i="22"/>
  <c r="AT21" i="22"/>
  <c r="AS21" i="22"/>
  <c r="AR21" i="22"/>
  <c r="AQ21" i="22"/>
  <c r="AP21" i="22"/>
  <c r="AO21" i="22"/>
  <c r="AX23" i="22"/>
  <c r="AW23" i="22"/>
  <c r="AV23" i="22"/>
  <c r="AT23" i="22"/>
  <c r="AS23" i="22"/>
  <c r="AR23" i="22"/>
  <c r="AQ23" i="22"/>
  <c r="AP23" i="22"/>
  <c r="AO23" i="22"/>
  <c r="AX33" i="22"/>
  <c r="AW33" i="22"/>
  <c r="AV33" i="22"/>
  <c r="AT33" i="22"/>
  <c r="AS33" i="22"/>
  <c r="AR33" i="22"/>
  <c r="AQ33" i="22"/>
  <c r="AP33" i="22"/>
  <c r="AO33" i="22"/>
  <c r="AX18" i="22"/>
  <c r="AW18" i="22"/>
  <c r="AV18" i="22"/>
  <c r="AT18" i="22"/>
  <c r="AS18" i="22"/>
  <c r="AR18" i="22"/>
  <c r="AQ18" i="22"/>
  <c r="AP18" i="22"/>
  <c r="AO18" i="22"/>
  <c r="AX25" i="22"/>
  <c r="AW25" i="22"/>
  <c r="AV25" i="22"/>
  <c r="AT25" i="22"/>
  <c r="AS25" i="22"/>
  <c r="AR25" i="22"/>
  <c r="AQ25" i="22"/>
  <c r="AP25" i="22"/>
  <c r="AO25" i="22"/>
  <c r="AX17" i="22"/>
  <c r="AW17" i="22"/>
  <c r="AV17" i="22"/>
  <c r="AT17" i="22"/>
  <c r="AS17" i="22"/>
  <c r="AR17" i="22"/>
  <c r="AQ17" i="22"/>
  <c r="AP17" i="22"/>
  <c r="AO17" i="22"/>
  <c r="AX26" i="22"/>
  <c r="AW26" i="22"/>
  <c r="AV26" i="22"/>
  <c r="AT26" i="22"/>
  <c r="AS26" i="22"/>
  <c r="AR26" i="22"/>
  <c r="AQ26" i="22"/>
  <c r="AP26" i="22"/>
  <c r="AO26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V40" i="4" s="1"/>
  <c r="BQ40" i="4"/>
  <c r="BP40" i="4"/>
  <c r="BY39" i="4"/>
  <c r="BX39" i="4"/>
  <c r="BW39" i="4"/>
  <c r="BU39" i="4"/>
  <c r="BT39" i="4"/>
  <c r="BS39" i="4"/>
  <c r="BR39" i="4"/>
  <c r="BV39" i="4" s="1"/>
  <c r="BQ39" i="4"/>
  <c r="BP39" i="4"/>
  <c r="BY32" i="4"/>
  <c r="BX32" i="4"/>
  <c r="BW32" i="4"/>
  <c r="BU32" i="4"/>
  <c r="BT32" i="4"/>
  <c r="BS32" i="4"/>
  <c r="BR32" i="4"/>
  <c r="BV32" i="4" s="1"/>
  <c r="BQ32" i="4"/>
  <c r="BP32" i="4"/>
  <c r="BY31" i="4"/>
  <c r="BX31" i="4"/>
  <c r="BW31" i="4"/>
  <c r="BU31" i="4"/>
  <c r="BT31" i="4"/>
  <c r="BS31" i="4"/>
  <c r="BR31" i="4"/>
  <c r="BQ31" i="4"/>
  <c r="BP31" i="4"/>
  <c r="BY30" i="4"/>
  <c r="BX30" i="4"/>
  <c r="BW30" i="4"/>
  <c r="BU30" i="4"/>
  <c r="BT30" i="4"/>
  <c r="BS30" i="4"/>
  <c r="BR30" i="4"/>
  <c r="BV30" i="4" s="1"/>
  <c r="BQ30" i="4"/>
  <c r="BP30" i="4"/>
  <c r="BY38" i="4"/>
  <c r="BX38" i="4"/>
  <c r="BW38" i="4"/>
  <c r="BU38" i="4"/>
  <c r="BT38" i="4"/>
  <c r="BS38" i="4"/>
  <c r="BR38" i="4"/>
  <c r="BV38" i="4" s="1"/>
  <c r="BZ38" i="4" s="1"/>
  <c r="BQ38" i="4"/>
  <c r="BP38" i="4"/>
  <c r="BY28" i="4"/>
  <c r="BX28" i="4"/>
  <c r="BW28" i="4"/>
  <c r="BU28" i="4"/>
  <c r="BT28" i="4"/>
  <c r="BS28" i="4"/>
  <c r="BR28" i="4"/>
  <c r="BQ28" i="4"/>
  <c r="BP28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V17" i="4" s="1"/>
  <c r="BQ17" i="4"/>
  <c r="BP17" i="4"/>
  <c r="BY23" i="4"/>
  <c r="BX23" i="4"/>
  <c r="BW23" i="4"/>
  <c r="BU23" i="4"/>
  <c r="BT23" i="4"/>
  <c r="BS23" i="4"/>
  <c r="BR23" i="4"/>
  <c r="BQ23" i="4"/>
  <c r="BP23" i="4"/>
  <c r="BY36" i="4"/>
  <c r="BX36" i="4"/>
  <c r="BW36" i="4"/>
  <c r="BU36" i="4"/>
  <c r="BT36" i="4"/>
  <c r="BS36" i="4"/>
  <c r="BR36" i="4"/>
  <c r="BV36" i="4" s="1"/>
  <c r="BQ36" i="4"/>
  <c r="BP36" i="4"/>
  <c r="BY20" i="4"/>
  <c r="BX20" i="4"/>
  <c r="BW20" i="4"/>
  <c r="BU20" i="4"/>
  <c r="BT20" i="4"/>
  <c r="BS20" i="4"/>
  <c r="BR20" i="4"/>
  <c r="BV20" i="4" s="1"/>
  <c r="BQ20" i="4"/>
  <c r="BP20" i="4"/>
  <c r="BY15" i="4"/>
  <c r="BX15" i="4"/>
  <c r="BW15" i="4"/>
  <c r="BU15" i="4"/>
  <c r="BT15" i="4"/>
  <c r="BS15" i="4"/>
  <c r="BR15" i="4"/>
  <c r="BV15" i="4" s="1"/>
  <c r="BQ15" i="4"/>
  <c r="BP15" i="4"/>
  <c r="BY34" i="4"/>
  <c r="BX34" i="4"/>
  <c r="BW34" i="4"/>
  <c r="BU34" i="4"/>
  <c r="BT34" i="4"/>
  <c r="BS34" i="4"/>
  <c r="BR34" i="4"/>
  <c r="BV34" i="4" s="1"/>
  <c r="BQ34" i="4"/>
  <c r="BP34" i="4"/>
  <c r="BY12" i="4"/>
  <c r="BX12" i="4"/>
  <c r="BW12" i="4"/>
  <c r="BU12" i="4"/>
  <c r="BT12" i="4"/>
  <c r="BS12" i="4"/>
  <c r="BR12" i="4"/>
  <c r="BV12" i="4" s="1"/>
  <c r="BQ12" i="4"/>
  <c r="BP12" i="4"/>
  <c r="BY13" i="4"/>
  <c r="BX13" i="4"/>
  <c r="BW13" i="4"/>
  <c r="BU13" i="4"/>
  <c r="BT13" i="4"/>
  <c r="BS13" i="4"/>
  <c r="BR13" i="4"/>
  <c r="BV13" i="4" s="1"/>
  <c r="BQ13" i="4"/>
  <c r="BP13" i="4"/>
  <c r="BY29" i="4"/>
  <c r="BX29" i="4"/>
  <c r="BW29" i="4"/>
  <c r="BU29" i="4"/>
  <c r="BT29" i="4"/>
  <c r="BS29" i="4"/>
  <c r="BR29" i="4"/>
  <c r="BQ29" i="4"/>
  <c r="BP29" i="4"/>
  <c r="BY27" i="4"/>
  <c r="BX27" i="4"/>
  <c r="BW27" i="4"/>
  <c r="BU27" i="4"/>
  <c r="BT27" i="4"/>
  <c r="BS27" i="4"/>
  <c r="BR27" i="4"/>
  <c r="BQ27" i="4"/>
  <c r="BP27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33" i="4"/>
  <c r="BX33" i="4"/>
  <c r="BW33" i="4"/>
  <c r="BU33" i="4"/>
  <c r="BT33" i="4"/>
  <c r="BS33" i="4"/>
  <c r="BR33" i="4"/>
  <c r="BV33" i="4" s="1"/>
  <c r="BZ33" i="4" s="1"/>
  <c r="BQ33" i="4"/>
  <c r="BP33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V7" i="4" s="1"/>
  <c r="BQ7" i="4"/>
  <c r="BP7" i="4"/>
  <c r="BY4" i="4"/>
  <c r="BX4" i="4"/>
  <c r="BW4" i="4"/>
  <c r="BU4" i="4"/>
  <c r="BV4" i="4" s="1"/>
  <c r="BT4" i="4"/>
  <c r="BS4" i="4"/>
  <c r="BR4" i="4"/>
  <c r="BQ4" i="4"/>
  <c r="BP4" i="4"/>
  <c r="AX40" i="4"/>
  <c r="AW40" i="4"/>
  <c r="AV40" i="4"/>
  <c r="AT40" i="4"/>
  <c r="AS40" i="4"/>
  <c r="AR40" i="4"/>
  <c r="AQ40" i="4"/>
  <c r="AP40" i="4"/>
  <c r="AO40" i="4"/>
  <c r="AX39" i="4"/>
  <c r="AW39" i="4"/>
  <c r="AV39" i="4"/>
  <c r="AT39" i="4"/>
  <c r="AS39" i="4"/>
  <c r="AR39" i="4"/>
  <c r="AQ39" i="4"/>
  <c r="AU39" i="4" s="1"/>
  <c r="AY39" i="4" s="1"/>
  <c r="AP39" i="4"/>
  <c r="AO39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U31" i="4" s="1"/>
  <c r="AP31" i="4"/>
  <c r="AO31" i="4"/>
  <c r="AX30" i="4"/>
  <c r="AW30" i="4"/>
  <c r="AV30" i="4"/>
  <c r="AT30" i="4"/>
  <c r="AS30" i="4"/>
  <c r="AR30" i="4"/>
  <c r="AQ30" i="4"/>
  <c r="AP30" i="4"/>
  <c r="AO30" i="4"/>
  <c r="AX38" i="4"/>
  <c r="AW38" i="4"/>
  <c r="AV38" i="4"/>
  <c r="AT38" i="4"/>
  <c r="AS38" i="4"/>
  <c r="AR38" i="4"/>
  <c r="AQ38" i="4"/>
  <c r="AP38" i="4"/>
  <c r="AO38" i="4"/>
  <c r="AX28" i="4"/>
  <c r="AW28" i="4"/>
  <c r="AV28" i="4"/>
  <c r="AT28" i="4"/>
  <c r="AS28" i="4"/>
  <c r="AR28" i="4"/>
  <c r="AQ28" i="4"/>
  <c r="AU28" i="4" s="1"/>
  <c r="AP28" i="4"/>
  <c r="AO28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U17" i="4" s="1"/>
  <c r="AP17" i="4"/>
  <c r="AO17" i="4"/>
  <c r="AX23" i="4"/>
  <c r="AW23" i="4"/>
  <c r="AV23" i="4"/>
  <c r="AT23" i="4"/>
  <c r="AS23" i="4"/>
  <c r="AR23" i="4"/>
  <c r="AQ23" i="4"/>
  <c r="AP23" i="4"/>
  <c r="AO23" i="4"/>
  <c r="AX36" i="4"/>
  <c r="AW36" i="4"/>
  <c r="AV36" i="4"/>
  <c r="AT36" i="4"/>
  <c r="AS36" i="4"/>
  <c r="AR36" i="4"/>
  <c r="AQ36" i="4"/>
  <c r="AU36" i="4" s="1"/>
  <c r="AP36" i="4"/>
  <c r="AO36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34" i="4"/>
  <c r="AW34" i="4"/>
  <c r="AV34" i="4"/>
  <c r="AT34" i="4"/>
  <c r="AS34" i="4"/>
  <c r="AR34" i="4"/>
  <c r="AQ34" i="4"/>
  <c r="AP34" i="4"/>
  <c r="AO34" i="4"/>
  <c r="AX12" i="4"/>
  <c r="AW12" i="4"/>
  <c r="AV12" i="4"/>
  <c r="AT12" i="4"/>
  <c r="AS12" i="4"/>
  <c r="AR12" i="4"/>
  <c r="AQ12" i="4"/>
  <c r="AP12" i="4"/>
  <c r="AO12" i="4"/>
  <c r="AX13" i="4"/>
  <c r="AW13" i="4"/>
  <c r="AV13" i="4"/>
  <c r="AT13" i="4"/>
  <c r="AS13" i="4"/>
  <c r="AR13" i="4"/>
  <c r="AQ13" i="4"/>
  <c r="AP13" i="4"/>
  <c r="AO13" i="4"/>
  <c r="AX29" i="4"/>
  <c r="AW29" i="4"/>
  <c r="AV29" i="4"/>
  <c r="AT29" i="4"/>
  <c r="AS29" i="4"/>
  <c r="AR29" i="4"/>
  <c r="AQ29" i="4"/>
  <c r="AU29" i="4" s="1"/>
  <c r="AP29" i="4"/>
  <c r="AO29" i="4"/>
  <c r="AX27" i="4"/>
  <c r="AW27" i="4"/>
  <c r="AV27" i="4"/>
  <c r="AT27" i="4"/>
  <c r="AS27" i="4"/>
  <c r="AR27" i="4"/>
  <c r="AQ27" i="4"/>
  <c r="AP27" i="4"/>
  <c r="AO27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33" i="4"/>
  <c r="AW33" i="4"/>
  <c r="AV33" i="4"/>
  <c r="AT33" i="4"/>
  <c r="AS33" i="4"/>
  <c r="AR33" i="4"/>
  <c r="AQ33" i="4"/>
  <c r="AP33" i="4"/>
  <c r="AO33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PC16" i="21"/>
  <c r="PB16" i="21"/>
  <c r="OZ16" i="21"/>
  <c r="OY16" i="21"/>
  <c r="OX16" i="21"/>
  <c r="OW16" i="21"/>
  <c r="PC22" i="21"/>
  <c r="PB22" i="21"/>
  <c r="OZ22" i="21"/>
  <c r="OY22" i="21"/>
  <c r="OX22" i="21"/>
  <c r="OW22" i="21"/>
  <c r="PC26" i="21"/>
  <c r="PB26" i="21"/>
  <c r="OZ26" i="21"/>
  <c r="OY26" i="21"/>
  <c r="OX26" i="21"/>
  <c r="OW26" i="21"/>
  <c r="PC19" i="21"/>
  <c r="PB19" i="21"/>
  <c r="OZ19" i="21"/>
  <c r="OY19" i="21"/>
  <c r="OX19" i="21"/>
  <c r="OW19" i="21"/>
  <c r="PC23" i="21"/>
  <c r="PB23" i="21"/>
  <c r="OZ23" i="21"/>
  <c r="OY23" i="21"/>
  <c r="OX23" i="21"/>
  <c r="OW23" i="21"/>
  <c r="PC28" i="21"/>
  <c r="PB28" i="21"/>
  <c r="OZ28" i="21"/>
  <c r="OY28" i="21"/>
  <c r="OX28" i="21"/>
  <c r="OW28" i="21"/>
  <c r="PC11" i="21"/>
  <c r="PB11" i="21"/>
  <c r="OZ11" i="21"/>
  <c r="OY11" i="21"/>
  <c r="OX11" i="21"/>
  <c r="OW11" i="21"/>
  <c r="PC13" i="21"/>
  <c r="PB13" i="21"/>
  <c r="OZ13" i="21"/>
  <c r="OY13" i="21"/>
  <c r="OX13" i="21"/>
  <c r="OW13" i="21"/>
  <c r="PC14" i="21"/>
  <c r="PB14" i="21"/>
  <c r="OZ14" i="21"/>
  <c r="OY14" i="21"/>
  <c r="OX14" i="21"/>
  <c r="OW14" i="21"/>
  <c r="PC10" i="21"/>
  <c r="PB10" i="21"/>
  <c r="OZ10" i="21"/>
  <c r="OY10" i="21"/>
  <c r="OX10" i="21"/>
  <c r="OW10" i="21"/>
  <c r="PC12" i="21"/>
  <c r="PB12" i="21"/>
  <c r="OZ12" i="21"/>
  <c r="OY12" i="21"/>
  <c r="OX12" i="21"/>
  <c r="OW12" i="21"/>
  <c r="PC29" i="21"/>
  <c r="PB29" i="21"/>
  <c r="OZ29" i="21"/>
  <c r="OY29" i="21"/>
  <c r="OX29" i="21"/>
  <c r="OW29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8" i="21"/>
  <c r="PB8" i="21"/>
  <c r="OZ8" i="21"/>
  <c r="OY8" i="21"/>
  <c r="OX8" i="21"/>
  <c r="OW8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PC5" i="21"/>
  <c r="PB5" i="21"/>
  <c r="OZ5" i="21"/>
  <c r="OY5" i="21"/>
  <c r="OX5" i="21"/>
  <c r="OW5" i="21"/>
  <c r="OA16" i="21"/>
  <c r="NZ16" i="21"/>
  <c r="NX16" i="21"/>
  <c r="NW16" i="21"/>
  <c r="NV16" i="21"/>
  <c r="NU16" i="21"/>
  <c r="OA22" i="21"/>
  <c r="NZ22" i="21"/>
  <c r="NX22" i="21"/>
  <c r="NW22" i="21"/>
  <c r="NV22" i="21"/>
  <c r="NU22" i="21"/>
  <c r="OA26" i="21"/>
  <c r="NZ26" i="21"/>
  <c r="NX26" i="21"/>
  <c r="NW26" i="21"/>
  <c r="NV26" i="21"/>
  <c r="NU26" i="21"/>
  <c r="OA19" i="21"/>
  <c r="NZ19" i="21"/>
  <c r="NX19" i="21"/>
  <c r="NW19" i="21"/>
  <c r="NV19" i="21"/>
  <c r="NU19" i="21"/>
  <c r="OA23" i="21"/>
  <c r="NZ23" i="21"/>
  <c r="NX23" i="21"/>
  <c r="NW23" i="21"/>
  <c r="NV23" i="21"/>
  <c r="NU23" i="21"/>
  <c r="OA28" i="21"/>
  <c r="NZ28" i="21"/>
  <c r="NX28" i="21"/>
  <c r="NW28" i="21"/>
  <c r="NV28" i="21"/>
  <c r="NU28" i="21"/>
  <c r="OA11" i="21"/>
  <c r="NZ11" i="21"/>
  <c r="NX11" i="21"/>
  <c r="NW11" i="21"/>
  <c r="NV11" i="21"/>
  <c r="NU11" i="21"/>
  <c r="OA13" i="21"/>
  <c r="NZ13" i="21"/>
  <c r="NX13" i="21"/>
  <c r="NW13" i="21"/>
  <c r="NV13" i="21"/>
  <c r="NU13" i="21"/>
  <c r="OA14" i="21"/>
  <c r="NZ14" i="21"/>
  <c r="NX14" i="21"/>
  <c r="NW14" i="21"/>
  <c r="NV14" i="21"/>
  <c r="NU14" i="21"/>
  <c r="OA10" i="21"/>
  <c r="NZ10" i="21"/>
  <c r="NX10" i="21"/>
  <c r="NW10" i="21"/>
  <c r="NV10" i="21"/>
  <c r="NU10" i="21"/>
  <c r="OA12" i="21"/>
  <c r="NZ12" i="21"/>
  <c r="NX12" i="21"/>
  <c r="NW12" i="21"/>
  <c r="NV12" i="21"/>
  <c r="NU12" i="21"/>
  <c r="OA29" i="21"/>
  <c r="NZ29" i="21"/>
  <c r="NX29" i="21"/>
  <c r="NW29" i="21"/>
  <c r="NV29" i="21"/>
  <c r="NU29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8" i="21"/>
  <c r="NZ8" i="21"/>
  <c r="NX8" i="21"/>
  <c r="NW8" i="21"/>
  <c r="NV8" i="21"/>
  <c r="NU8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OA5" i="21"/>
  <c r="NZ5" i="21"/>
  <c r="NX5" i="21"/>
  <c r="NW5" i="21"/>
  <c r="NV5" i="21"/>
  <c r="NU5" i="21"/>
  <c r="MY16" i="21"/>
  <c r="MX16" i="21"/>
  <c r="MV16" i="21"/>
  <c r="MU16" i="21"/>
  <c r="MT16" i="21"/>
  <c r="MS16" i="21"/>
  <c r="MY22" i="21"/>
  <c r="MX22" i="21"/>
  <c r="MV22" i="21"/>
  <c r="MU22" i="21"/>
  <c r="MT22" i="21"/>
  <c r="MS22" i="21"/>
  <c r="MY26" i="21"/>
  <c r="MX26" i="21"/>
  <c r="MV26" i="21"/>
  <c r="MU26" i="21"/>
  <c r="MT26" i="21"/>
  <c r="MS26" i="21"/>
  <c r="MY19" i="21"/>
  <c r="MX19" i="21"/>
  <c r="MV19" i="21"/>
  <c r="MU19" i="21"/>
  <c r="MT19" i="21"/>
  <c r="MS19" i="21"/>
  <c r="MY23" i="21"/>
  <c r="MX23" i="21"/>
  <c r="MV23" i="21"/>
  <c r="MU23" i="21"/>
  <c r="MT23" i="21"/>
  <c r="MS23" i="21"/>
  <c r="MY28" i="21"/>
  <c r="MX28" i="21"/>
  <c r="MV28" i="21"/>
  <c r="MU28" i="21"/>
  <c r="MT28" i="21"/>
  <c r="MS28" i="21"/>
  <c r="MY11" i="21"/>
  <c r="MX11" i="21"/>
  <c r="MV11" i="21"/>
  <c r="MU11" i="21"/>
  <c r="MT11" i="21"/>
  <c r="MS11" i="21"/>
  <c r="MY13" i="21"/>
  <c r="MX13" i="21"/>
  <c r="MV13" i="21"/>
  <c r="MU13" i="21"/>
  <c r="MT13" i="21"/>
  <c r="MS13" i="21"/>
  <c r="MY14" i="21"/>
  <c r="MX14" i="21"/>
  <c r="MV14" i="21"/>
  <c r="MU14" i="21"/>
  <c r="MT14" i="21"/>
  <c r="MS14" i="21"/>
  <c r="MY10" i="21"/>
  <c r="MX10" i="21"/>
  <c r="MV10" i="21"/>
  <c r="MU10" i="21"/>
  <c r="MT10" i="21"/>
  <c r="MS10" i="21"/>
  <c r="MY12" i="21"/>
  <c r="MX12" i="21"/>
  <c r="MV12" i="21"/>
  <c r="MU12" i="21"/>
  <c r="MT12" i="21"/>
  <c r="MS12" i="21"/>
  <c r="MY29" i="21"/>
  <c r="MX29" i="21"/>
  <c r="MV29" i="21"/>
  <c r="MU29" i="21"/>
  <c r="MT29" i="21"/>
  <c r="MS29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8" i="21"/>
  <c r="MX8" i="21"/>
  <c r="MV8" i="21"/>
  <c r="MU8" i="21"/>
  <c r="MT8" i="21"/>
  <c r="MS8" i="21"/>
  <c r="MY6" i="21"/>
  <c r="MX6" i="21"/>
  <c r="MV6" i="21"/>
  <c r="MU6" i="21"/>
  <c r="MT6" i="21"/>
  <c r="MS6" i="21"/>
  <c r="MY4" i="21"/>
  <c r="MX4" i="21"/>
  <c r="MV4" i="21"/>
  <c r="MU4" i="21"/>
  <c r="MT4" i="21"/>
  <c r="MS4" i="21"/>
  <c r="MY5" i="21"/>
  <c r="MX5" i="21"/>
  <c r="MV5" i="21"/>
  <c r="MU5" i="21"/>
  <c r="MT5" i="21"/>
  <c r="MS5" i="21"/>
  <c r="LW16" i="21"/>
  <c r="LV16" i="21"/>
  <c r="LT16" i="21"/>
  <c r="LS16" i="21"/>
  <c r="LR16" i="21"/>
  <c r="LQ16" i="21"/>
  <c r="LW22" i="21"/>
  <c r="LV22" i="21"/>
  <c r="LT22" i="21"/>
  <c r="LS22" i="21"/>
  <c r="LR22" i="21"/>
  <c r="LQ22" i="21"/>
  <c r="LW26" i="21"/>
  <c r="LV26" i="21"/>
  <c r="LT26" i="21"/>
  <c r="LS26" i="21"/>
  <c r="LR26" i="21"/>
  <c r="LQ26" i="21"/>
  <c r="LW19" i="21"/>
  <c r="LV19" i="21"/>
  <c r="LT19" i="21"/>
  <c r="LS19" i="21"/>
  <c r="LR19" i="21"/>
  <c r="LQ19" i="21"/>
  <c r="LW23" i="21"/>
  <c r="LV23" i="21"/>
  <c r="LT23" i="21"/>
  <c r="LS23" i="21"/>
  <c r="LR23" i="21"/>
  <c r="LQ23" i="21"/>
  <c r="LW28" i="21"/>
  <c r="LV28" i="21"/>
  <c r="LT28" i="21"/>
  <c r="LS28" i="21"/>
  <c r="LR28" i="21"/>
  <c r="LQ28" i="21"/>
  <c r="LW11" i="21"/>
  <c r="LV11" i="21"/>
  <c r="LT11" i="21"/>
  <c r="LS11" i="21"/>
  <c r="LR11" i="21"/>
  <c r="LQ11" i="21"/>
  <c r="LW13" i="21"/>
  <c r="LV13" i="21"/>
  <c r="LT13" i="21"/>
  <c r="LS13" i="21"/>
  <c r="LR13" i="21"/>
  <c r="LQ13" i="21"/>
  <c r="LW14" i="21"/>
  <c r="LV14" i="21"/>
  <c r="LT14" i="21"/>
  <c r="LS14" i="21"/>
  <c r="LR14" i="21"/>
  <c r="LQ14" i="21"/>
  <c r="LW10" i="21"/>
  <c r="LV10" i="21"/>
  <c r="LT10" i="21"/>
  <c r="LS10" i="21"/>
  <c r="LR10" i="21"/>
  <c r="LQ10" i="21"/>
  <c r="LW12" i="21"/>
  <c r="LV12" i="21"/>
  <c r="LT12" i="21"/>
  <c r="LS12" i="21"/>
  <c r="LR12" i="21"/>
  <c r="LQ12" i="21"/>
  <c r="LW29" i="21"/>
  <c r="LV29" i="21"/>
  <c r="LT29" i="21"/>
  <c r="LS29" i="21"/>
  <c r="LR29" i="21"/>
  <c r="LQ29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8" i="21"/>
  <c r="LV8" i="21"/>
  <c r="LT8" i="21"/>
  <c r="LS8" i="21"/>
  <c r="LR8" i="21"/>
  <c r="LQ8" i="21"/>
  <c r="LW6" i="21"/>
  <c r="LV6" i="21"/>
  <c r="LT6" i="21"/>
  <c r="LS6" i="21"/>
  <c r="LR6" i="21"/>
  <c r="LQ6" i="21"/>
  <c r="LW4" i="21"/>
  <c r="LV4" i="21"/>
  <c r="LT4" i="21"/>
  <c r="LS4" i="21"/>
  <c r="LR4" i="21"/>
  <c r="LQ4" i="21"/>
  <c r="LW5" i="21"/>
  <c r="LV5" i="21"/>
  <c r="LT5" i="21"/>
  <c r="LS5" i="21"/>
  <c r="LR5" i="21"/>
  <c r="LQ5" i="21"/>
  <c r="KU16" i="21"/>
  <c r="KT16" i="21"/>
  <c r="KR16" i="21"/>
  <c r="KQ16" i="21"/>
  <c r="KP16" i="21"/>
  <c r="KO16" i="21"/>
  <c r="KU22" i="21"/>
  <c r="KT22" i="21"/>
  <c r="KR22" i="21"/>
  <c r="KQ22" i="21"/>
  <c r="KP22" i="21"/>
  <c r="KO22" i="21"/>
  <c r="KU26" i="21"/>
  <c r="KT26" i="21"/>
  <c r="KR26" i="21"/>
  <c r="KQ26" i="21"/>
  <c r="KP26" i="21"/>
  <c r="KO26" i="21"/>
  <c r="KU19" i="21"/>
  <c r="KT19" i="21"/>
  <c r="KR19" i="21"/>
  <c r="KQ19" i="21"/>
  <c r="KP19" i="21"/>
  <c r="KO19" i="21"/>
  <c r="KU23" i="21"/>
  <c r="KT23" i="21"/>
  <c r="KR23" i="21"/>
  <c r="KQ23" i="21"/>
  <c r="KP23" i="21"/>
  <c r="KO23" i="21"/>
  <c r="KU28" i="21"/>
  <c r="KT28" i="21"/>
  <c r="KR28" i="21"/>
  <c r="KQ28" i="21"/>
  <c r="KP28" i="21"/>
  <c r="KO28" i="21"/>
  <c r="KU11" i="21"/>
  <c r="KT11" i="21"/>
  <c r="KR11" i="21"/>
  <c r="KQ11" i="21"/>
  <c r="KP11" i="21"/>
  <c r="KO11" i="21"/>
  <c r="KU13" i="21"/>
  <c r="KT13" i="21"/>
  <c r="KR13" i="21"/>
  <c r="KQ13" i="21"/>
  <c r="KP13" i="21"/>
  <c r="KO13" i="21"/>
  <c r="KU14" i="21"/>
  <c r="KT14" i="21"/>
  <c r="KR14" i="21"/>
  <c r="KQ14" i="21"/>
  <c r="KP14" i="21"/>
  <c r="KO14" i="21"/>
  <c r="KU10" i="21"/>
  <c r="KT10" i="21"/>
  <c r="KR10" i="21"/>
  <c r="KQ10" i="21"/>
  <c r="KP10" i="21"/>
  <c r="KO10" i="21"/>
  <c r="KU12" i="21"/>
  <c r="KT12" i="21"/>
  <c r="KR12" i="21"/>
  <c r="KQ12" i="21"/>
  <c r="KP12" i="21"/>
  <c r="KO12" i="21"/>
  <c r="KU29" i="21"/>
  <c r="KT29" i="21"/>
  <c r="KR29" i="21"/>
  <c r="KQ29" i="21"/>
  <c r="KP29" i="21"/>
  <c r="KO29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8" i="21"/>
  <c r="KT8" i="21"/>
  <c r="KR8" i="21"/>
  <c r="KQ8" i="21"/>
  <c r="KP8" i="21"/>
  <c r="KO8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KU5" i="21"/>
  <c r="KT5" i="21"/>
  <c r="KR5" i="21"/>
  <c r="KQ5" i="21"/>
  <c r="KP5" i="21"/>
  <c r="KO5" i="21"/>
  <c r="JS16" i="21"/>
  <c r="JR16" i="21"/>
  <c r="JP16" i="21"/>
  <c r="JO16" i="21"/>
  <c r="JN16" i="21"/>
  <c r="JM16" i="21"/>
  <c r="JS22" i="21"/>
  <c r="JR22" i="21"/>
  <c r="JP22" i="21"/>
  <c r="JO22" i="21"/>
  <c r="JN22" i="21"/>
  <c r="JM22" i="21"/>
  <c r="JS26" i="21"/>
  <c r="JR26" i="21"/>
  <c r="JP26" i="21"/>
  <c r="JO26" i="21"/>
  <c r="JN26" i="21"/>
  <c r="JM26" i="21"/>
  <c r="JS19" i="21"/>
  <c r="JR19" i="21"/>
  <c r="JP19" i="21"/>
  <c r="JO19" i="21"/>
  <c r="JN19" i="21"/>
  <c r="JM19" i="21"/>
  <c r="JS23" i="21"/>
  <c r="JR23" i="21"/>
  <c r="JP23" i="21"/>
  <c r="JO23" i="21"/>
  <c r="JN23" i="21"/>
  <c r="JM23" i="21"/>
  <c r="JS28" i="21"/>
  <c r="JR28" i="21"/>
  <c r="JP28" i="21"/>
  <c r="JO28" i="21"/>
  <c r="JN28" i="21"/>
  <c r="JM28" i="21"/>
  <c r="JS11" i="21"/>
  <c r="JR11" i="21"/>
  <c r="JP11" i="21"/>
  <c r="JO11" i="21"/>
  <c r="JN11" i="21"/>
  <c r="JM11" i="21"/>
  <c r="JS13" i="21"/>
  <c r="JR13" i="21"/>
  <c r="JP13" i="21"/>
  <c r="JO13" i="21"/>
  <c r="JN13" i="21"/>
  <c r="JM13" i="21"/>
  <c r="JS14" i="21"/>
  <c r="JR14" i="21"/>
  <c r="JP14" i="21"/>
  <c r="JO14" i="21"/>
  <c r="JN14" i="21"/>
  <c r="JM14" i="21"/>
  <c r="JS10" i="21"/>
  <c r="JR10" i="21"/>
  <c r="JP10" i="21"/>
  <c r="JO10" i="21"/>
  <c r="JN10" i="21"/>
  <c r="JM10" i="21"/>
  <c r="JS12" i="21"/>
  <c r="JR12" i="21"/>
  <c r="JP12" i="21"/>
  <c r="JO12" i="21"/>
  <c r="JN12" i="21"/>
  <c r="JM12" i="21"/>
  <c r="JS29" i="21"/>
  <c r="JR29" i="21"/>
  <c r="JP29" i="21"/>
  <c r="JO29" i="21"/>
  <c r="JN29" i="21"/>
  <c r="JM29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8" i="21"/>
  <c r="JR8" i="21"/>
  <c r="JP8" i="21"/>
  <c r="JO8" i="21"/>
  <c r="JN8" i="21"/>
  <c r="JM8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JS5" i="21"/>
  <c r="JR5" i="21"/>
  <c r="JP5" i="21"/>
  <c r="JO5" i="21"/>
  <c r="JN5" i="21"/>
  <c r="JM5" i="21"/>
  <c r="IQ16" i="21"/>
  <c r="IP16" i="21"/>
  <c r="IN16" i="21"/>
  <c r="IM16" i="21"/>
  <c r="IL16" i="21"/>
  <c r="IK16" i="21"/>
  <c r="IQ22" i="21"/>
  <c r="IP22" i="21"/>
  <c r="IN22" i="21"/>
  <c r="IM22" i="21"/>
  <c r="IL22" i="21"/>
  <c r="IK22" i="21"/>
  <c r="IQ26" i="21"/>
  <c r="IP26" i="21"/>
  <c r="IN26" i="21"/>
  <c r="IM26" i="21"/>
  <c r="IL26" i="21"/>
  <c r="IK26" i="21"/>
  <c r="IQ19" i="21"/>
  <c r="IP19" i="21"/>
  <c r="IN19" i="21"/>
  <c r="IM19" i="21"/>
  <c r="IL19" i="21"/>
  <c r="IK19" i="21"/>
  <c r="IQ23" i="21"/>
  <c r="IP23" i="21"/>
  <c r="IN23" i="21"/>
  <c r="IM23" i="21"/>
  <c r="IL23" i="21"/>
  <c r="IK23" i="21"/>
  <c r="IQ28" i="21"/>
  <c r="IP28" i="21"/>
  <c r="IN28" i="21"/>
  <c r="IM28" i="21"/>
  <c r="IL28" i="21"/>
  <c r="IK28" i="21"/>
  <c r="IQ11" i="21"/>
  <c r="IP11" i="21"/>
  <c r="IN11" i="21"/>
  <c r="IM11" i="21"/>
  <c r="IL11" i="21"/>
  <c r="IK11" i="21"/>
  <c r="IQ13" i="21"/>
  <c r="IP13" i="21"/>
  <c r="IN13" i="21"/>
  <c r="IM13" i="21"/>
  <c r="IL13" i="21"/>
  <c r="IK13" i="21"/>
  <c r="IQ14" i="21"/>
  <c r="IP14" i="21"/>
  <c r="IN14" i="21"/>
  <c r="IM14" i="21"/>
  <c r="IL14" i="21"/>
  <c r="IK14" i="21"/>
  <c r="IQ10" i="21"/>
  <c r="IP10" i="21"/>
  <c r="IN10" i="21"/>
  <c r="IM10" i="21"/>
  <c r="IL10" i="21"/>
  <c r="IK10" i="21"/>
  <c r="IQ12" i="21"/>
  <c r="IP12" i="21"/>
  <c r="IN12" i="21"/>
  <c r="IM12" i="21"/>
  <c r="IL12" i="21"/>
  <c r="IK12" i="21"/>
  <c r="IQ29" i="21"/>
  <c r="IP29" i="21"/>
  <c r="IN29" i="21"/>
  <c r="IM29" i="21"/>
  <c r="IL29" i="21"/>
  <c r="IK29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8" i="21"/>
  <c r="IP8" i="21"/>
  <c r="IN8" i="21"/>
  <c r="IM8" i="21"/>
  <c r="IL8" i="21"/>
  <c r="IK8" i="21"/>
  <c r="IQ6" i="21"/>
  <c r="IP6" i="21"/>
  <c r="IN6" i="21"/>
  <c r="IM6" i="21"/>
  <c r="IL6" i="21"/>
  <c r="IK6" i="21"/>
  <c r="IQ4" i="21"/>
  <c r="IP4" i="21"/>
  <c r="IN4" i="21"/>
  <c r="IM4" i="21"/>
  <c r="IL4" i="21"/>
  <c r="IK4" i="21"/>
  <c r="IQ5" i="21"/>
  <c r="IP5" i="21"/>
  <c r="IN5" i="21"/>
  <c r="IM5" i="21"/>
  <c r="IL5" i="21"/>
  <c r="IK5" i="21"/>
  <c r="HO16" i="21"/>
  <c r="HN16" i="21"/>
  <c r="HL16" i="21"/>
  <c r="HK16" i="21"/>
  <c r="HJ16" i="21"/>
  <c r="HI16" i="21"/>
  <c r="HO22" i="21"/>
  <c r="HN22" i="21"/>
  <c r="HL22" i="21"/>
  <c r="HK22" i="21"/>
  <c r="HJ22" i="21"/>
  <c r="HI22" i="21"/>
  <c r="HO26" i="21"/>
  <c r="HN26" i="21"/>
  <c r="HL26" i="21"/>
  <c r="HK26" i="21"/>
  <c r="HJ26" i="21"/>
  <c r="HI26" i="21"/>
  <c r="HO19" i="21"/>
  <c r="HN19" i="21"/>
  <c r="HL19" i="21"/>
  <c r="HK19" i="21"/>
  <c r="HJ19" i="21"/>
  <c r="HI19" i="21"/>
  <c r="HO23" i="21"/>
  <c r="HN23" i="21"/>
  <c r="HL23" i="21"/>
  <c r="HK23" i="21"/>
  <c r="HJ23" i="21"/>
  <c r="HI23" i="21"/>
  <c r="HO28" i="21"/>
  <c r="HN28" i="21"/>
  <c r="HL28" i="21"/>
  <c r="HK28" i="21"/>
  <c r="HJ28" i="21"/>
  <c r="HI28" i="21"/>
  <c r="HO11" i="21"/>
  <c r="HN11" i="21"/>
  <c r="HL11" i="21"/>
  <c r="HK11" i="21"/>
  <c r="HJ11" i="21"/>
  <c r="HI11" i="21"/>
  <c r="HO13" i="21"/>
  <c r="HN13" i="21"/>
  <c r="HL13" i="21"/>
  <c r="HK13" i="21"/>
  <c r="HJ13" i="21"/>
  <c r="HI13" i="21"/>
  <c r="HO14" i="21"/>
  <c r="HN14" i="21"/>
  <c r="HL14" i="21"/>
  <c r="HK14" i="21"/>
  <c r="HJ14" i="21"/>
  <c r="HI14" i="21"/>
  <c r="HO10" i="21"/>
  <c r="HN10" i="21"/>
  <c r="HL10" i="21"/>
  <c r="HK10" i="21"/>
  <c r="HJ10" i="21"/>
  <c r="HI10" i="21"/>
  <c r="HO12" i="21"/>
  <c r="HN12" i="21"/>
  <c r="HL12" i="21"/>
  <c r="HK12" i="21"/>
  <c r="HJ12" i="21"/>
  <c r="HI12" i="21"/>
  <c r="HO29" i="21"/>
  <c r="HN29" i="21"/>
  <c r="HL29" i="21"/>
  <c r="HK29" i="21"/>
  <c r="HJ29" i="21"/>
  <c r="HI29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8" i="21"/>
  <c r="HN8" i="21"/>
  <c r="HL8" i="21"/>
  <c r="HK8" i="21"/>
  <c r="HJ8" i="21"/>
  <c r="HI8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HO5" i="21"/>
  <c r="HN5" i="21"/>
  <c r="HL5" i="21"/>
  <c r="HK5" i="21"/>
  <c r="HJ5" i="21"/>
  <c r="HI5" i="21"/>
  <c r="GM16" i="21"/>
  <c r="GL16" i="21"/>
  <c r="GJ16" i="21"/>
  <c r="GI16" i="21"/>
  <c r="GH16" i="21"/>
  <c r="GG16" i="21"/>
  <c r="GM22" i="21"/>
  <c r="GL22" i="21"/>
  <c r="GJ22" i="21"/>
  <c r="GI22" i="21"/>
  <c r="GH22" i="21"/>
  <c r="GG22" i="21"/>
  <c r="GM26" i="21"/>
  <c r="GL26" i="21"/>
  <c r="GJ26" i="21"/>
  <c r="GI26" i="21"/>
  <c r="GH26" i="21"/>
  <c r="GG26" i="21"/>
  <c r="GM19" i="21"/>
  <c r="GL19" i="21"/>
  <c r="GJ19" i="21"/>
  <c r="GI19" i="21"/>
  <c r="GH19" i="21"/>
  <c r="GG19" i="21"/>
  <c r="GM23" i="21"/>
  <c r="GL23" i="21"/>
  <c r="GJ23" i="21"/>
  <c r="GI23" i="21"/>
  <c r="GH23" i="21"/>
  <c r="GG23" i="21"/>
  <c r="GM28" i="21"/>
  <c r="GL28" i="21"/>
  <c r="GJ28" i="21"/>
  <c r="GI28" i="21"/>
  <c r="GH28" i="21"/>
  <c r="GG28" i="21"/>
  <c r="GM11" i="21"/>
  <c r="GL11" i="21"/>
  <c r="GJ11" i="21"/>
  <c r="GI11" i="21"/>
  <c r="GH11" i="21"/>
  <c r="GG11" i="21"/>
  <c r="GM13" i="21"/>
  <c r="GL13" i="21"/>
  <c r="GJ13" i="21"/>
  <c r="GI13" i="21"/>
  <c r="GH13" i="21"/>
  <c r="GG13" i="21"/>
  <c r="GM14" i="21"/>
  <c r="GL14" i="21"/>
  <c r="GJ14" i="21"/>
  <c r="GI14" i="21"/>
  <c r="GH14" i="21"/>
  <c r="GG14" i="21"/>
  <c r="GM10" i="21"/>
  <c r="GL10" i="21"/>
  <c r="GJ10" i="21"/>
  <c r="GI10" i="21"/>
  <c r="GH10" i="21"/>
  <c r="GG10" i="21"/>
  <c r="GM12" i="21"/>
  <c r="GL12" i="21"/>
  <c r="GJ12" i="21"/>
  <c r="GI12" i="21"/>
  <c r="GH12" i="21"/>
  <c r="GG12" i="21"/>
  <c r="GM29" i="21"/>
  <c r="GL29" i="21"/>
  <c r="GJ29" i="21"/>
  <c r="GI29" i="21"/>
  <c r="GH29" i="21"/>
  <c r="GG29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8" i="21"/>
  <c r="GL8" i="21"/>
  <c r="GJ8" i="21"/>
  <c r="GI8" i="21"/>
  <c r="GH8" i="21"/>
  <c r="GG8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GM5" i="21"/>
  <c r="GL5" i="21"/>
  <c r="GJ5" i="21"/>
  <c r="GI5" i="21"/>
  <c r="GH5" i="21"/>
  <c r="GG5" i="21"/>
  <c r="FK16" i="21"/>
  <c r="FJ16" i="21"/>
  <c r="FH16" i="21"/>
  <c r="FG16" i="21"/>
  <c r="FF16" i="21"/>
  <c r="FE16" i="21"/>
  <c r="FK22" i="21"/>
  <c r="FJ22" i="21"/>
  <c r="FH22" i="21"/>
  <c r="FG22" i="21"/>
  <c r="FF22" i="21"/>
  <c r="FE22" i="21"/>
  <c r="FK26" i="21"/>
  <c r="FJ26" i="21"/>
  <c r="FH26" i="21"/>
  <c r="FG26" i="21"/>
  <c r="FF26" i="21"/>
  <c r="FE26" i="21"/>
  <c r="FK19" i="21"/>
  <c r="FJ19" i="21"/>
  <c r="FH19" i="21"/>
  <c r="FG19" i="21"/>
  <c r="FF19" i="21"/>
  <c r="FE19" i="21"/>
  <c r="FK23" i="21"/>
  <c r="FJ23" i="21"/>
  <c r="FH23" i="21"/>
  <c r="FG23" i="21"/>
  <c r="FF23" i="21"/>
  <c r="FE23" i="21"/>
  <c r="FK28" i="21"/>
  <c r="FJ28" i="21"/>
  <c r="FH28" i="21"/>
  <c r="FG28" i="21"/>
  <c r="FF28" i="21"/>
  <c r="FE28" i="21"/>
  <c r="FK11" i="21"/>
  <c r="FJ11" i="21"/>
  <c r="FH11" i="21"/>
  <c r="FG11" i="21"/>
  <c r="FF11" i="21"/>
  <c r="FE11" i="21"/>
  <c r="FK13" i="21"/>
  <c r="FJ13" i="21"/>
  <c r="FH13" i="21"/>
  <c r="FG13" i="21"/>
  <c r="FF13" i="21"/>
  <c r="FE13" i="21"/>
  <c r="FK14" i="21"/>
  <c r="FJ14" i="21"/>
  <c r="FH14" i="21"/>
  <c r="FG14" i="21"/>
  <c r="FF14" i="21"/>
  <c r="FE14" i="21"/>
  <c r="FK10" i="21"/>
  <c r="FJ10" i="21"/>
  <c r="FH10" i="21"/>
  <c r="FG10" i="21"/>
  <c r="FF10" i="21"/>
  <c r="FE10" i="21"/>
  <c r="FK12" i="21"/>
  <c r="FJ12" i="21"/>
  <c r="FH12" i="21"/>
  <c r="FG12" i="21"/>
  <c r="FF12" i="21"/>
  <c r="FE12" i="21"/>
  <c r="FK29" i="21"/>
  <c r="FJ29" i="21"/>
  <c r="FH29" i="21"/>
  <c r="FG29" i="21"/>
  <c r="FF29" i="21"/>
  <c r="FE29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8" i="21"/>
  <c r="FJ8" i="21"/>
  <c r="FH8" i="21"/>
  <c r="FG8" i="21"/>
  <c r="FF8" i="21"/>
  <c r="FE8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FK5" i="21"/>
  <c r="FJ5" i="21"/>
  <c r="FH5" i="21"/>
  <c r="FG5" i="21"/>
  <c r="FF5" i="21"/>
  <c r="FE5" i="21"/>
  <c r="EI16" i="21"/>
  <c r="EH16" i="21"/>
  <c r="EF16" i="21"/>
  <c r="EE16" i="21"/>
  <c r="ED16" i="21"/>
  <c r="EC16" i="21"/>
  <c r="EI22" i="21"/>
  <c r="EH22" i="21"/>
  <c r="EF22" i="21"/>
  <c r="EE22" i="21"/>
  <c r="ED22" i="21"/>
  <c r="EC22" i="21"/>
  <c r="EI26" i="21"/>
  <c r="EH26" i="21"/>
  <c r="EF26" i="21"/>
  <c r="EE26" i="21"/>
  <c r="ED26" i="21"/>
  <c r="EC26" i="21"/>
  <c r="EI19" i="21"/>
  <c r="EH19" i="21"/>
  <c r="EF19" i="21"/>
  <c r="EE19" i="21"/>
  <c r="ED19" i="21"/>
  <c r="EC19" i="21"/>
  <c r="EI23" i="21"/>
  <c r="EH23" i="21"/>
  <c r="EF23" i="21"/>
  <c r="EE23" i="21"/>
  <c r="ED23" i="21"/>
  <c r="EC23" i="21"/>
  <c r="EI28" i="21"/>
  <c r="EH28" i="21"/>
  <c r="EF28" i="21"/>
  <c r="EE28" i="21"/>
  <c r="ED28" i="21"/>
  <c r="EC28" i="21"/>
  <c r="EI11" i="21"/>
  <c r="EH11" i="21"/>
  <c r="EF11" i="21"/>
  <c r="EE11" i="21"/>
  <c r="ED11" i="21"/>
  <c r="EC11" i="21"/>
  <c r="EI13" i="21"/>
  <c r="EH13" i="21"/>
  <c r="EF13" i="21"/>
  <c r="EE13" i="21"/>
  <c r="ED13" i="21"/>
  <c r="EC13" i="21"/>
  <c r="EI14" i="21"/>
  <c r="EH14" i="21"/>
  <c r="EF14" i="21"/>
  <c r="EE14" i="21"/>
  <c r="ED14" i="21"/>
  <c r="EC14" i="21"/>
  <c r="EI10" i="21"/>
  <c r="EH10" i="21"/>
  <c r="EF10" i="21"/>
  <c r="EE10" i="21"/>
  <c r="ED10" i="21"/>
  <c r="EC10" i="21"/>
  <c r="EI12" i="21"/>
  <c r="EH12" i="21"/>
  <c r="EF12" i="21"/>
  <c r="EE12" i="21"/>
  <c r="ED12" i="21"/>
  <c r="EC12" i="21"/>
  <c r="EI29" i="21"/>
  <c r="EH29" i="21"/>
  <c r="EF29" i="21"/>
  <c r="EE29" i="21"/>
  <c r="ED29" i="21"/>
  <c r="EC29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8" i="21"/>
  <c r="EH8" i="21"/>
  <c r="EF8" i="21"/>
  <c r="EE8" i="21"/>
  <c r="ED8" i="21"/>
  <c r="EC8" i="21"/>
  <c r="EI6" i="21"/>
  <c r="EH6" i="21"/>
  <c r="EF6" i="21"/>
  <c r="EE6" i="21"/>
  <c r="ED6" i="21"/>
  <c r="EC6" i="21"/>
  <c r="EI4" i="21"/>
  <c r="EH4" i="21"/>
  <c r="EF4" i="21"/>
  <c r="EE4" i="21"/>
  <c r="ED4" i="21"/>
  <c r="EC4" i="21"/>
  <c r="EI5" i="21"/>
  <c r="EH5" i="21"/>
  <c r="EF5" i="21"/>
  <c r="EE5" i="21"/>
  <c r="ED5" i="21"/>
  <c r="EC5" i="21"/>
  <c r="PC41" i="19"/>
  <c r="PB41" i="19"/>
  <c r="OZ41" i="19"/>
  <c r="OY41" i="19"/>
  <c r="OX41" i="19"/>
  <c r="OW41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0" i="19"/>
  <c r="PB30" i="19"/>
  <c r="OZ30" i="19"/>
  <c r="OY30" i="19"/>
  <c r="OX30" i="19"/>
  <c r="OW30" i="19"/>
  <c r="PC40" i="19"/>
  <c r="PB40" i="19"/>
  <c r="OZ40" i="19"/>
  <c r="OY40" i="19"/>
  <c r="OX40" i="19"/>
  <c r="OW40" i="19"/>
  <c r="PC32" i="19"/>
  <c r="PB32" i="19"/>
  <c r="OZ32" i="19"/>
  <c r="OY32" i="19"/>
  <c r="OX32" i="19"/>
  <c r="OW32" i="19"/>
  <c r="PC39" i="19"/>
  <c r="PB39" i="19"/>
  <c r="OZ39" i="19"/>
  <c r="OY39" i="19"/>
  <c r="OX39" i="19"/>
  <c r="OW39" i="19"/>
  <c r="PC31" i="19"/>
  <c r="PB31" i="19"/>
  <c r="OZ31" i="19"/>
  <c r="OY31" i="19"/>
  <c r="OX31" i="19"/>
  <c r="OW31" i="19"/>
  <c r="PC33" i="19"/>
  <c r="PB33" i="19"/>
  <c r="OZ33" i="19"/>
  <c r="OY33" i="19"/>
  <c r="OX33" i="19"/>
  <c r="OW33" i="19"/>
  <c r="PC28" i="19"/>
  <c r="PB28" i="19"/>
  <c r="OZ28" i="19"/>
  <c r="OY28" i="19"/>
  <c r="OX28" i="19"/>
  <c r="OW28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1" i="19"/>
  <c r="PB21" i="19"/>
  <c r="OZ21" i="19"/>
  <c r="OY21" i="19"/>
  <c r="OX21" i="19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29" i="19"/>
  <c r="PB29" i="19"/>
  <c r="OZ29" i="19"/>
  <c r="OY29" i="19"/>
  <c r="OX29" i="19"/>
  <c r="OW29" i="19"/>
  <c r="PC17" i="19"/>
  <c r="PB17" i="19"/>
  <c r="OZ17" i="19"/>
  <c r="OY17" i="19"/>
  <c r="OX17" i="19"/>
  <c r="OW17" i="19"/>
  <c r="PC15" i="19"/>
  <c r="PB15" i="19"/>
  <c r="OZ15" i="19"/>
  <c r="OY15" i="19"/>
  <c r="OX15" i="19"/>
  <c r="OW15" i="19"/>
  <c r="PC19" i="19"/>
  <c r="PB19" i="19"/>
  <c r="OZ19" i="19"/>
  <c r="OY19" i="19"/>
  <c r="OX19" i="19"/>
  <c r="OW19" i="19"/>
  <c r="PC18" i="19"/>
  <c r="PB18" i="19"/>
  <c r="OZ18" i="19"/>
  <c r="OY18" i="19"/>
  <c r="OX18" i="19"/>
  <c r="OW18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0" i="19"/>
  <c r="PB10" i="19"/>
  <c r="OZ10" i="19"/>
  <c r="OY10" i="19"/>
  <c r="OX10" i="19"/>
  <c r="OW10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7" i="19"/>
  <c r="PB7" i="19"/>
  <c r="OZ7" i="19"/>
  <c r="OY7" i="19"/>
  <c r="OX7" i="19"/>
  <c r="OW7" i="19"/>
  <c r="PC6" i="19"/>
  <c r="PB6" i="19"/>
  <c r="OZ6" i="19"/>
  <c r="OY6" i="19"/>
  <c r="OX6" i="19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1" i="19"/>
  <c r="NZ41" i="19"/>
  <c r="NX41" i="19"/>
  <c r="NW41" i="19"/>
  <c r="NV41" i="19"/>
  <c r="NU41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0" i="19"/>
  <c r="NZ30" i="19"/>
  <c r="NX30" i="19"/>
  <c r="NW30" i="19"/>
  <c r="NV30" i="19"/>
  <c r="NU30" i="19"/>
  <c r="OA40" i="19"/>
  <c r="NZ40" i="19"/>
  <c r="NX40" i="19"/>
  <c r="NW40" i="19"/>
  <c r="NV40" i="19"/>
  <c r="NU40" i="19"/>
  <c r="OA32" i="19"/>
  <c r="NZ32" i="19"/>
  <c r="NX32" i="19"/>
  <c r="NW32" i="19"/>
  <c r="NV32" i="19"/>
  <c r="NU32" i="19"/>
  <c r="OA39" i="19"/>
  <c r="NZ39" i="19"/>
  <c r="NX39" i="19"/>
  <c r="NW39" i="19"/>
  <c r="NV39" i="19"/>
  <c r="NU39" i="19"/>
  <c r="OA31" i="19"/>
  <c r="NZ31" i="19"/>
  <c r="NX31" i="19"/>
  <c r="NW31" i="19"/>
  <c r="NV31" i="19"/>
  <c r="NU31" i="19"/>
  <c r="OA33" i="19"/>
  <c r="NZ33" i="19"/>
  <c r="NX33" i="19"/>
  <c r="NW33" i="19"/>
  <c r="NV33" i="19"/>
  <c r="NU33" i="19"/>
  <c r="OA28" i="19"/>
  <c r="NZ28" i="19"/>
  <c r="NX28" i="19"/>
  <c r="NW28" i="19"/>
  <c r="NV28" i="19"/>
  <c r="NU28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29" i="19"/>
  <c r="NZ29" i="19"/>
  <c r="NX29" i="19"/>
  <c r="NW29" i="19"/>
  <c r="NV29" i="19"/>
  <c r="NU29" i="19"/>
  <c r="OA17" i="19"/>
  <c r="NZ17" i="19"/>
  <c r="NX17" i="19"/>
  <c r="NW17" i="19"/>
  <c r="NV17" i="19"/>
  <c r="NU17" i="19"/>
  <c r="OA15" i="19"/>
  <c r="NZ15" i="19"/>
  <c r="NX15" i="19"/>
  <c r="NW15" i="19"/>
  <c r="NV15" i="19"/>
  <c r="NU15" i="19"/>
  <c r="OA19" i="19"/>
  <c r="NZ19" i="19"/>
  <c r="NX19" i="19"/>
  <c r="NW19" i="19"/>
  <c r="NV19" i="19"/>
  <c r="NU19" i="19"/>
  <c r="OA18" i="19"/>
  <c r="NZ18" i="19"/>
  <c r="NX18" i="19"/>
  <c r="NW18" i="19"/>
  <c r="NV18" i="19"/>
  <c r="NU18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0" i="19"/>
  <c r="NZ10" i="19"/>
  <c r="NX10" i="19"/>
  <c r="NW10" i="19"/>
  <c r="NV10" i="19"/>
  <c r="NU10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7" i="19"/>
  <c r="NZ7" i="19"/>
  <c r="NX7" i="19"/>
  <c r="NW7" i="19"/>
  <c r="NV7" i="19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1" i="19"/>
  <c r="MX41" i="19"/>
  <c r="MV41" i="19"/>
  <c r="MU41" i="19"/>
  <c r="MT41" i="19"/>
  <c r="MS41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0" i="19"/>
  <c r="MX30" i="19"/>
  <c r="MV30" i="19"/>
  <c r="MU30" i="19"/>
  <c r="MT30" i="19"/>
  <c r="MS30" i="19"/>
  <c r="MY40" i="19"/>
  <c r="MX40" i="19"/>
  <c r="MV40" i="19"/>
  <c r="MU40" i="19"/>
  <c r="MT40" i="19"/>
  <c r="MS40" i="19"/>
  <c r="MY32" i="19"/>
  <c r="MX32" i="19"/>
  <c r="MV32" i="19"/>
  <c r="MU32" i="19"/>
  <c r="MT32" i="19"/>
  <c r="MS32" i="19"/>
  <c r="MY39" i="19"/>
  <c r="MX39" i="19"/>
  <c r="MV39" i="19"/>
  <c r="MU39" i="19"/>
  <c r="MT39" i="19"/>
  <c r="MS39" i="19"/>
  <c r="MY31" i="19"/>
  <c r="MX31" i="19"/>
  <c r="MV31" i="19"/>
  <c r="MU31" i="19"/>
  <c r="MT31" i="19"/>
  <c r="MS31" i="19"/>
  <c r="MY33" i="19"/>
  <c r="MX33" i="19"/>
  <c r="MV33" i="19"/>
  <c r="MU33" i="19"/>
  <c r="MT33" i="19"/>
  <c r="MS33" i="19"/>
  <c r="MY28" i="19"/>
  <c r="MX28" i="19"/>
  <c r="MV28" i="19"/>
  <c r="MU28" i="19"/>
  <c r="MT28" i="19"/>
  <c r="MS28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S20" i="19"/>
  <c r="MY29" i="19"/>
  <c r="MX29" i="19"/>
  <c r="MV29" i="19"/>
  <c r="MU29" i="19"/>
  <c r="MT29" i="19"/>
  <c r="MS29" i="19"/>
  <c r="MY17" i="19"/>
  <c r="MX17" i="19"/>
  <c r="MV17" i="19"/>
  <c r="MU17" i="19"/>
  <c r="MT17" i="19"/>
  <c r="MS17" i="19"/>
  <c r="MY15" i="19"/>
  <c r="MX15" i="19"/>
  <c r="MV15" i="19"/>
  <c r="MU15" i="19"/>
  <c r="MT15" i="19"/>
  <c r="MS15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0" i="19"/>
  <c r="MX10" i="19"/>
  <c r="MV10" i="19"/>
  <c r="MU10" i="19"/>
  <c r="MT10" i="19"/>
  <c r="MS10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41" i="19"/>
  <c r="LV41" i="19"/>
  <c r="LT41" i="19"/>
  <c r="LS41" i="19"/>
  <c r="LR41" i="19"/>
  <c r="LQ41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0" i="19"/>
  <c r="LV30" i="19"/>
  <c r="LT30" i="19"/>
  <c r="LS30" i="19"/>
  <c r="LR30" i="19"/>
  <c r="LQ30" i="19"/>
  <c r="LW40" i="19"/>
  <c r="LV40" i="19"/>
  <c r="LT40" i="19"/>
  <c r="LS40" i="19"/>
  <c r="LR40" i="19"/>
  <c r="LQ40" i="19"/>
  <c r="LW32" i="19"/>
  <c r="LV32" i="19"/>
  <c r="LT32" i="19"/>
  <c r="LS32" i="19"/>
  <c r="LR32" i="19"/>
  <c r="LQ32" i="19"/>
  <c r="LW39" i="19"/>
  <c r="LV39" i="19"/>
  <c r="LT39" i="19"/>
  <c r="LS39" i="19"/>
  <c r="LR39" i="19"/>
  <c r="LQ39" i="19"/>
  <c r="LW31" i="19"/>
  <c r="LV31" i="19"/>
  <c r="LT31" i="19"/>
  <c r="LS31" i="19"/>
  <c r="LR31" i="19"/>
  <c r="LQ31" i="19"/>
  <c r="LW33" i="19"/>
  <c r="LV33" i="19"/>
  <c r="LT33" i="19"/>
  <c r="LS33" i="19"/>
  <c r="LR33" i="19"/>
  <c r="LQ33" i="19"/>
  <c r="LW28" i="19"/>
  <c r="LV28" i="19"/>
  <c r="LT28" i="19"/>
  <c r="LS28" i="19"/>
  <c r="LR28" i="19"/>
  <c r="LQ28" i="19"/>
  <c r="LW25" i="19"/>
  <c r="LV25" i="19"/>
  <c r="LT25" i="19"/>
  <c r="LS25" i="19"/>
  <c r="LR25" i="19"/>
  <c r="LQ25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1" i="19"/>
  <c r="LV21" i="19"/>
  <c r="LT21" i="19"/>
  <c r="LS21" i="19"/>
  <c r="LR21" i="19"/>
  <c r="LQ21" i="19"/>
  <c r="LW27" i="19"/>
  <c r="LV27" i="19"/>
  <c r="LT27" i="19"/>
  <c r="LS27" i="19"/>
  <c r="LR27" i="19"/>
  <c r="LQ27" i="19"/>
  <c r="LW20" i="19"/>
  <c r="LV20" i="19"/>
  <c r="LT20" i="19"/>
  <c r="LS20" i="19"/>
  <c r="LR20" i="19"/>
  <c r="LQ20" i="19"/>
  <c r="LW29" i="19"/>
  <c r="LV29" i="19"/>
  <c r="LT29" i="19"/>
  <c r="LS29" i="19"/>
  <c r="LR29" i="19"/>
  <c r="LQ29" i="19"/>
  <c r="LW17" i="19"/>
  <c r="LV17" i="19"/>
  <c r="LT17" i="19"/>
  <c r="LS17" i="19"/>
  <c r="LR17" i="19"/>
  <c r="LQ17" i="19"/>
  <c r="LW15" i="19"/>
  <c r="LV15" i="19"/>
  <c r="LT15" i="19"/>
  <c r="LS15" i="19"/>
  <c r="LR15" i="19"/>
  <c r="LQ15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0" i="19"/>
  <c r="LV10" i="19"/>
  <c r="LT10" i="19"/>
  <c r="LS10" i="19"/>
  <c r="LR10" i="19"/>
  <c r="LQ10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41" i="19"/>
  <c r="KT41" i="19"/>
  <c r="KR41" i="19"/>
  <c r="KQ41" i="19"/>
  <c r="KP41" i="19"/>
  <c r="KO41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0" i="19"/>
  <c r="KT30" i="19"/>
  <c r="KR30" i="19"/>
  <c r="KQ30" i="19"/>
  <c r="KP30" i="19"/>
  <c r="KO30" i="19"/>
  <c r="KU40" i="19"/>
  <c r="KT40" i="19"/>
  <c r="KR40" i="19"/>
  <c r="KQ40" i="19"/>
  <c r="KP40" i="19"/>
  <c r="KO40" i="19"/>
  <c r="KU32" i="19"/>
  <c r="KT32" i="19"/>
  <c r="KR32" i="19"/>
  <c r="KQ32" i="19"/>
  <c r="KP32" i="19"/>
  <c r="KO32" i="19"/>
  <c r="KU39" i="19"/>
  <c r="KT39" i="19"/>
  <c r="KR39" i="19"/>
  <c r="KQ39" i="19"/>
  <c r="KP39" i="19"/>
  <c r="KO39" i="19"/>
  <c r="KU31" i="19"/>
  <c r="KT31" i="19"/>
  <c r="KR31" i="19"/>
  <c r="KQ31" i="19"/>
  <c r="KP31" i="19"/>
  <c r="KO31" i="19"/>
  <c r="KU33" i="19"/>
  <c r="KT33" i="19"/>
  <c r="KR33" i="19"/>
  <c r="KQ33" i="19"/>
  <c r="KP33" i="19"/>
  <c r="KO33" i="19"/>
  <c r="KU28" i="19"/>
  <c r="KT28" i="19"/>
  <c r="KR28" i="19"/>
  <c r="KQ28" i="19"/>
  <c r="KP28" i="19"/>
  <c r="KO28" i="19"/>
  <c r="KU25" i="19"/>
  <c r="KT25" i="19"/>
  <c r="KR25" i="19"/>
  <c r="KQ25" i="19"/>
  <c r="KP25" i="19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1" i="19"/>
  <c r="KT21" i="19"/>
  <c r="KR21" i="19"/>
  <c r="KQ21" i="19"/>
  <c r="KP21" i="19"/>
  <c r="KO21" i="19"/>
  <c r="KU27" i="19"/>
  <c r="KT27" i="19"/>
  <c r="KR27" i="19"/>
  <c r="KQ27" i="19"/>
  <c r="KP27" i="19"/>
  <c r="KO27" i="19"/>
  <c r="KU20" i="19"/>
  <c r="KT20" i="19"/>
  <c r="KR20" i="19"/>
  <c r="KQ20" i="19"/>
  <c r="KP20" i="19"/>
  <c r="KO20" i="19"/>
  <c r="KU29" i="19"/>
  <c r="KT29" i="19"/>
  <c r="KR29" i="19"/>
  <c r="KQ29" i="19"/>
  <c r="KP29" i="19"/>
  <c r="KO29" i="19"/>
  <c r="KU17" i="19"/>
  <c r="KT17" i="19"/>
  <c r="KR17" i="19"/>
  <c r="KQ17" i="19"/>
  <c r="KP17" i="19"/>
  <c r="KO17" i="19"/>
  <c r="KU15" i="19"/>
  <c r="KT15" i="19"/>
  <c r="KR15" i="19"/>
  <c r="KQ15" i="19"/>
  <c r="KP15" i="19"/>
  <c r="KO15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0" i="19"/>
  <c r="KT10" i="19"/>
  <c r="KR10" i="19"/>
  <c r="KQ10" i="19"/>
  <c r="KP10" i="19"/>
  <c r="KO10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7" i="19"/>
  <c r="KT7" i="19"/>
  <c r="KR7" i="19"/>
  <c r="KQ7" i="19"/>
  <c r="KP7" i="19"/>
  <c r="KO7" i="19"/>
  <c r="KU6" i="19"/>
  <c r="KT6" i="19"/>
  <c r="KR6" i="19"/>
  <c r="KQ6" i="19"/>
  <c r="KP6" i="19"/>
  <c r="KO6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41" i="19"/>
  <c r="JR41" i="19"/>
  <c r="JP41" i="19"/>
  <c r="JO41" i="19"/>
  <c r="JN41" i="19"/>
  <c r="JM41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0" i="19"/>
  <c r="JR30" i="19"/>
  <c r="JP30" i="19"/>
  <c r="JO30" i="19"/>
  <c r="JN30" i="19"/>
  <c r="JM30" i="19"/>
  <c r="JS40" i="19"/>
  <c r="JR40" i="19"/>
  <c r="JP40" i="19"/>
  <c r="JO40" i="19"/>
  <c r="JN40" i="19"/>
  <c r="JM40" i="19"/>
  <c r="JS32" i="19"/>
  <c r="JR32" i="19"/>
  <c r="JP32" i="19"/>
  <c r="JO32" i="19"/>
  <c r="JN32" i="19"/>
  <c r="JM32" i="19"/>
  <c r="JS39" i="19"/>
  <c r="JR39" i="19"/>
  <c r="JP39" i="19"/>
  <c r="JO39" i="19"/>
  <c r="JN39" i="19"/>
  <c r="JM39" i="19"/>
  <c r="JS31" i="19"/>
  <c r="JR31" i="19"/>
  <c r="JP31" i="19"/>
  <c r="JO31" i="19"/>
  <c r="JN31" i="19"/>
  <c r="JM31" i="19"/>
  <c r="JS33" i="19"/>
  <c r="JR33" i="19"/>
  <c r="JP33" i="19"/>
  <c r="JO33" i="19"/>
  <c r="JN33" i="19"/>
  <c r="JM33" i="19"/>
  <c r="JS28" i="19"/>
  <c r="JR28" i="19"/>
  <c r="JP28" i="19"/>
  <c r="JO28" i="19"/>
  <c r="JN28" i="19"/>
  <c r="JM28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1" i="19"/>
  <c r="JR21" i="19"/>
  <c r="JP21" i="19"/>
  <c r="JO21" i="19"/>
  <c r="JN21" i="19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29" i="19"/>
  <c r="JR29" i="19"/>
  <c r="JP29" i="19"/>
  <c r="JO29" i="19"/>
  <c r="JN29" i="19"/>
  <c r="JM29" i="19"/>
  <c r="JS17" i="19"/>
  <c r="JR17" i="19"/>
  <c r="JP17" i="19"/>
  <c r="JO17" i="19"/>
  <c r="JN17" i="19"/>
  <c r="JM17" i="19"/>
  <c r="JS15" i="19"/>
  <c r="JR15" i="19"/>
  <c r="JP15" i="19"/>
  <c r="JO15" i="19"/>
  <c r="JN15" i="19"/>
  <c r="JM15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0" i="19"/>
  <c r="JR10" i="19"/>
  <c r="JP10" i="19"/>
  <c r="JO10" i="19"/>
  <c r="JN10" i="19"/>
  <c r="JM10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7" i="19"/>
  <c r="JR7" i="19"/>
  <c r="JP7" i="19"/>
  <c r="JO7" i="19"/>
  <c r="JN7" i="19"/>
  <c r="JM7" i="19"/>
  <c r="JS6" i="19"/>
  <c r="JR6" i="19"/>
  <c r="JP6" i="19"/>
  <c r="JO6" i="19"/>
  <c r="JN6" i="19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1" i="19"/>
  <c r="IP41" i="19"/>
  <c r="IN41" i="19"/>
  <c r="IM41" i="19"/>
  <c r="IL41" i="19"/>
  <c r="IK41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0" i="19"/>
  <c r="IP30" i="19"/>
  <c r="IN30" i="19"/>
  <c r="IM30" i="19"/>
  <c r="IL30" i="19"/>
  <c r="IK30" i="19"/>
  <c r="IQ40" i="19"/>
  <c r="IP40" i="19"/>
  <c r="IN40" i="19"/>
  <c r="IM40" i="19"/>
  <c r="IL40" i="19"/>
  <c r="IK40" i="19"/>
  <c r="IQ32" i="19"/>
  <c r="IP32" i="19"/>
  <c r="IN32" i="19"/>
  <c r="IM32" i="19"/>
  <c r="IL32" i="19"/>
  <c r="IK32" i="19"/>
  <c r="IQ39" i="19"/>
  <c r="IP39" i="19"/>
  <c r="IN39" i="19"/>
  <c r="IM39" i="19"/>
  <c r="IL39" i="19"/>
  <c r="IK39" i="19"/>
  <c r="IQ31" i="19"/>
  <c r="IP31" i="19"/>
  <c r="IN31" i="19"/>
  <c r="IM31" i="19"/>
  <c r="IL31" i="19"/>
  <c r="IK31" i="19"/>
  <c r="IQ33" i="19"/>
  <c r="IP33" i="19"/>
  <c r="IN33" i="19"/>
  <c r="IM33" i="19"/>
  <c r="IL33" i="19"/>
  <c r="IK33" i="19"/>
  <c r="IQ28" i="19"/>
  <c r="IP28" i="19"/>
  <c r="IN28" i="19"/>
  <c r="IM28" i="19"/>
  <c r="IL28" i="19"/>
  <c r="IK28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29" i="19"/>
  <c r="IP29" i="19"/>
  <c r="IN29" i="19"/>
  <c r="IM29" i="19"/>
  <c r="IL29" i="19"/>
  <c r="IK29" i="19"/>
  <c r="IQ17" i="19"/>
  <c r="IP17" i="19"/>
  <c r="IN17" i="19"/>
  <c r="IM17" i="19"/>
  <c r="IL17" i="19"/>
  <c r="IK17" i="19"/>
  <c r="IQ15" i="19"/>
  <c r="IP15" i="19"/>
  <c r="IN15" i="19"/>
  <c r="IM15" i="19"/>
  <c r="IL15" i="19"/>
  <c r="IK15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0" i="19"/>
  <c r="IP10" i="19"/>
  <c r="IN10" i="19"/>
  <c r="IM10" i="19"/>
  <c r="IL10" i="19"/>
  <c r="IK10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7" i="19"/>
  <c r="IP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1" i="19"/>
  <c r="HN41" i="19"/>
  <c r="HL41" i="19"/>
  <c r="HK41" i="19"/>
  <c r="HJ41" i="19"/>
  <c r="HI41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0" i="19"/>
  <c r="HN30" i="19"/>
  <c r="HL30" i="19"/>
  <c r="HK30" i="19"/>
  <c r="HJ30" i="19"/>
  <c r="HI30" i="19"/>
  <c r="HO40" i="19"/>
  <c r="HN40" i="19"/>
  <c r="HL40" i="19"/>
  <c r="HK40" i="19"/>
  <c r="HJ40" i="19"/>
  <c r="HI40" i="19"/>
  <c r="HO32" i="19"/>
  <c r="HN32" i="19"/>
  <c r="HL32" i="19"/>
  <c r="HK32" i="19"/>
  <c r="HJ32" i="19"/>
  <c r="HI32" i="19"/>
  <c r="HO39" i="19"/>
  <c r="HN39" i="19"/>
  <c r="HL39" i="19"/>
  <c r="HK39" i="19"/>
  <c r="HJ39" i="19"/>
  <c r="HI39" i="19"/>
  <c r="HO31" i="19"/>
  <c r="HN31" i="19"/>
  <c r="HL31" i="19"/>
  <c r="HK31" i="19"/>
  <c r="HJ31" i="19"/>
  <c r="HI31" i="19"/>
  <c r="HO33" i="19"/>
  <c r="HN33" i="19"/>
  <c r="HL33" i="19"/>
  <c r="HK33" i="19"/>
  <c r="HJ33" i="19"/>
  <c r="HI33" i="19"/>
  <c r="HO28" i="19"/>
  <c r="HN28" i="19"/>
  <c r="HL28" i="19"/>
  <c r="HK28" i="19"/>
  <c r="HJ28" i="19"/>
  <c r="HI28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I20" i="19"/>
  <c r="HO29" i="19"/>
  <c r="HN29" i="19"/>
  <c r="HL29" i="19"/>
  <c r="HK29" i="19"/>
  <c r="HJ29" i="19"/>
  <c r="HI29" i="19"/>
  <c r="HO17" i="19"/>
  <c r="HN17" i="19"/>
  <c r="HL17" i="19"/>
  <c r="HK17" i="19"/>
  <c r="HJ17" i="19"/>
  <c r="HI17" i="19"/>
  <c r="HO15" i="19"/>
  <c r="HN15" i="19"/>
  <c r="HL15" i="19"/>
  <c r="HK15" i="19"/>
  <c r="HJ15" i="19"/>
  <c r="HI15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0" i="19"/>
  <c r="HN10" i="19"/>
  <c r="HL10" i="19"/>
  <c r="HK10" i="19"/>
  <c r="HJ10" i="19"/>
  <c r="HI10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1" i="19"/>
  <c r="GL41" i="19"/>
  <c r="GJ41" i="19"/>
  <c r="GI41" i="19"/>
  <c r="GH41" i="19"/>
  <c r="GG41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0" i="19"/>
  <c r="GL30" i="19"/>
  <c r="GJ30" i="19"/>
  <c r="GI30" i="19"/>
  <c r="GH30" i="19"/>
  <c r="GG30" i="19"/>
  <c r="GM40" i="19"/>
  <c r="GL40" i="19"/>
  <c r="GJ40" i="19"/>
  <c r="GI40" i="19"/>
  <c r="GH40" i="19"/>
  <c r="GG40" i="19"/>
  <c r="GM32" i="19"/>
  <c r="GL32" i="19"/>
  <c r="GJ32" i="19"/>
  <c r="GI32" i="19"/>
  <c r="GH32" i="19"/>
  <c r="GG32" i="19"/>
  <c r="GM39" i="19"/>
  <c r="GL39" i="19"/>
  <c r="GJ39" i="19"/>
  <c r="GI39" i="19"/>
  <c r="GH39" i="19"/>
  <c r="GG39" i="19"/>
  <c r="GM31" i="19"/>
  <c r="GL31" i="19"/>
  <c r="GJ31" i="19"/>
  <c r="GI31" i="19"/>
  <c r="GH31" i="19"/>
  <c r="GG31" i="19"/>
  <c r="GM33" i="19"/>
  <c r="GL33" i="19"/>
  <c r="GJ33" i="19"/>
  <c r="GI33" i="19"/>
  <c r="GH33" i="19"/>
  <c r="GG33" i="19"/>
  <c r="GM28" i="19"/>
  <c r="GL28" i="19"/>
  <c r="GJ28" i="19"/>
  <c r="GI28" i="19"/>
  <c r="GH28" i="19"/>
  <c r="GG28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1" i="19"/>
  <c r="GL21" i="19"/>
  <c r="GJ21" i="19"/>
  <c r="GI21" i="19"/>
  <c r="GH21" i="19"/>
  <c r="GG21" i="19"/>
  <c r="GM27" i="19"/>
  <c r="GL27" i="19"/>
  <c r="GJ27" i="19"/>
  <c r="GI27" i="19"/>
  <c r="GH27" i="19"/>
  <c r="GG27" i="19"/>
  <c r="GM20" i="19"/>
  <c r="GL20" i="19"/>
  <c r="GJ20" i="19"/>
  <c r="GI20" i="19"/>
  <c r="GH20" i="19"/>
  <c r="GG20" i="19"/>
  <c r="GM29" i="19"/>
  <c r="GL29" i="19"/>
  <c r="GJ29" i="19"/>
  <c r="GI29" i="19"/>
  <c r="GH29" i="19"/>
  <c r="GG29" i="19"/>
  <c r="GM17" i="19"/>
  <c r="GL17" i="19"/>
  <c r="GJ17" i="19"/>
  <c r="GI17" i="19"/>
  <c r="GH17" i="19"/>
  <c r="GG17" i="19"/>
  <c r="GM15" i="19"/>
  <c r="GL15" i="19"/>
  <c r="GJ15" i="19"/>
  <c r="GI15" i="19"/>
  <c r="GH15" i="19"/>
  <c r="GG15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0" i="19"/>
  <c r="GL10" i="19"/>
  <c r="GJ10" i="19"/>
  <c r="GI10" i="19"/>
  <c r="GH10" i="19"/>
  <c r="GG10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41" i="19"/>
  <c r="FJ41" i="19"/>
  <c r="FH41" i="19"/>
  <c r="FG41" i="19"/>
  <c r="FF41" i="19"/>
  <c r="FE41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0" i="19"/>
  <c r="FJ30" i="19"/>
  <c r="FH30" i="19"/>
  <c r="FG30" i="19"/>
  <c r="FF30" i="19"/>
  <c r="FE30" i="19"/>
  <c r="FK40" i="19"/>
  <c r="FJ40" i="19"/>
  <c r="FH40" i="19"/>
  <c r="FG40" i="19"/>
  <c r="FF40" i="19"/>
  <c r="FE40" i="19"/>
  <c r="FK32" i="19"/>
  <c r="FJ32" i="19"/>
  <c r="FH32" i="19"/>
  <c r="FG32" i="19"/>
  <c r="FF32" i="19"/>
  <c r="FE32" i="19"/>
  <c r="FK39" i="19"/>
  <c r="FJ39" i="19"/>
  <c r="FH39" i="19"/>
  <c r="FG39" i="19"/>
  <c r="FF39" i="19"/>
  <c r="FE39" i="19"/>
  <c r="FK31" i="19"/>
  <c r="FJ31" i="19"/>
  <c r="FH31" i="19"/>
  <c r="FG31" i="19"/>
  <c r="FF31" i="19"/>
  <c r="FE31" i="19"/>
  <c r="FK33" i="19"/>
  <c r="FJ33" i="19"/>
  <c r="FH33" i="19"/>
  <c r="FG33" i="19"/>
  <c r="FF33" i="19"/>
  <c r="FE33" i="19"/>
  <c r="FK28" i="19"/>
  <c r="FJ28" i="19"/>
  <c r="FH28" i="19"/>
  <c r="FG28" i="19"/>
  <c r="FF28" i="19"/>
  <c r="FE28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1" i="19"/>
  <c r="FJ21" i="19"/>
  <c r="FH21" i="19"/>
  <c r="FG21" i="19"/>
  <c r="FF21" i="19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29" i="19"/>
  <c r="FJ29" i="19"/>
  <c r="FH29" i="19"/>
  <c r="FG29" i="19"/>
  <c r="FF29" i="19"/>
  <c r="FE29" i="19"/>
  <c r="FK17" i="19"/>
  <c r="FJ17" i="19"/>
  <c r="FH17" i="19"/>
  <c r="FG17" i="19"/>
  <c r="FF17" i="19"/>
  <c r="FE17" i="19"/>
  <c r="FK15" i="19"/>
  <c r="FJ15" i="19"/>
  <c r="FH15" i="19"/>
  <c r="FG15" i="19"/>
  <c r="FF15" i="19"/>
  <c r="FE15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0" i="19"/>
  <c r="FJ10" i="19"/>
  <c r="FH10" i="19"/>
  <c r="FG10" i="19"/>
  <c r="FF10" i="19"/>
  <c r="FE10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1" i="19"/>
  <c r="EH41" i="19"/>
  <c r="EF41" i="19"/>
  <c r="EE41" i="19"/>
  <c r="ED41" i="19"/>
  <c r="EC41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0" i="19"/>
  <c r="EH30" i="19"/>
  <c r="EF30" i="19"/>
  <c r="EE30" i="19"/>
  <c r="ED30" i="19"/>
  <c r="EC30" i="19"/>
  <c r="EI40" i="19"/>
  <c r="EH40" i="19"/>
  <c r="EF40" i="19"/>
  <c r="EE40" i="19"/>
  <c r="ED40" i="19"/>
  <c r="EC40" i="19"/>
  <c r="EI32" i="19"/>
  <c r="EH32" i="19"/>
  <c r="EF32" i="19"/>
  <c r="EE32" i="19"/>
  <c r="ED32" i="19"/>
  <c r="EC32" i="19"/>
  <c r="EI39" i="19"/>
  <c r="EH39" i="19"/>
  <c r="EF39" i="19"/>
  <c r="EE39" i="19"/>
  <c r="ED39" i="19"/>
  <c r="EC39" i="19"/>
  <c r="EI31" i="19"/>
  <c r="EH31" i="19"/>
  <c r="EF31" i="19"/>
  <c r="EE31" i="19"/>
  <c r="ED31" i="19"/>
  <c r="EC31" i="19"/>
  <c r="EI33" i="19"/>
  <c r="EH33" i="19"/>
  <c r="EF33" i="19"/>
  <c r="EE33" i="19"/>
  <c r="ED33" i="19"/>
  <c r="EC33" i="19"/>
  <c r="EI28" i="19"/>
  <c r="EH28" i="19"/>
  <c r="EF28" i="19"/>
  <c r="EE28" i="19"/>
  <c r="ED28" i="19"/>
  <c r="EC28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29" i="19"/>
  <c r="EH29" i="19"/>
  <c r="EF29" i="19"/>
  <c r="EE29" i="19"/>
  <c r="ED29" i="19"/>
  <c r="EC29" i="19"/>
  <c r="EI17" i="19"/>
  <c r="EH17" i="19"/>
  <c r="EF17" i="19"/>
  <c r="EE17" i="19"/>
  <c r="ED17" i="19"/>
  <c r="EC17" i="19"/>
  <c r="EI15" i="19"/>
  <c r="EH15" i="19"/>
  <c r="EF15" i="19"/>
  <c r="EE15" i="19"/>
  <c r="ED15" i="19"/>
  <c r="EC15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0" i="19"/>
  <c r="EH10" i="19"/>
  <c r="EF10" i="19"/>
  <c r="EE10" i="19"/>
  <c r="ED10" i="19"/>
  <c r="EC10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6" i="27"/>
  <c r="PB16" i="27"/>
  <c r="OZ16" i="27"/>
  <c r="OY16" i="27"/>
  <c r="OX16" i="27"/>
  <c r="OW16" i="27"/>
  <c r="PC17" i="27"/>
  <c r="PB17" i="27"/>
  <c r="OZ17" i="27"/>
  <c r="OY17" i="27"/>
  <c r="OX17" i="27"/>
  <c r="OW17" i="27"/>
  <c r="PC13" i="27"/>
  <c r="PB13" i="27"/>
  <c r="OZ13" i="27"/>
  <c r="OY13" i="27"/>
  <c r="OX13" i="27"/>
  <c r="OW13" i="27"/>
  <c r="PC19" i="27"/>
  <c r="PB19" i="27"/>
  <c r="OZ19" i="27"/>
  <c r="OY19" i="27"/>
  <c r="OX19" i="27"/>
  <c r="OW19" i="27"/>
  <c r="PC15" i="27"/>
  <c r="PB15" i="27"/>
  <c r="OZ15" i="27"/>
  <c r="OY15" i="27"/>
  <c r="OX15" i="27"/>
  <c r="OW15" i="27"/>
  <c r="PC12" i="27"/>
  <c r="PB12" i="27"/>
  <c r="OZ12" i="27"/>
  <c r="OY12" i="27"/>
  <c r="OX12" i="27"/>
  <c r="OW12" i="27"/>
  <c r="PC20" i="27"/>
  <c r="PB20" i="27"/>
  <c r="OZ20" i="27"/>
  <c r="OY20" i="27"/>
  <c r="OX20" i="27"/>
  <c r="OW20" i="27"/>
  <c r="PC10" i="27"/>
  <c r="PB10" i="27"/>
  <c r="OZ10" i="27"/>
  <c r="OY10" i="27"/>
  <c r="OX10" i="27"/>
  <c r="OW10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6" i="27"/>
  <c r="NZ16" i="27"/>
  <c r="NX16" i="27"/>
  <c r="NW16" i="27"/>
  <c r="NV16" i="27"/>
  <c r="NU16" i="27"/>
  <c r="OA17" i="27"/>
  <c r="NZ17" i="27"/>
  <c r="NX17" i="27"/>
  <c r="NW17" i="27"/>
  <c r="NV17" i="27"/>
  <c r="NU17" i="27"/>
  <c r="OA13" i="27"/>
  <c r="NZ13" i="27"/>
  <c r="NX13" i="27"/>
  <c r="NW13" i="27"/>
  <c r="NV13" i="27"/>
  <c r="NU13" i="27"/>
  <c r="OA19" i="27"/>
  <c r="NZ19" i="27"/>
  <c r="NX19" i="27"/>
  <c r="NW19" i="27"/>
  <c r="NV19" i="27"/>
  <c r="NU19" i="27"/>
  <c r="OA15" i="27"/>
  <c r="NZ15" i="27"/>
  <c r="NX15" i="27"/>
  <c r="NW15" i="27"/>
  <c r="NV15" i="27"/>
  <c r="NU15" i="27"/>
  <c r="OA12" i="27"/>
  <c r="NZ12" i="27"/>
  <c r="NX12" i="27"/>
  <c r="NW12" i="27"/>
  <c r="NV12" i="27"/>
  <c r="NU12" i="27"/>
  <c r="OA20" i="27"/>
  <c r="NZ20" i="27"/>
  <c r="NX20" i="27"/>
  <c r="NW20" i="27"/>
  <c r="NV20" i="27"/>
  <c r="NU20" i="27"/>
  <c r="OA10" i="27"/>
  <c r="NZ10" i="27"/>
  <c r="NX10" i="27"/>
  <c r="NW10" i="27"/>
  <c r="NV10" i="27"/>
  <c r="NU10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6" i="27"/>
  <c r="MX16" i="27"/>
  <c r="MV16" i="27"/>
  <c r="MU16" i="27"/>
  <c r="MT16" i="27"/>
  <c r="MS16" i="27"/>
  <c r="MY17" i="27"/>
  <c r="MX17" i="27"/>
  <c r="MV17" i="27"/>
  <c r="MU17" i="27"/>
  <c r="MT17" i="27"/>
  <c r="MS17" i="27"/>
  <c r="MY13" i="27"/>
  <c r="MX13" i="27"/>
  <c r="MV13" i="27"/>
  <c r="MU13" i="27"/>
  <c r="MT13" i="27"/>
  <c r="MS13" i="27"/>
  <c r="MY19" i="27"/>
  <c r="MX19" i="27"/>
  <c r="MV19" i="27"/>
  <c r="MU19" i="27"/>
  <c r="MT19" i="27"/>
  <c r="MS19" i="27"/>
  <c r="MY15" i="27"/>
  <c r="MX15" i="27"/>
  <c r="MV15" i="27"/>
  <c r="MU15" i="27"/>
  <c r="MT15" i="27"/>
  <c r="MS15" i="27"/>
  <c r="MY12" i="27"/>
  <c r="MX12" i="27"/>
  <c r="MV12" i="27"/>
  <c r="MU12" i="27"/>
  <c r="MT12" i="27"/>
  <c r="MS12" i="27"/>
  <c r="MY20" i="27"/>
  <c r="MX20" i="27"/>
  <c r="MV20" i="27"/>
  <c r="MU20" i="27"/>
  <c r="MT20" i="27"/>
  <c r="MS20" i="27"/>
  <c r="MY10" i="27"/>
  <c r="MX10" i="27"/>
  <c r="MV10" i="27"/>
  <c r="MU10" i="27"/>
  <c r="MT10" i="27"/>
  <c r="MS10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6" i="27"/>
  <c r="LV16" i="27"/>
  <c r="LT16" i="27"/>
  <c r="LS16" i="27"/>
  <c r="LR16" i="27"/>
  <c r="LQ16" i="27"/>
  <c r="LW17" i="27"/>
  <c r="LV17" i="27"/>
  <c r="LT17" i="27"/>
  <c r="LS17" i="27"/>
  <c r="LR17" i="27"/>
  <c r="LQ17" i="27"/>
  <c r="LW13" i="27"/>
  <c r="LV13" i="27"/>
  <c r="LT13" i="27"/>
  <c r="LS13" i="27"/>
  <c r="LR13" i="27"/>
  <c r="LQ13" i="27"/>
  <c r="LW19" i="27"/>
  <c r="LV19" i="27"/>
  <c r="LT19" i="27"/>
  <c r="LS19" i="27"/>
  <c r="LR19" i="27"/>
  <c r="LQ19" i="27"/>
  <c r="LW15" i="27"/>
  <c r="LV15" i="27"/>
  <c r="LT15" i="27"/>
  <c r="LS15" i="27"/>
  <c r="LR15" i="27"/>
  <c r="LQ15" i="27"/>
  <c r="LW12" i="27"/>
  <c r="LV12" i="27"/>
  <c r="LT12" i="27"/>
  <c r="LS12" i="27"/>
  <c r="LR12" i="27"/>
  <c r="LQ12" i="27"/>
  <c r="LW20" i="27"/>
  <c r="LV20" i="27"/>
  <c r="LT20" i="27"/>
  <c r="LS20" i="27"/>
  <c r="LR20" i="27"/>
  <c r="LQ20" i="27"/>
  <c r="LW10" i="27"/>
  <c r="LV10" i="27"/>
  <c r="LT10" i="27"/>
  <c r="LS10" i="27"/>
  <c r="LR10" i="27"/>
  <c r="LQ10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6" i="27"/>
  <c r="KT16" i="27"/>
  <c r="KR16" i="27"/>
  <c r="KQ16" i="27"/>
  <c r="KP16" i="27"/>
  <c r="KO16" i="27"/>
  <c r="KU17" i="27"/>
  <c r="KT17" i="27"/>
  <c r="KR17" i="27"/>
  <c r="KQ17" i="27"/>
  <c r="KP17" i="27"/>
  <c r="KO17" i="27"/>
  <c r="KU13" i="27"/>
  <c r="KT13" i="27"/>
  <c r="KR13" i="27"/>
  <c r="KQ13" i="27"/>
  <c r="KP13" i="27"/>
  <c r="KO13" i="27"/>
  <c r="KU19" i="27"/>
  <c r="KT19" i="27"/>
  <c r="KR19" i="27"/>
  <c r="KQ19" i="27"/>
  <c r="KP19" i="27"/>
  <c r="KO19" i="27"/>
  <c r="KU15" i="27"/>
  <c r="KT15" i="27"/>
  <c r="KR15" i="27"/>
  <c r="KQ15" i="27"/>
  <c r="KP15" i="27"/>
  <c r="KO15" i="27"/>
  <c r="KU12" i="27"/>
  <c r="KT12" i="27"/>
  <c r="KR12" i="27"/>
  <c r="KQ12" i="27"/>
  <c r="KP12" i="27"/>
  <c r="KO12" i="27"/>
  <c r="KU20" i="27"/>
  <c r="KT20" i="27"/>
  <c r="KR20" i="27"/>
  <c r="KQ20" i="27"/>
  <c r="KP20" i="27"/>
  <c r="KO20" i="27"/>
  <c r="KU10" i="27"/>
  <c r="KT10" i="27"/>
  <c r="KR10" i="27"/>
  <c r="KQ10" i="27"/>
  <c r="KP10" i="27"/>
  <c r="KO10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6" i="27"/>
  <c r="JR16" i="27"/>
  <c r="JP16" i="27"/>
  <c r="JO16" i="27"/>
  <c r="JN16" i="27"/>
  <c r="JM16" i="27"/>
  <c r="JS17" i="27"/>
  <c r="JR17" i="27"/>
  <c r="JP17" i="27"/>
  <c r="JO17" i="27"/>
  <c r="JN17" i="27"/>
  <c r="JM17" i="27"/>
  <c r="JS13" i="27"/>
  <c r="JR13" i="27"/>
  <c r="JP13" i="27"/>
  <c r="JO13" i="27"/>
  <c r="JN13" i="27"/>
  <c r="JM13" i="27"/>
  <c r="JS19" i="27"/>
  <c r="JR19" i="27"/>
  <c r="JP19" i="27"/>
  <c r="JO19" i="27"/>
  <c r="JN19" i="27"/>
  <c r="JM19" i="27"/>
  <c r="JS15" i="27"/>
  <c r="JR15" i="27"/>
  <c r="JP15" i="27"/>
  <c r="JO15" i="27"/>
  <c r="JN15" i="27"/>
  <c r="JM15" i="27"/>
  <c r="JS12" i="27"/>
  <c r="JR12" i="27"/>
  <c r="JP12" i="27"/>
  <c r="JO12" i="27"/>
  <c r="JN12" i="27"/>
  <c r="JM12" i="27"/>
  <c r="JS20" i="27"/>
  <c r="JR20" i="27"/>
  <c r="JP20" i="27"/>
  <c r="JO20" i="27"/>
  <c r="JN20" i="27"/>
  <c r="JM20" i="27"/>
  <c r="JS10" i="27"/>
  <c r="JR10" i="27"/>
  <c r="JP10" i="27"/>
  <c r="JO10" i="27"/>
  <c r="JN10" i="27"/>
  <c r="JM10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6" i="27"/>
  <c r="IP16" i="27"/>
  <c r="IN16" i="27"/>
  <c r="IM16" i="27"/>
  <c r="IL16" i="27"/>
  <c r="IK16" i="27"/>
  <c r="IQ17" i="27"/>
  <c r="IP17" i="27"/>
  <c r="IN17" i="27"/>
  <c r="IM17" i="27"/>
  <c r="IL17" i="27"/>
  <c r="IK17" i="27"/>
  <c r="IQ13" i="27"/>
  <c r="IP13" i="27"/>
  <c r="IN13" i="27"/>
  <c r="IM13" i="27"/>
  <c r="IL13" i="27"/>
  <c r="IK13" i="27"/>
  <c r="IQ19" i="27"/>
  <c r="IP19" i="27"/>
  <c r="IN19" i="27"/>
  <c r="IM19" i="27"/>
  <c r="IL19" i="27"/>
  <c r="IK19" i="27"/>
  <c r="IQ15" i="27"/>
  <c r="IP15" i="27"/>
  <c r="IN15" i="27"/>
  <c r="IM15" i="27"/>
  <c r="IL15" i="27"/>
  <c r="IK15" i="27"/>
  <c r="IQ12" i="27"/>
  <c r="IP12" i="27"/>
  <c r="IN12" i="27"/>
  <c r="IM12" i="27"/>
  <c r="IL12" i="27"/>
  <c r="IK12" i="27"/>
  <c r="IQ20" i="27"/>
  <c r="IP20" i="27"/>
  <c r="IN20" i="27"/>
  <c r="IM20" i="27"/>
  <c r="IL20" i="27"/>
  <c r="IK20" i="27"/>
  <c r="IQ10" i="27"/>
  <c r="IP10" i="27"/>
  <c r="IN10" i="27"/>
  <c r="IM10" i="27"/>
  <c r="IL10" i="27"/>
  <c r="IK10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6" i="27"/>
  <c r="HN16" i="27"/>
  <c r="HL16" i="27"/>
  <c r="HK16" i="27"/>
  <c r="HJ16" i="27"/>
  <c r="HI16" i="27"/>
  <c r="HO17" i="27"/>
  <c r="HN17" i="27"/>
  <c r="HL17" i="27"/>
  <c r="HK17" i="27"/>
  <c r="HJ17" i="27"/>
  <c r="HI17" i="27"/>
  <c r="HO13" i="27"/>
  <c r="HN13" i="27"/>
  <c r="HL13" i="27"/>
  <c r="HK13" i="27"/>
  <c r="HJ13" i="27"/>
  <c r="HI13" i="27"/>
  <c r="HO19" i="27"/>
  <c r="HN19" i="27"/>
  <c r="HL19" i="27"/>
  <c r="HK19" i="27"/>
  <c r="HJ19" i="27"/>
  <c r="HI19" i="27"/>
  <c r="HO15" i="27"/>
  <c r="HN15" i="27"/>
  <c r="HL15" i="27"/>
  <c r="HK15" i="27"/>
  <c r="HJ15" i="27"/>
  <c r="HI15" i="27"/>
  <c r="HO12" i="27"/>
  <c r="HN12" i="27"/>
  <c r="HL12" i="27"/>
  <c r="HK12" i="27"/>
  <c r="HJ12" i="27"/>
  <c r="HI12" i="27"/>
  <c r="HO20" i="27"/>
  <c r="HN20" i="27"/>
  <c r="HL20" i="27"/>
  <c r="HK20" i="27"/>
  <c r="HJ20" i="27"/>
  <c r="HI20" i="27"/>
  <c r="HO10" i="27"/>
  <c r="HN10" i="27"/>
  <c r="HL10" i="27"/>
  <c r="HK10" i="27"/>
  <c r="HJ10" i="27"/>
  <c r="HI10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6" i="27"/>
  <c r="GL16" i="27"/>
  <c r="GJ16" i="27"/>
  <c r="GI16" i="27"/>
  <c r="GH16" i="27"/>
  <c r="GG16" i="27"/>
  <c r="GM17" i="27"/>
  <c r="GL17" i="27"/>
  <c r="GJ17" i="27"/>
  <c r="GI17" i="27"/>
  <c r="GH17" i="27"/>
  <c r="GG17" i="27"/>
  <c r="GM13" i="27"/>
  <c r="GL13" i="27"/>
  <c r="GJ13" i="27"/>
  <c r="GI13" i="27"/>
  <c r="GH13" i="27"/>
  <c r="GG13" i="27"/>
  <c r="GM19" i="27"/>
  <c r="GL19" i="27"/>
  <c r="GJ19" i="27"/>
  <c r="GI19" i="27"/>
  <c r="GH19" i="27"/>
  <c r="GG19" i="27"/>
  <c r="GM15" i="27"/>
  <c r="GL15" i="27"/>
  <c r="GJ15" i="27"/>
  <c r="GI15" i="27"/>
  <c r="GH15" i="27"/>
  <c r="GG15" i="27"/>
  <c r="GM12" i="27"/>
  <c r="GL12" i="27"/>
  <c r="GJ12" i="27"/>
  <c r="GI12" i="27"/>
  <c r="GH12" i="27"/>
  <c r="GG12" i="27"/>
  <c r="GM20" i="27"/>
  <c r="GL20" i="27"/>
  <c r="GJ20" i="27"/>
  <c r="GI20" i="27"/>
  <c r="GH20" i="27"/>
  <c r="GG20" i="27"/>
  <c r="GM10" i="27"/>
  <c r="GL10" i="27"/>
  <c r="GJ10" i="27"/>
  <c r="GI10" i="27"/>
  <c r="GH10" i="27"/>
  <c r="GG10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6" i="27"/>
  <c r="FJ16" i="27"/>
  <c r="FH16" i="27"/>
  <c r="FG16" i="27"/>
  <c r="FF16" i="27"/>
  <c r="FE16" i="27"/>
  <c r="FK17" i="27"/>
  <c r="FJ17" i="27"/>
  <c r="FH17" i="27"/>
  <c r="FG17" i="27"/>
  <c r="FF17" i="27"/>
  <c r="FE17" i="27"/>
  <c r="FK13" i="27"/>
  <c r="FJ13" i="27"/>
  <c r="FH13" i="27"/>
  <c r="FG13" i="27"/>
  <c r="FF13" i="27"/>
  <c r="FE13" i="27"/>
  <c r="FK19" i="27"/>
  <c r="FJ19" i="27"/>
  <c r="FH19" i="27"/>
  <c r="FG19" i="27"/>
  <c r="FF19" i="27"/>
  <c r="FE19" i="27"/>
  <c r="FK15" i="27"/>
  <c r="FJ15" i="27"/>
  <c r="FH15" i="27"/>
  <c r="FG15" i="27"/>
  <c r="FF15" i="27"/>
  <c r="FE15" i="27"/>
  <c r="FK12" i="27"/>
  <c r="FJ12" i="27"/>
  <c r="FH12" i="27"/>
  <c r="FG12" i="27"/>
  <c r="FF12" i="27"/>
  <c r="FE12" i="27"/>
  <c r="FK20" i="27"/>
  <c r="FJ20" i="27"/>
  <c r="FH20" i="27"/>
  <c r="FG20" i="27"/>
  <c r="FF20" i="27"/>
  <c r="FE20" i="27"/>
  <c r="FK10" i="27"/>
  <c r="FJ10" i="27"/>
  <c r="FH10" i="27"/>
  <c r="FG10" i="27"/>
  <c r="FF10" i="27"/>
  <c r="FE10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6" i="27"/>
  <c r="EH16" i="27"/>
  <c r="EF16" i="27"/>
  <c r="EE16" i="27"/>
  <c r="ED16" i="27"/>
  <c r="EC16" i="27"/>
  <c r="EI17" i="27"/>
  <c r="EH17" i="27"/>
  <c r="EF17" i="27"/>
  <c r="EE17" i="27"/>
  <c r="ED17" i="27"/>
  <c r="EC17" i="27"/>
  <c r="EI13" i="27"/>
  <c r="EH13" i="27"/>
  <c r="EF13" i="27"/>
  <c r="EE13" i="27"/>
  <c r="ED13" i="27"/>
  <c r="EC13" i="27"/>
  <c r="EI19" i="27"/>
  <c r="EH19" i="27"/>
  <c r="EF19" i="27"/>
  <c r="EE19" i="27"/>
  <c r="ED19" i="27"/>
  <c r="EC19" i="27"/>
  <c r="EI15" i="27"/>
  <c r="EH15" i="27"/>
  <c r="EF15" i="27"/>
  <c r="EE15" i="27"/>
  <c r="ED15" i="27"/>
  <c r="EC15" i="27"/>
  <c r="EI12" i="27"/>
  <c r="EH12" i="27"/>
  <c r="EF12" i="27"/>
  <c r="EE12" i="27"/>
  <c r="ED12" i="27"/>
  <c r="EC12" i="27"/>
  <c r="EI20" i="27"/>
  <c r="EH20" i="27"/>
  <c r="EF20" i="27"/>
  <c r="EE20" i="27"/>
  <c r="ED20" i="27"/>
  <c r="EC20" i="27"/>
  <c r="EI10" i="27"/>
  <c r="EH10" i="27"/>
  <c r="EF10" i="27"/>
  <c r="EE10" i="27"/>
  <c r="ED10" i="27"/>
  <c r="EC10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5" i="26"/>
  <c r="FJ15" i="26"/>
  <c r="FH15" i="26"/>
  <c r="FG15" i="26"/>
  <c r="FF15" i="26"/>
  <c r="FE15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E9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5" i="26"/>
  <c r="EH15" i="26"/>
  <c r="EF15" i="26"/>
  <c r="EE15" i="26"/>
  <c r="ED15" i="26"/>
  <c r="EC15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4" i="26"/>
  <c r="EH14" i="26"/>
  <c r="EF14" i="26"/>
  <c r="EE14" i="26"/>
  <c r="ED14" i="26"/>
  <c r="EC14" i="26"/>
  <c r="EI9" i="26"/>
  <c r="EH9" i="26"/>
  <c r="EF9" i="26"/>
  <c r="EE9" i="26"/>
  <c r="ED9" i="26"/>
  <c r="EC9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40" i="4"/>
  <c r="RK40" i="4"/>
  <c r="RJ40" i="4"/>
  <c r="RI40" i="4"/>
  <c r="RH40" i="4"/>
  <c r="RG40" i="4"/>
  <c r="RE40" i="4"/>
  <c r="RD40" i="4"/>
  <c r="RC40" i="4"/>
  <c r="RB40" i="4"/>
  <c r="RA40" i="4"/>
  <c r="QZ40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R30" i="4" s="1"/>
  <c r="KM30" i="4"/>
  <c r="KL30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J6" i="4" s="1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F15" i="21" l="1"/>
  <c r="RI15" i="21"/>
  <c r="RI30" i="21"/>
  <c r="RF22" i="19"/>
  <c r="DH14" i="27"/>
  <c r="RI25" i="27"/>
  <c r="RF23" i="27"/>
  <c r="RF25" i="27"/>
  <c r="RI14" i="27"/>
  <c r="S22" i="27"/>
  <c r="JJ33" i="4"/>
  <c r="ED7" i="4"/>
  <c r="ED20" i="4"/>
  <c r="ED23" i="4"/>
  <c r="ED16" i="4"/>
  <c r="ED28" i="4"/>
  <c r="ED30" i="4"/>
  <c r="ED32" i="4"/>
  <c r="ED40" i="4"/>
  <c r="FL7" i="4"/>
  <c r="AY36" i="4"/>
  <c r="AY31" i="4"/>
  <c r="BZ30" i="4"/>
  <c r="AU7" i="4"/>
  <c r="AU8" i="4"/>
  <c r="AY8" i="4" s="1"/>
  <c r="BZ4" i="4"/>
  <c r="S27" i="21"/>
  <c r="K30" i="21"/>
  <c r="S15" i="21"/>
  <c r="DF15" i="21"/>
  <c r="DF24" i="21"/>
  <c r="RI31" i="21"/>
  <c r="K25" i="21"/>
  <c r="K17" i="21"/>
  <c r="J17" i="21" s="1"/>
  <c r="B17" i="21" s="1" a="1"/>
  <c r="B17" i="21" s="1"/>
  <c r="RF30" i="21"/>
  <c r="K27" i="21"/>
  <c r="K20" i="21"/>
  <c r="J20" i="21" s="1"/>
  <c r="A20" i="21" s="1" a="1"/>
  <c r="A20" i="21" s="1"/>
  <c r="J27" i="21"/>
  <c r="B27" i="21" s="1" a="1"/>
  <c r="B27" i="21" s="1"/>
  <c r="DG27" i="21"/>
  <c r="RF18" i="21"/>
  <c r="RF17" i="21"/>
  <c r="RI24" i="21"/>
  <c r="DF20" i="21"/>
  <c r="RI27" i="21"/>
  <c r="RI21" i="21"/>
  <c r="K35" i="19"/>
  <c r="S34" i="19"/>
  <c r="K34" i="19"/>
  <c r="RF35" i="19"/>
  <c r="Q35" i="19"/>
  <c r="DF34" i="19"/>
  <c r="K22" i="19"/>
  <c r="J35" i="19"/>
  <c r="B35" i="19" s="1" a="1"/>
  <c r="B35" i="19" s="1"/>
  <c r="RF34" i="19"/>
  <c r="K22" i="27"/>
  <c r="DF23" i="27"/>
  <c r="O21" i="27"/>
  <c r="K18" i="27"/>
  <c r="DG14" i="27"/>
  <c r="RI18" i="27"/>
  <c r="S24" i="27"/>
  <c r="Q21" i="27"/>
  <c r="DF26" i="27"/>
  <c r="DG22" i="27"/>
  <c r="RF14" i="27"/>
  <c r="J26" i="27"/>
  <c r="A26" i="27" s="1" a="1"/>
  <c r="A26" i="27" s="1"/>
  <c r="J23" i="27"/>
  <c r="B23" i="27" s="1" a="1"/>
  <c r="B23" i="27" s="1"/>
  <c r="J22" i="27"/>
  <c r="A22" i="27" s="1" a="1"/>
  <c r="A22" i="27" s="1"/>
  <c r="Q26" i="27"/>
  <c r="RI21" i="27"/>
  <c r="T24" i="27"/>
  <c r="F24" i="27" s="1"/>
  <c r="K14" i="27"/>
  <c r="RF26" i="27"/>
  <c r="RI21" i="26"/>
  <c r="K13" i="26"/>
  <c r="DH21" i="26"/>
  <c r="S23" i="26"/>
  <c r="K23" i="26"/>
  <c r="DF23" i="26"/>
  <c r="T23" i="26" s="1"/>
  <c r="S22" i="26"/>
  <c r="RI13" i="26"/>
  <c r="K22" i="26"/>
  <c r="BZ14" i="22"/>
  <c r="BZ34" i="22"/>
  <c r="TR13" i="22"/>
  <c r="TR31" i="22"/>
  <c r="BV8" i="22"/>
  <c r="TR37" i="22"/>
  <c r="TV37" i="22" s="1"/>
  <c r="TR16" i="22"/>
  <c r="TV16" i="22" s="1"/>
  <c r="TR30" i="22"/>
  <c r="TV30" i="22" s="1"/>
  <c r="TV24" i="22"/>
  <c r="DB22" i="4"/>
  <c r="TR26" i="4"/>
  <c r="TV26" i="4" s="1"/>
  <c r="AU27" i="4"/>
  <c r="AY27" i="4" s="1"/>
  <c r="AU23" i="4"/>
  <c r="AY23" i="4" s="1"/>
  <c r="AU32" i="4"/>
  <c r="AY32" i="4" s="1"/>
  <c r="TV21" i="4"/>
  <c r="AY29" i="4"/>
  <c r="AY17" i="4"/>
  <c r="BZ34" i="4"/>
  <c r="ED17" i="4"/>
  <c r="ED38" i="4"/>
  <c r="EK38" i="4" s="1"/>
  <c r="IB38" i="4"/>
  <c r="JJ29" i="4"/>
  <c r="JJ39" i="4"/>
  <c r="KR33" i="4"/>
  <c r="KR29" i="4"/>
  <c r="KY29" i="4" s="1"/>
  <c r="KR15" i="4"/>
  <c r="NH38" i="4"/>
  <c r="NH39" i="4"/>
  <c r="AU11" i="4"/>
  <c r="AY11" i="4" s="1"/>
  <c r="J14" i="4"/>
  <c r="A14" i="4" s="1" a="1"/>
  <c r="A14" i="4" s="1"/>
  <c r="AY28" i="4"/>
  <c r="BZ36" i="4"/>
  <c r="BV28" i="4"/>
  <c r="BZ28" i="4" s="1"/>
  <c r="AU16" i="4"/>
  <c r="BV6" i="4"/>
  <c r="BZ6" i="4" s="1"/>
  <c r="BV29" i="4"/>
  <c r="BZ29" i="4" s="1"/>
  <c r="AU6" i="4"/>
  <c r="AY6" i="4" s="1"/>
  <c r="BZ32" i="4"/>
  <c r="AU5" i="4"/>
  <c r="AY5" i="4" s="1"/>
  <c r="AU33" i="4"/>
  <c r="BZ17" i="4"/>
  <c r="BZ39" i="4"/>
  <c r="TR37" i="4"/>
  <c r="AU4" i="4"/>
  <c r="AY4" i="4" s="1"/>
  <c r="AU34" i="4"/>
  <c r="AY34" i="4" s="1"/>
  <c r="BZ12" i="4"/>
  <c r="BV31" i="4"/>
  <c r="AU40" i="4"/>
  <c r="AY40" i="4" s="1"/>
  <c r="BV18" i="4"/>
  <c r="BZ18" i="4" s="1"/>
  <c r="AY16" i="4"/>
  <c r="AU38" i="4"/>
  <c r="AY38" i="4" s="1"/>
  <c r="DB21" i="4"/>
  <c r="DG31" i="21"/>
  <c r="T31" i="21" s="1"/>
  <c r="DG17" i="21"/>
  <c r="RI20" i="21"/>
  <c r="RI18" i="21"/>
  <c r="K21" i="21"/>
  <c r="K31" i="21"/>
  <c r="J31" i="21" s="1"/>
  <c r="RF20" i="21"/>
  <c r="RI17" i="21"/>
  <c r="DG20" i="21"/>
  <c r="Q24" i="21"/>
  <c r="J30" i="21"/>
  <c r="A30" i="21" s="1" a="1"/>
  <c r="A30" i="21" s="1"/>
  <c r="M30" i="21"/>
  <c r="O30" i="21"/>
  <c r="DF30" i="21"/>
  <c r="T30" i="21" s="1"/>
  <c r="RF24" i="21"/>
  <c r="J25" i="21"/>
  <c r="A25" i="21" s="1" a="1"/>
  <c r="A25" i="21" s="1"/>
  <c r="RF31" i="21"/>
  <c r="K24" i="21"/>
  <c r="J24" i="21" s="1"/>
  <c r="B24" i="21" s="1" a="1"/>
  <c r="B24" i="21" s="1"/>
  <c r="T15" i="21"/>
  <c r="Q21" i="21"/>
  <c r="RF21" i="21"/>
  <c r="J21" i="21"/>
  <c r="B21" i="21" s="1" a="1"/>
  <c r="B21" i="21" s="1"/>
  <c r="K15" i="21"/>
  <c r="J15" i="21" s="1"/>
  <c r="A27" i="21" a="1"/>
  <c r="A27" i="21" s="1"/>
  <c r="M21" i="21"/>
  <c r="O25" i="21"/>
  <c r="DF25" i="21"/>
  <c r="T25" i="21" s="1"/>
  <c r="RI25" i="21"/>
  <c r="RF25" i="21"/>
  <c r="DH24" i="21"/>
  <c r="T24" i="21" s="1"/>
  <c r="S24" i="21"/>
  <c r="M31" i="21"/>
  <c r="M27" i="21"/>
  <c r="O27" i="21"/>
  <c r="DF27" i="21"/>
  <c r="T27" i="21" s="1"/>
  <c r="O21" i="21"/>
  <c r="DF21" i="21"/>
  <c r="T21" i="21" s="1"/>
  <c r="O17" i="21"/>
  <c r="DF17" i="21"/>
  <c r="T17" i="21" s="1"/>
  <c r="DH18" i="21"/>
  <c r="T18" i="21" s="1"/>
  <c r="S18" i="21"/>
  <c r="K18" i="21"/>
  <c r="J18" i="21" s="1"/>
  <c r="M17" i="21"/>
  <c r="JT10" i="21"/>
  <c r="JT28" i="21"/>
  <c r="JT22" i="21"/>
  <c r="KV6" i="21"/>
  <c r="KV29" i="21"/>
  <c r="KV13" i="21"/>
  <c r="KV19" i="21"/>
  <c r="LX5" i="21"/>
  <c r="LX7" i="21"/>
  <c r="OB10" i="21"/>
  <c r="OB28" i="21"/>
  <c r="OB22" i="21"/>
  <c r="PD6" i="21"/>
  <c r="PD29" i="21"/>
  <c r="EJ4" i="21"/>
  <c r="EJ9" i="21"/>
  <c r="GN14" i="21"/>
  <c r="GN23" i="21"/>
  <c r="GN16" i="21"/>
  <c r="HP8" i="21"/>
  <c r="HP12" i="21"/>
  <c r="HP11" i="21"/>
  <c r="HP26" i="21"/>
  <c r="IR4" i="21"/>
  <c r="IR9" i="21"/>
  <c r="KV14" i="21"/>
  <c r="KV23" i="21"/>
  <c r="KV16" i="21"/>
  <c r="LX8" i="21"/>
  <c r="LX12" i="21"/>
  <c r="LX11" i="21"/>
  <c r="LX26" i="21"/>
  <c r="MZ4" i="21"/>
  <c r="MZ9" i="21"/>
  <c r="AY4" i="21"/>
  <c r="AY9" i="21"/>
  <c r="AY14" i="21"/>
  <c r="AY23" i="21"/>
  <c r="AY16" i="21"/>
  <c r="CB8" i="21"/>
  <c r="CB12" i="21"/>
  <c r="CB11" i="21"/>
  <c r="CB26" i="21"/>
  <c r="AY5" i="21"/>
  <c r="AY7" i="21"/>
  <c r="AY10" i="21"/>
  <c r="AY28" i="21"/>
  <c r="AY22" i="21"/>
  <c r="CB6" i="21"/>
  <c r="CB29" i="21"/>
  <c r="CB13" i="21"/>
  <c r="CB19" i="21"/>
  <c r="AY8" i="21"/>
  <c r="AY12" i="21"/>
  <c r="AY11" i="21"/>
  <c r="AY26" i="21"/>
  <c r="CB4" i="21"/>
  <c r="CB9" i="21"/>
  <c r="CB14" i="21"/>
  <c r="CB23" i="21"/>
  <c r="CB16" i="21"/>
  <c r="AY6" i="21"/>
  <c r="AY29" i="21"/>
  <c r="AY13" i="21"/>
  <c r="AY19" i="21"/>
  <c r="CB5" i="21"/>
  <c r="CB7" i="21"/>
  <c r="CB10" i="21"/>
  <c r="CB28" i="21"/>
  <c r="CB22" i="21"/>
  <c r="DH35" i="19"/>
  <c r="DG22" i="19"/>
  <c r="DG34" i="19"/>
  <c r="RI22" i="19"/>
  <c r="RI34" i="19"/>
  <c r="AY6" i="19"/>
  <c r="AY8" i="19"/>
  <c r="AY14" i="19"/>
  <c r="AY19" i="19"/>
  <c r="AY27" i="19"/>
  <c r="AY25" i="19"/>
  <c r="CB9" i="19"/>
  <c r="CB16" i="19"/>
  <c r="CB15" i="19"/>
  <c r="CB21" i="19"/>
  <c r="CB29" i="19"/>
  <c r="AY33" i="19"/>
  <c r="AY40" i="19"/>
  <c r="AY38" i="19"/>
  <c r="CB6" i="19"/>
  <c r="CB31" i="19"/>
  <c r="CB30" i="19"/>
  <c r="CB41" i="19"/>
  <c r="J22" i="19"/>
  <c r="O35" i="19"/>
  <c r="DF35" i="19"/>
  <c r="J34" i="19"/>
  <c r="M35" i="19"/>
  <c r="O22" i="19"/>
  <c r="DF22" i="19"/>
  <c r="M22" i="19"/>
  <c r="JT30" i="19"/>
  <c r="JT41" i="19"/>
  <c r="CB8" i="19"/>
  <c r="CB38" i="19"/>
  <c r="AY5" i="19"/>
  <c r="AY11" i="19"/>
  <c r="AY10" i="19"/>
  <c r="AY18" i="19"/>
  <c r="AY20" i="19"/>
  <c r="AY24" i="19"/>
  <c r="AY28" i="19"/>
  <c r="AY32" i="19"/>
  <c r="AY37" i="19"/>
  <c r="CB5" i="19"/>
  <c r="CB11" i="19"/>
  <c r="AY7" i="19"/>
  <c r="AY9" i="19"/>
  <c r="AY16" i="19"/>
  <c r="AY15" i="19"/>
  <c r="AY21" i="19"/>
  <c r="AY29" i="19"/>
  <c r="AY31" i="19"/>
  <c r="AY30" i="19"/>
  <c r="AY41" i="19"/>
  <c r="CB7" i="19"/>
  <c r="OB7" i="19"/>
  <c r="OB9" i="19"/>
  <c r="OB16" i="19"/>
  <c r="OB15" i="19"/>
  <c r="OB27" i="19"/>
  <c r="OB25" i="19"/>
  <c r="OB31" i="19"/>
  <c r="OB30" i="19"/>
  <c r="OB41" i="19"/>
  <c r="CB14" i="19"/>
  <c r="CB19" i="19"/>
  <c r="CB27" i="19"/>
  <c r="CB25" i="19"/>
  <c r="CB33" i="19"/>
  <c r="CB40" i="19"/>
  <c r="KV6" i="19"/>
  <c r="KV8" i="19"/>
  <c r="KV14" i="19"/>
  <c r="KV19" i="19"/>
  <c r="KV20" i="19"/>
  <c r="KV24" i="19"/>
  <c r="KV33" i="19"/>
  <c r="KV40" i="19"/>
  <c r="KV38" i="19"/>
  <c r="PD6" i="19"/>
  <c r="PD8" i="19"/>
  <c r="PD14" i="19"/>
  <c r="PD19" i="19"/>
  <c r="PD20" i="19"/>
  <c r="PD24" i="19"/>
  <c r="PD33" i="19"/>
  <c r="PD40" i="19"/>
  <c r="PD38" i="19"/>
  <c r="CB10" i="19"/>
  <c r="CB18" i="19"/>
  <c r="CB20" i="19"/>
  <c r="CB24" i="19"/>
  <c r="CB28" i="19"/>
  <c r="CB32" i="19"/>
  <c r="CB37" i="19"/>
  <c r="LX5" i="19"/>
  <c r="LX12" i="19"/>
  <c r="LX10" i="19"/>
  <c r="LX18" i="19"/>
  <c r="LX29" i="19"/>
  <c r="LX23" i="19"/>
  <c r="LX28" i="19"/>
  <c r="LX32" i="19"/>
  <c r="LX37" i="19"/>
  <c r="AY4" i="19"/>
  <c r="AY12" i="19"/>
  <c r="AY13" i="19"/>
  <c r="AY26" i="19"/>
  <c r="AY17" i="19"/>
  <c r="AY23" i="19"/>
  <c r="AY39" i="19"/>
  <c r="AY36" i="19"/>
  <c r="CB4" i="19"/>
  <c r="CB12" i="19"/>
  <c r="CB13" i="19"/>
  <c r="CB26" i="19"/>
  <c r="CB17" i="19"/>
  <c r="CB23" i="19"/>
  <c r="CB39" i="19"/>
  <c r="CB36" i="19"/>
  <c r="MZ4" i="19"/>
  <c r="MZ11" i="19"/>
  <c r="MZ13" i="19"/>
  <c r="MZ26" i="19"/>
  <c r="MZ17" i="19"/>
  <c r="MZ21" i="19"/>
  <c r="MZ39" i="19"/>
  <c r="MZ36" i="19"/>
  <c r="RI26" i="27"/>
  <c r="J21" i="27"/>
  <c r="B21" i="27" s="1" a="1"/>
  <c r="B21" i="27" s="1"/>
  <c r="RI24" i="27"/>
  <c r="DH23" i="27"/>
  <c r="T23" i="27" s="1"/>
  <c r="S23" i="27"/>
  <c r="J18" i="27"/>
  <c r="B18" i="27" s="1" a="1"/>
  <c r="B18" i="27" s="1"/>
  <c r="J14" i="27"/>
  <c r="M25" i="27"/>
  <c r="O18" i="27"/>
  <c r="DF18" i="27"/>
  <c r="DG18" i="27"/>
  <c r="Q18" i="27"/>
  <c r="DH26" i="27"/>
  <c r="S26" i="27"/>
  <c r="O25" i="27"/>
  <c r="DF25" i="27"/>
  <c r="T25" i="27" s="1"/>
  <c r="K25" i="27"/>
  <c r="J25" i="27" s="1"/>
  <c r="M14" i="27"/>
  <c r="O14" i="27"/>
  <c r="DF14" i="27"/>
  <c r="T14" i="27" s="1"/>
  <c r="O22" i="27"/>
  <c r="DF22" i="27"/>
  <c r="T22" i="27" s="1"/>
  <c r="DH21" i="27"/>
  <c r="T21" i="27" s="1"/>
  <c r="S21" i="27"/>
  <c r="M21" i="27"/>
  <c r="K24" i="27"/>
  <c r="J24" i="27" s="1"/>
  <c r="M22" i="27"/>
  <c r="AY7" i="27"/>
  <c r="AY10" i="27"/>
  <c r="AY19" i="27"/>
  <c r="CB4" i="27"/>
  <c r="CB9" i="27"/>
  <c r="CB20" i="27"/>
  <c r="CB13" i="27"/>
  <c r="AY5" i="27"/>
  <c r="AY11" i="27"/>
  <c r="AY12" i="27"/>
  <c r="AY17" i="27"/>
  <c r="CB6" i="27"/>
  <c r="CB8" i="27"/>
  <c r="CB15" i="27"/>
  <c r="CB16" i="27"/>
  <c r="AY4" i="27"/>
  <c r="AY9" i="27"/>
  <c r="AY20" i="27"/>
  <c r="AY13" i="27"/>
  <c r="CB5" i="27"/>
  <c r="CB11" i="27"/>
  <c r="CB12" i="27"/>
  <c r="CB17" i="27"/>
  <c r="AY6" i="27"/>
  <c r="AY8" i="27"/>
  <c r="AY15" i="27"/>
  <c r="AY16" i="27"/>
  <c r="CB7" i="27"/>
  <c r="CB10" i="27"/>
  <c r="CB19" i="27"/>
  <c r="RF23" i="26"/>
  <c r="Q23" i="26"/>
  <c r="RI23" i="26"/>
  <c r="K21" i="26"/>
  <c r="J22" i="26"/>
  <c r="B22" i="26" s="1" a="1"/>
  <c r="B22" i="26" s="1"/>
  <c r="RF13" i="26"/>
  <c r="DH13" i="26"/>
  <c r="T13" i="26" s="1"/>
  <c r="RI22" i="26"/>
  <c r="J13" i="26"/>
  <c r="DF21" i="26"/>
  <c r="T21" i="26" s="1"/>
  <c r="U21" i="26" s="1"/>
  <c r="O22" i="26"/>
  <c r="DF22" i="26"/>
  <c r="T22" i="26" s="1"/>
  <c r="M13" i="26"/>
  <c r="M21" i="26"/>
  <c r="J23" i="26"/>
  <c r="M22" i="26"/>
  <c r="J21" i="26"/>
  <c r="FL5" i="26"/>
  <c r="FL12" i="26"/>
  <c r="FL14" i="26"/>
  <c r="FL19" i="26"/>
  <c r="GN5" i="26"/>
  <c r="GN12" i="26"/>
  <c r="GN14" i="26"/>
  <c r="GN19" i="26"/>
  <c r="JT5" i="26"/>
  <c r="JT12" i="26"/>
  <c r="JT14" i="26"/>
  <c r="JT19" i="26"/>
  <c r="KV5" i="26"/>
  <c r="KV12" i="26"/>
  <c r="KV14" i="26"/>
  <c r="KV19" i="26"/>
  <c r="OB5" i="26"/>
  <c r="OB12" i="26"/>
  <c r="OB14" i="26"/>
  <c r="OB19" i="26"/>
  <c r="PD5" i="26"/>
  <c r="PD12" i="26"/>
  <c r="PD14" i="26"/>
  <c r="AY4" i="26"/>
  <c r="AY6" i="26"/>
  <c r="AY9" i="26"/>
  <c r="AY18" i="26"/>
  <c r="CB4" i="26"/>
  <c r="CB6" i="26"/>
  <c r="CB9" i="26"/>
  <c r="CB18" i="26"/>
  <c r="AY8" i="26"/>
  <c r="AY11" i="26"/>
  <c r="AY17" i="26"/>
  <c r="AY20" i="26"/>
  <c r="CB8" i="26"/>
  <c r="CB11" i="26"/>
  <c r="CB17" i="26"/>
  <c r="CB20" i="26"/>
  <c r="AY7" i="26"/>
  <c r="AY10" i="26"/>
  <c r="AY16" i="26"/>
  <c r="AY15" i="26"/>
  <c r="CB7" i="26"/>
  <c r="CB10" i="26"/>
  <c r="CB16" i="26"/>
  <c r="CB15" i="26"/>
  <c r="AY5" i="26"/>
  <c r="AY12" i="26"/>
  <c r="AY14" i="26"/>
  <c r="AY19" i="26"/>
  <c r="CB5" i="26"/>
  <c r="CB12" i="26"/>
  <c r="CB14" i="26"/>
  <c r="CB19" i="26"/>
  <c r="TV31" i="22"/>
  <c r="J31" i="22"/>
  <c r="A31" i="22" s="1" a="1"/>
  <c r="A31" i="22" s="1"/>
  <c r="DB31" i="22"/>
  <c r="AU20" i="22"/>
  <c r="AY20" i="22" s="1"/>
  <c r="AU28" i="22"/>
  <c r="AY28" i="22" s="1"/>
  <c r="AU34" i="22"/>
  <c r="AU15" i="22"/>
  <c r="AY15" i="22" s="1"/>
  <c r="TR38" i="22"/>
  <c r="TV38" i="22" s="1"/>
  <c r="DC31" i="22"/>
  <c r="AY12" i="22"/>
  <c r="BZ8" i="22"/>
  <c r="BZ29" i="22"/>
  <c r="AU18" i="22"/>
  <c r="AY18" i="22" s="1"/>
  <c r="BZ36" i="22"/>
  <c r="J30" i="22"/>
  <c r="A30" i="22" s="1" a="1"/>
  <c r="A30" i="22" s="1"/>
  <c r="AU7" i="22"/>
  <c r="AY7" i="22" s="1"/>
  <c r="BZ33" i="22"/>
  <c r="DB16" i="22"/>
  <c r="DC13" i="22"/>
  <c r="J24" i="22"/>
  <c r="B24" i="22" s="1" a="1"/>
  <c r="B24" i="22" s="1"/>
  <c r="AU8" i="22"/>
  <c r="AY8" i="22" s="1"/>
  <c r="AU25" i="22"/>
  <c r="AY25" i="22" s="1"/>
  <c r="BZ23" i="22"/>
  <c r="DB13" i="22"/>
  <c r="O13" i="22"/>
  <c r="M38" i="22"/>
  <c r="M30" i="22"/>
  <c r="DB24" i="22"/>
  <c r="O24" i="22"/>
  <c r="J37" i="22"/>
  <c r="DB30" i="22"/>
  <c r="O30" i="22"/>
  <c r="J16" i="22"/>
  <c r="Q24" i="22"/>
  <c r="DC24" i="22"/>
  <c r="DC16" i="22"/>
  <c r="Q16" i="22"/>
  <c r="M24" i="22"/>
  <c r="Q35" i="22"/>
  <c r="DC35" i="22"/>
  <c r="J13" i="22"/>
  <c r="O38" i="22"/>
  <c r="DB38" i="22"/>
  <c r="DC30" i="22"/>
  <c r="Q30" i="22"/>
  <c r="DC37" i="22"/>
  <c r="V37" i="22" s="1"/>
  <c r="Q37" i="22"/>
  <c r="M13" i="22"/>
  <c r="J38" i="22"/>
  <c r="DB35" i="22"/>
  <c r="O35" i="22"/>
  <c r="TV13" i="22"/>
  <c r="Q38" i="22"/>
  <c r="DC38" i="22"/>
  <c r="J35" i="22"/>
  <c r="AU4" i="22"/>
  <c r="AY4" i="22" s="1"/>
  <c r="AU26" i="22"/>
  <c r="AY26" i="22" s="1"/>
  <c r="AU22" i="22"/>
  <c r="AY22" i="22" s="1"/>
  <c r="AU29" i="22"/>
  <c r="AY29" i="22" s="1"/>
  <c r="BZ27" i="22"/>
  <c r="AU14" i="22"/>
  <c r="AY14" i="22" s="1"/>
  <c r="BZ19" i="22"/>
  <c r="BV9" i="22"/>
  <c r="BZ9" i="22" s="1"/>
  <c r="BV17" i="22"/>
  <c r="BZ17" i="22" s="1"/>
  <c r="BV6" i="22"/>
  <c r="BZ6" i="22" s="1"/>
  <c r="AU36" i="22"/>
  <c r="AY36" i="22" s="1"/>
  <c r="BV7" i="22"/>
  <c r="BZ7" i="22" s="1"/>
  <c r="BV15" i="22"/>
  <c r="BZ15" i="22" s="1"/>
  <c r="BV18" i="22"/>
  <c r="BZ18" i="22" s="1"/>
  <c r="BZ21" i="22"/>
  <c r="BZ20" i="22"/>
  <c r="BV4" i="22"/>
  <c r="BZ4" i="22" s="1"/>
  <c r="AU6" i="22"/>
  <c r="AY6" i="22" s="1"/>
  <c r="AU9" i="22"/>
  <c r="AY9" i="22" s="1"/>
  <c r="AU23" i="22"/>
  <c r="AY23" i="22" s="1"/>
  <c r="AU27" i="22"/>
  <c r="AY27" i="22" s="1"/>
  <c r="AU32" i="22"/>
  <c r="AY32" i="22" s="1"/>
  <c r="BV10" i="22"/>
  <c r="BZ10" i="22" s="1"/>
  <c r="BZ26" i="22"/>
  <c r="BZ22" i="22"/>
  <c r="BZ12" i="22"/>
  <c r="AU21" i="22"/>
  <c r="AY21" i="22" s="1"/>
  <c r="AY34" i="22"/>
  <c r="BZ32" i="22"/>
  <c r="AU5" i="22"/>
  <c r="AY5" i="22" s="1"/>
  <c r="AU11" i="22"/>
  <c r="AY11" i="22" s="1"/>
  <c r="AU19" i="22"/>
  <c r="AY19" i="22" s="1"/>
  <c r="BV28" i="22"/>
  <c r="BZ28" i="22" s="1"/>
  <c r="AU10" i="22"/>
  <c r="AY10" i="22" s="1"/>
  <c r="AU17" i="22"/>
  <c r="AY17" i="22" s="1"/>
  <c r="AU33" i="22"/>
  <c r="AY33" i="22" s="1"/>
  <c r="BV5" i="22"/>
  <c r="BZ5" i="22" s="1"/>
  <c r="BZ11" i="22"/>
  <c r="BZ25" i="22"/>
  <c r="J19" i="4"/>
  <c r="B19" i="4" s="1" a="1"/>
  <c r="B19" i="4" s="1"/>
  <c r="J24" i="4"/>
  <c r="A24" i="4" s="1" a="1"/>
  <c r="A24" i="4" s="1"/>
  <c r="J25" i="4"/>
  <c r="A25" i="4" s="1" a="1"/>
  <c r="A25" i="4" s="1"/>
  <c r="TV24" i="4"/>
  <c r="TV19" i="4"/>
  <c r="DC22" i="4"/>
  <c r="V22" i="4" s="1"/>
  <c r="TV37" i="4"/>
  <c r="J21" i="4"/>
  <c r="A21" i="4" s="1" a="1"/>
  <c r="A21" i="4" s="1"/>
  <c r="TV22" i="4"/>
  <c r="J22" i="4"/>
  <c r="A22" i="4" s="1" a="1"/>
  <c r="A22" i="4" s="1"/>
  <c r="Q22" i="4"/>
  <c r="TR25" i="4"/>
  <c r="TV25" i="4" s="1"/>
  <c r="DC19" i="4"/>
  <c r="Q19" i="4"/>
  <c r="DC37" i="4"/>
  <c r="Q37" i="4"/>
  <c r="DC25" i="4"/>
  <c r="Q25" i="4"/>
  <c r="Q35" i="4"/>
  <c r="DC35" i="4"/>
  <c r="DB26" i="4"/>
  <c r="O26" i="4"/>
  <c r="O19" i="4"/>
  <c r="DB19" i="4"/>
  <c r="M19" i="4"/>
  <c r="O25" i="4"/>
  <c r="DB25" i="4"/>
  <c r="M14" i="4"/>
  <c r="O24" i="4"/>
  <c r="DB24" i="4"/>
  <c r="DC14" i="4"/>
  <c r="Q14" i="4"/>
  <c r="DC21" i="4"/>
  <c r="Q21" i="4"/>
  <c r="M24" i="4"/>
  <c r="Q26" i="4"/>
  <c r="DC26" i="4"/>
  <c r="J37" i="4"/>
  <c r="J26" i="4"/>
  <c r="O14" i="4"/>
  <c r="DB14" i="4"/>
  <c r="M35" i="4"/>
  <c r="DC24" i="4"/>
  <c r="Q24" i="4"/>
  <c r="O35" i="4"/>
  <c r="DB35" i="4"/>
  <c r="DB37" i="4"/>
  <c r="O37" i="4"/>
  <c r="J35" i="4"/>
  <c r="AY7" i="4"/>
  <c r="FL5" i="4"/>
  <c r="FS5" i="4" s="1"/>
  <c r="PX10" i="4"/>
  <c r="AU9" i="4"/>
  <c r="AY9" i="4" s="1"/>
  <c r="AU30" i="4"/>
  <c r="AY30" i="4" s="1"/>
  <c r="BV10" i="4"/>
  <c r="BZ10" i="4" s="1"/>
  <c r="BZ16" i="4"/>
  <c r="BZ31" i="4"/>
  <c r="AY33" i="4"/>
  <c r="BZ7" i="4"/>
  <c r="BV9" i="4"/>
  <c r="BZ9" i="4" s="1"/>
  <c r="BZ15" i="4"/>
  <c r="BZ40" i="4"/>
  <c r="AY10" i="4"/>
  <c r="AU12" i="4"/>
  <c r="AY12" i="4" s="1"/>
  <c r="BV27" i="4"/>
  <c r="BZ27" i="4" s="1"/>
  <c r="BZ20" i="4"/>
  <c r="AU13" i="4"/>
  <c r="AY13" i="4" s="1"/>
  <c r="AU15" i="4"/>
  <c r="AY15" i="4" s="1"/>
  <c r="BV5" i="4"/>
  <c r="BZ5" i="4" s="1"/>
  <c r="BV11" i="4"/>
  <c r="BZ11" i="4" s="1"/>
  <c r="AY20" i="4"/>
  <c r="AU18" i="4"/>
  <c r="AY18" i="4" s="1"/>
  <c r="BV8" i="4"/>
  <c r="BZ8" i="4" s="1"/>
  <c r="BZ13" i="4"/>
  <c r="BV23" i="4"/>
  <c r="BZ23" i="4" s="1"/>
  <c r="BY5" i="21"/>
  <c r="BY4" i="21"/>
  <c r="BY6" i="21"/>
  <c r="BY8" i="21"/>
  <c r="BY7" i="21"/>
  <c r="BY9" i="21"/>
  <c r="BY29" i="21"/>
  <c r="BY12" i="21"/>
  <c r="BY10" i="21"/>
  <c r="BY14" i="21"/>
  <c r="BY13" i="21"/>
  <c r="BY11" i="21"/>
  <c r="BY28" i="21"/>
  <c r="BY23" i="21"/>
  <c r="BY19" i="21"/>
  <c r="BY26" i="21"/>
  <c r="BY22" i="21"/>
  <c r="BY16" i="21"/>
  <c r="AV5" i="21"/>
  <c r="AV4" i="21"/>
  <c r="AV6" i="21"/>
  <c r="AV8" i="21"/>
  <c r="AV7" i="21"/>
  <c r="AV9" i="21"/>
  <c r="AV29" i="21"/>
  <c r="AV12" i="21"/>
  <c r="AV10" i="21"/>
  <c r="AV14" i="21"/>
  <c r="AV13" i="21"/>
  <c r="AV11" i="21"/>
  <c r="AV28" i="21"/>
  <c r="AV23" i="21"/>
  <c r="AV19" i="21"/>
  <c r="AV26" i="21"/>
  <c r="AV22" i="21"/>
  <c r="AV16" i="21"/>
  <c r="BY4" i="19"/>
  <c r="BY5" i="19"/>
  <c r="BY6" i="19"/>
  <c r="BY7" i="19"/>
  <c r="BY12" i="19"/>
  <c r="BY11" i="19"/>
  <c r="BY8" i="19"/>
  <c r="BY9" i="19"/>
  <c r="BY13" i="19"/>
  <c r="BY10" i="19"/>
  <c r="BY14" i="19"/>
  <c r="BY16" i="19"/>
  <c r="BY26" i="19"/>
  <c r="BY18" i="19"/>
  <c r="BY19" i="19"/>
  <c r="BY15" i="19"/>
  <c r="BY17" i="19"/>
  <c r="BY20" i="19"/>
  <c r="BY27" i="19"/>
  <c r="BY21" i="19"/>
  <c r="BY23" i="19"/>
  <c r="BY24" i="19"/>
  <c r="BY25" i="19"/>
  <c r="BY29" i="19"/>
  <c r="BY28" i="19"/>
  <c r="BY33" i="19"/>
  <c r="BY31" i="19"/>
  <c r="BY39" i="19"/>
  <c r="BY32" i="19"/>
  <c r="BY40" i="19"/>
  <c r="BY30" i="19"/>
  <c r="BY36" i="19"/>
  <c r="BY37" i="19"/>
  <c r="BY38" i="19"/>
  <c r="BY41" i="19"/>
  <c r="AV4" i="19"/>
  <c r="AV5" i="19"/>
  <c r="AV6" i="19"/>
  <c r="AV7" i="19"/>
  <c r="AV12" i="19"/>
  <c r="AV11" i="19"/>
  <c r="AV8" i="19"/>
  <c r="AV9" i="19"/>
  <c r="AV13" i="19"/>
  <c r="AV10" i="19"/>
  <c r="AV14" i="19"/>
  <c r="AV16" i="19"/>
  <c r="AV26" i="19"/>
  <c r="AV18" i="19"/>
  <c r="AV19" i="19"/>
  <c r="AV15" i="19"/>
  <c r="AV17" i="19"/>
  <c r="AV20" i="19"/>
  <c r="AV27" i="19"/>
  <c r="AV21" i="19"/>
  <c r="AV23" i="19"/>
  <c r="AV24" i="19"/>
  <c r="AV25" i="19"/>
  <c r="AV29" i="19"/>
  <c r="AV28" i="19"/>
  <c r="AV33" i="19"/>
  <c r="AV31" i="19"/>
  <c r="AV39" i="19"/>
  <c r="AV32" i="19"/>
  <c r="AV40" i="19"/>
  <c r="AV30" i="19"/>
  <c r="AV36" i="19"/>
  <c r="AV37" i="19"/>
  <c r="AV38" i="19"/>
  <c r="AV41" i="19"/>
  <c r="BY4" i="27"/>
  <c r="BY5" i="27"/>
  <c r="BY6" i="27"/>
  <c r="BY7" i="27"/>
  <c r="BY9" i="27"/>
  <c r="BY11" i="27"/>
  <c r="BY8" i="27"/>
  <c r="BY10" i="27"/>
  <c r="BY20" i="27"/>
  <c r="BY12" i="27"/>
  <c r="BY15" i="27"/>
  <c r="BY19" i="27"/>
  <c r="BY13" i="27"/>
  <c r="BY17" i="27"/>
  <c r="BY16" i="27"/>
  <c r="AV4" i="27"/>
  <c r="AV5" i="27"/>
  <c r="AV6" i="27"/>
  <c r="AV7" i="27"/>
  <c r="AV9" i="27"/>
  <c r="AV11" i="27"/>
  <c r="AV8" i="27"/>
  <c r="AV10" i="27"/>
  <c r="AV20" i="27"/>
  <c r="AV12" i="27"/>
  <c r="AV15" i="27"/>
  <c r="AV19" i="27"/>
  <c r="AV13" i="27"/>
  <c r="AV17" i="27"/>
  <c r="AV16" i="27"/>
  <c r="BY4" i="26"/>
  <c r="BY5" i="26"/>
  <c r="BY7" i="26"/>
  <c r="BY8" i="26"/>
  <c r="BY6" i="26"/>
  <c r="BY12" i="26"/>
  <c r="BY10" i="26"/>
  <c r="BY11" i="26"/>
  <c r="BY9" i="26"/>
  <c r="BY14" i="26"/>
  <c r="BY16" i="26"/>
  <c r="BY17" i="26"/>
  <c r="BY18" i="26"/>
  <c r="BY19" i="26"/>
  <c r="BY15" i="26"/>
  <c r="BY20" i="26"/>
  <c r="AV4" i="26"/>
  <c r="AV5" i="26"/>
  <c r="AV7" i="26"/>
  <c r="AV8" i="26"/>
  <c r="AV6" i="26"/>
  <c r="AV12" i="26"/>
  <c r="AV10" i="26"/>
  <c r="AV11" i="26"/>
  <c r="AV9" i="26"/>
  <c r="AV14" i="26"/>
  <c r="AV16" i="26"/>
  <c r="AV17" i="26"/>
  <c r="AV18" i="26"/>
  <c r="AV19" i="26"/>
  <c r="AV15" i="26"/>
  <c r="AV20" i="26"/>
  <c r="EJ7" i="19"/>
  <c r="EJ9" i="19"/>
  <c r="EJ16" i="19"/>
  <c r="EJ15" i="19"/>
  <c r="EJ27" i="19"/>
  <c r="EJ25" i="19"/>
  <c r="EJ31" i="19"/>
  <c r="EJ30" i="19"/>
  <c r="EJ41" i="19"/>
  <c r="FL6" i="19"/>
  <c r="FL8" i="19"/>
  <c r="FL14" i="19"/>
  <c r="FL19" i="19"/>
  <c r="FL20" i="19"/>
  <c r="FL24" i="19"/>
  <c r="FL33" i="19"/>
  <c r="FL40" i="19"/>
  <c r="FL38" i="19"/>
  <c r="GN5" i="19"/>
  <c r="GN12" i="19"/>
  <c r="GN10" i="19"/>
  <c r="GN18" i="19"/>
  <c r="GN29" i="19"/>
  <c r="GN23" i="19"/>
  <c r="GN28" i="19"/>
  <c r="GN32" i="19"/>
  <c r="GN37" i="19"/>
  <c r="HP4" i="19"/>
  <c r="HP11" i="19"/>
  <c r="HP13" i="19"/>
  <c r="HP26" i="19"/>
  <c r="HP17" i="19"/>
  <c r="HP21" i="19"/>
  <c r="HP39" i="19"/>
  <c r="HP36" i="19"/>
  <c r="IR7" i="19"/>
  <c r="IR9" i="19"/>
  <c r="IR16" i="19"/>
  <c r="IR15" i="19"/>
  <c r="IR27" i="19"/>
  <c r="IR25" i="19"/>
  <c r="IR31" i="19"/>
  <c r="IR30" i="19"/>
  <c r="IR41" i="19"/>
  <c r="JT6" i="19"/>
  <c r="JT8" i="19"/>
  <c r="JT14" i="19"/>
  <c r="JT19" i="19"/>
  <c r="JT20" i="19"/>
  <c r="JT24" i="19"/>
  <c r="JT33" i="19"/>
  <c r="JT40" i="19"/>
  <c r="JT38" i="19"/>
  <c r="KV5" i="19"/>
  <c r="KV12" i="19"/>
  <c r="KV10" i="19"/>
  <c r="KV18" i="19"/>
  <c r="KV29" i="19"/>
  <c r="KV23" i="19"/>
  <c r="KV28" i="19"/>
  <c r="KV32" i="19"/>
  <c r="KV37" i="19"/>
  <c r="LX4" i="19"/>
  <c r="LX11" i="19"/>
  <c r="PD19" i="26"/>
  <c r="EJ7" i="26"/>
  <c r="EJ10" i="26"/>
  <c r="EJ16" i="26"/>
  <c r="EJ15" i="26"/>
  <c r="FL7" i="26"/>
  <c r="FL10" i="26"/>
  <c r="FL16" i="26"/>
  <c r="FL15" i="26"/>
  <c r="IR7" i="26"/>
  <c r="IR10" i="26"/>
  <c r="IR16" i="26"/>
  <c r="IR15" i="26"/>
  <c r="JT7" i="26"/>
  <c r="JT10" i="26"/>
  <c r="JT16" i="26"/>
  <c r="JT15" i="26"/>
  <c r="MZ7" i="26"/>
  <c r="MZ10" i="26"/>
  <c r="MZ16" i="26"/>
  <c r="MZ15" i="26"/>
  <c r="OB7" i="26"/>
  <c r="OB10" i="26"/>
  <c r="PX13" i="4"/>
  <c r="QE13" i="4" s="1"/>
  <c r="PX20" i="4"/>
  <c r="QE20" i="4" s="1"/>
  <c r="RF13" i="4"/>
  <c r="RM13" i="4" s="1"/>
  <c r="RF36" i="4"/>
  <c r="RM36" i="4" s="1"/>
  <c r="RF31" i="4"/>
  <c r="RM31" i="4" s="1"/>
  <c r="FL10" i="4"/>
  <c r="FS10" i="4" s="1"/>
  <c r="PX11" i="4"/>
  <c r="QE11" i="4" s="1"/>
  <c r="RF11" i="4"/>
  <c r="RM11" i="4" s="1"/>
  <c r="RF12" i="4"/>
  <c r="RM12" i="4" s="1"/>
  <c r="FL10" i="21"/>
  <c r="FL28" i="21"/>
  <c r="FL22" i="21"/>
  <c r="GN6" i="21"/>
  <c r="GN29" i="21"/>
  <c r="GN13" i="21"/>
  <c r="GN19" i="21"/>
  <c r="HP5" i="21"/>
  <c r="HP7" i="21"/>
  <c r="IO37" i="19"/>
  <c r="EJ4" i="19"/>
  <c r="EJ11" i="19"/>
  <c r="EJ13" i="19"/>
  <c r="EJ26" i="19"/>
  <c r="EJ17" i="19"/>
  <c r="EJ21" i="19"/>
  <c r="EJ39" i="19"/>
  <c r="EJ36" i="19"/>
  <c r="FL7" i="19"/>
  <c r="FL9" i="19"/>
  <c r="FL16" i="19"/>
  <c r="FL15" i="19"/>
  <c r="FL27" i="19"/>
  <c r="FL25" i="19"/>
  <c r="FL31" i="19"/>
  <c r="FL30" i="19"/>
  <c r="FL41" i="19"/>
  <c r="GN6" i="19"/>
  <c r="GN8" i="19"/>
  <c r="GN14" i="19"/>
  <c r="GN19" i="19"/>
  <c r="GN20" i="19"/>
  <c r="GN24" i="19"/>
  <c r="GN33" i="19"/>
  <c r="GN40" i="19"/>
  <c r="GN38" i="19"/>
  <c r="HP5" i="19"/>
  <c r="HP12" i="19"/>
  <c r="HP10" i="19"/>
  <c r="HP18" i="19"/>
  <c r="HP29" i="19"/>
  <c r="HP23" i="19"/>
  <c r="HP28" i="19"/>
  <c r="HP32" i="19"/>
  <c r="HP37" i="19"/>
  <c r="IR4" i="19"/>
  <c r="IR11" i="19"/>
  <c r="IR13" i="19"/>
  <c r="IR26" i="19"/>
  <c r="IR17" i="19"/>
  <c r="IR21" i="19"/>
  <c r="IR39" i="19"/>
  <c r="IR36" i="19"/>
  <c r="JT7" i="19"/>
  <c r="JT9" i="19"/>
  <c r="JT16" i="19"/>
  <c r="JT15" i="19"/>
  <c r="JT27" i="19"/>
  <c r="JT25" i="19"/>
  <c r="JT31" i="19"/>
  <c r="LX13" i="19"/>
  <c r="LX26" i="19"/>
  <c r="LX17" i="19"/>
  <c r="LX21" i="19"/>
  <c r="LX39" i="19"/>
  <c r="LX36" i="19"/>
  <c r="MZ7" i="19"/>
  <c r="MZ9" i="19"/>
  <c r="MZ16" i="19"/>
  <c r="MZ15" i="19"/>
  <c r="MZ27" i="19"/>
  <c r="MZ25" i="19"/>
  <c r="MZ31" i="19"/>
  <c r="MZ30" i="19"/>
  <c r="MZ41" i="19"/>
  <c r="OB6" i="19"/>
  <c r="OB8" i="19"/>
  <c r="OB14" i="19"/>
  <c r="OB19" i="19"/>
  <c r="OB20" i="19"/>
  <c r="OB24" i="19"/>
  <c r="OB33" i="19"/>
  <c r="OB40" i="19"/>
  <c r="OB38" i="19"/>
  <c r="PD5" i="19"/>
  <c r="PD12" i="19"/>
  <c r="PD10" i="19"/>
  <c r="PD18" i="19"/>
  <c r="PD29" i="19"/>
  <c r="PD23" i="19"/>
  <c r="PD28" i="19"/>
  <c r="PD32" i="19"/>
  <c r="PD37" i="19"/>
  <c r="NY7" i="27"/>
  <c r="EG17" i="27"/>
  <c r="KV6" i="27"/>
  <c r="KV8" i="27"/>
  <c r="KV15" i="27"/>
  <c r="KV16" i="27"/>
  <c r="OB5" i="27"/>
  <c r="NY17" i="27"/>
  <c r="NY9" i="27"/>
  <c r="NY13" i="27"/>
  <c r="JQ33" i="4"/>
  <c r="JQ29" i="4"/>
  <c r="KY30" i="4"/>
  <c r="FL13" i="4"/>
  <c r="FS13" i="4" s="1"/>
  <c r="FL20" i="4"/>
  <c r="FS20" i="4" s="1"/>
  <c r="GT10" i="4"/>
  <c r="HA10" i="4" s="1"/>
  <c r="GT13" i="4"/>
  <c r="HA13" i="4" s="1"/>
  <c r="GT20" i="4"/>
  <c r="HA20" i="4" s="1"/>
  <c r="GT16" i="4"/>
  <c r="HA16" i="4" s="1"/>
  <c r="IB13" i="4"/>
  <c r="II13" i="4" s="1"/>
  <c r="KR40" i="4"/>
  <c r="KY40" i="4" s="1"/>
  <c r="LZ5" i="4"/>
  <c r="MG5" i="4" s="1"/>
  <c r="LZ30" i="4"/>
  <c r="MG30" i="4" s="1"/>
  <c r="LZ40" i="4"/>
  <c r="MG40" i="4" s="1"/>
  <c r="NH5" i="4"/>
  <c r="NO5" i="4" s="1"/>
  <c r="OP5" i="4"/>
  <c r="OW5" i="4" s="1"/>
  <c r="JQ6" i="4"/>
  <c r="PX16" i="4"/>
  <c r="QE16" i="4" s="1"/>
  <c r="IB20" i="4"/>
  <c r="II20" i="4" s="1"/>
  <c r="IB32" i="4"/>
  <c r="II32" i="4" s="1"/>
  <c r="IB40" i="4"/>
  <c r="II40" i="4" s="1"/>
  <c r="JJ7" i="4"/>
  <c r="JQ7" i="4" s="1"/>
  <c r="JJ5" i="4"/>
  <c r="JQ5" i="4" s="1"/>
  <c r="JJ9" i="4"/>
  <c r="JQ9" i="4" s="1"/>
  <c r="JJ10" i="4"/>
  <c r="JQ10" i="4" s="1"/>
  <c r="JJ13" i="4"/>
  <c r="JQ13" i="4" s="1"/>
  <c r="JJ34" i="4"/>
  <c r="JQ34" i="4" s="1"/>
  <c r="JJ20" i="4"/>
  <c r="JQ20" i="4" s="1"/>
  <c r="JJ16" i="4"/>
  <c r="JQ16" i="4" s="1"/>
  <c r="KR7" i="4"/>
  <c r="KY7" i="4" s="1"/>
  <c r="KR5" i="4"/>
  <c r="KY5" i="4" s="1"/>
  <c r="KR9" i="4"/>
  <c r="KY9" i="4" s="1"/>
  <c r="KR10" i="4"/>
  <c r="KY10" i="4" s="1"/>
  <c r="KR27" i="4"/>
  <c r="KY27" i="4" s="1"/>
  <c r="KR13" i="4"/>
  <c r="KY13" i="4" s="1"/>
  <c r="KR20" i="4"/>
  <c r="KY20" i="4" s="1"/>
  <c r="KR23" i="4"/>
  <c r="KY23" i="4" s="1"/>
  <c r="KR16" i="4"/>
  <c r="KY16" i="4" s="1"/>
  <c r="NO38" i="4"/>
  <c r="NO39" i="4"/>
  <c r="NH10" i="4"/>
  <c r="NO10" i="4" s="1"/>
  <c r="NH27" i="4"/>
  <c r="NO27" i="4" s="1"/>
  <c r="NH13" i="4"/>
  <c r="NO13" i="4" s="1"/>
  <c r="NH34" i="4"/>
  <c r="NO34" i="4" s="1"/>
  <c r="NH20" i="4"/>
  <c r="NO20" i="4" s="1"/>
  <c r="NH28" i="4"/>
  <c r="NO28" i="4" s="1"/>
  <c r="OP10" i="4"/>
  <c r="OW10" i="4" s="1"/>
  <c r="OP23" i="4"/>
  <c r="OW23" i="4" s="1"/>
  <c r="OP16" i="4"/>
  <c r="OW16" i="4" s="1"/>
  <c r="OP28" i="4"/>
  <c r="OW28" i="4" s="1"/>
  <c r="OP30" i="4"/>
  <c r="OP32" i="4"/>
  <c r="OW32" i="4" s="1"/>
  <c r="OP40" i="4"/>
  <c r="OW40" i="4" s="1"/>
  <c r="PX5" i="4"/>
  <c r="QE5" i="4" s="1"/>
  <c r="PX9" i="4"/>
  <c r="QE9" i="4" s="1"/>
  <c r="PX17" i="4"/>
  <c r="QE17" i="4" s="1"/>
  <c r="PX39" i="4"/>
  <c r="QE39" i="4" s="1"/>
  <c r="RF32" i="4"/>
  <c r="FL8" i="4"/>
  <c r="FS8" i="4" s="1"/>
  <c r="RF30" i="4"/>
  <c r="RM30" i="4" s="1"/>
  <c r="FL11" i="4"/>
  <c r="FS11" i="4" s="1"/>
  <c r="FL36" i="4"/>
  <c r="FS36" i="4" s="1"/>
  <c r="GT8" i="4"/>
  <c r="HA8" i="4" s="1"/>
  <c r="GT11" i="4"/>
  <c r="HA11" i="4" s="1"/>
  <c r="GT12" i="4"/>
  <c r="HA12" i="4" s="1"/>
  <c r="GT18" i="4"/>
  <c r="HA18" i="4" s="1"/>
  <c r="IB11" i="4"/>
  <c r="II11" i="4" s="1"/>
  <c r="KR18" i="4"/>
  <c r="KY18" i="4" s="1"/>
  <c r="RF40" i="4"/>
  <c r="RM40" i="4" s="1"/>
  <c r="KR31" i="4"/>
  <c r="KY31" i="4" s="1"/>
  <c r="LZ8" i="4"/>
  <c r="MG8" i="4" s="1"/>
  <c r="LZ18" i="4"/>
  <c r="MG18" i="4" s="1"/>
  <c r="LZ31" i="4"/>
  <c r="MG31" i="4" s="1"/>
  <c r="NH4" i="4"/>
  <c r="NO4" i="4" s="1"/>
  <c r="NH6" i="4"/>
  <c r="NO6" i="4" s="1"/>
  <c r="NH33" i="4"/>
  <c r="NO33" i="4" s="1"/>
  <c r="NH12" i="4"/>
  <c r="NO12" i="4" s="1"/>
  <c r="NH15" i="4"/>
  <c r="NO15" i="4" s="1"/>
  <c r="OP11" i="4"/>
  <c r="OW11" i="4" s="1"/>
  <c r="OP36" i="4"/>
  <c r="OW36" i="4" s="1"/>
  <c r="PX8" i="4"/>
  <c r="QE8" i="4" s="1"/>
  <c r="QE10" i="4"/>
  <c r="EJ5" i="21"/>
  <c r="EJ7" i="21"/>
  <c r="EJ10" i="21"/>
  <c r="EJ28" i="21"/>
  <c r="EJ22" i="21"/>
  <c r="FL6" i="21"/>
  <c r="HP29" i="21"/>
  <c r="HP13" i="21"/>
  <c r="HP19" i="21"/>
  <c r="IR5" i="21"/>
  <c r="IR7" i="21"/>
  <c r="IR10" i="21"/>
  <c r="IR28" i="21"/>
  <c r="IR22" i="21"/>
  <c r="JT6" i="21"/>
  <c r="LX29" i="21"/>
  <c r="LX13" i="21"/>
  <c r="LX19" i="21"/>
  <c r="MZ5" i="21"/>
  <c r="MZ7" i="21"/>
  <c r="MZ10" i="21"/>
  <c r="MZ28" i="21"/>
  <c r="MZ22" i="21"/>
  <c r="OB6" i="21"/>
  <c r="EJ12" i="21"/>
  <c r="EJ11" i="21"/>
  <c r="EJ26" i="21"/>
  <c r="FL4" i="21"/>
  <c r="FL9" i="21"/>
  <c r="FL14" i="21"/>
  <c r="FL23" i="21"/>
  <c r="FL16" i="21"/>
  <c r="GN8" i="21"/>
  <c r="IR12" i="21"/>
  <c r="IR11" i="21"/>
  <c r="IR26" i="21"/>
  <c r="JT4" i="21"/>
  <c r="JT9" i="21"/>
  <c r="JT14" i="21"/>
  <c r="JT23" i="21"/>
  <c r="JT16" i="21"/>
  <c r="KV8" i="21"/>
  <c r="MZ12" i="21"/>
  <c r="MZ11" i="21"/>
  <c r="MZ26" i="21"/>
  <c r="OB4" i="21"/>
  <c r="OB9" i="21"/>
  <c r="OB14" i="21"/>
  <c r="OB23" i="21"/>
  <c r="OB16" i="21"/>
  <c r="PD8" i="21"/>
  <c r="PD7" i="27"/>
  <c r="PD10" i="27"/>
  <c r="PD19" i="27"/>
  <c r="KV5" i="27"/>
  <c r="KV11" i="27"/>
  <c r="KV12" i="27"/>
  <c r="KV17" i="27"/>
  <c r="OB10" i="27"/>
  <c r="NY19" i="27"/>
  <c r="PD4" i="27"/>
  <c r="PD9" i="27"/>
  <c r="PD20" i="27"/>
  <c r="PD13" i="27"/>
  <c r="EJ8" i="26"/>
  <c r="EJ11" i="26"/>
  <c r="EJ17" i="26"/>
  <c r="EJ20" i="26"/>
  <c r="HP8" i="26"/>
  <c r="HP11" i="26"/>
  <c r="HP17" i="26"/>
  <c r="HP20" i="26"/>
  <c r="IR8" i="26"/>
  <c r="IR11" i="26"/>
  <c r="IR17" i="26"/>
  <c r="IR20" i="26"/>
  <c r="LX8" i="26"/>
  <c r="LX11" i="26"/>
  <c r="LX17" i="26"/>
  <c r="LX20" i="26"/>
  <c r="MZ8" i="26"/>
  <c r="MZ11" i="26"/>
  <c r="MZ17" i="26"/>
  <c r="MZ20" i="26"/>
  <c r="RG17" i="26"/>
  <c r="OB16" i="26"/>
  <c r="OB15" i="26"/>
  <c r="GN4" i="26"/>
  <c r="GN6" i="26"/>
  <c r="GN9" i="26"/>
  <c r="GN18" i="26"/>
  <c r="HP4" i="26"/>
  <c r="HP6" i="26"/>
  <c r="HP9" i="26"/>
  <c r="HP18" i="26"/>
  <c r="KV4" i="26"/>
  <c r="KV6" i="26"/>
  <c r="KV9" i="26"/>
  <c r="KV18" i="26"/>
  <c r="LX4" i="26"/>
  <c r="LX6" i="26"/>
  <c r="LX9" i="26"/>
  <c r="LX18" i="26"/>
  <c r="PD4" i="26"/>
  <c r="PD9" i="26"/>
  <c r="PD18" i="26"/>
  <c r="PD13" i="21"/>
  <c r="PD19" i="21"/>
  <c r="PD14" i="21"/>
  <c r="PD23" i="21"/>
  <c r="PD16" i="21"/>
  <c r="DE4" i="21"/>
  <c r="EJ8" i="21"/>
  <c r="EJ29" i="21"/>
  <c r="EJ13" i="21"/>
  <c r="EJ19" i="21"/>
  <c r="FL5" i="21"/>
  <c r="FL7" i="21"/>
  <c r="FL12" i="21"/>
  <c r="FL11" i="21"/>
  <c r="FL26" i="21"/>
  <c r="GN4" i="21"/>
  <c r="GN9" i="21"/>
  <c r="GN10" i="21"/>
  <c r="GN28" i="21"/>
  <c r="GN22" i="21"/>
  <c r="HP6" i="21"/>
  <c r="HP14" i="21"/>
  <c r="HP23" i="21"/>
  <c r="HP16" i="21"/>
  <c r="IR8" i="21"/>
  <c r="IR29" i="21"/>
  <c r="IR13" i="21"/>
  <c r="IR19" i="21"/>
  <c r="JT5" i="21"/>
  <c r="JT7" i="21"/>
  <c r="JT12" i="21"/>
  <c r="JT11" i="21"/>
  <c r="JT26" i="21"/>
  <c r="KV4" i="21"/>
  <c r="KV9" i="21"/>
  <c r="KV10" i="21"/>
  <c r="KV28" i="21"/>
  <c r="KV22" i="21"/>
  <c r="LX6" i="21"/>
  <c r="LX14" i="21"/>
  <c r="LX23" i="21"/>
  <c r="LX16" i="21"/>
  <c r="MZ8" i="21"/>
  <c r="MZ29" i="21"/>
  <c r="MZ13" i="21"/>
  <c r="MZ19" i="21"/>
  <c r="OB5" i="21"/>
  <c r="OB7" i="21"/>
  <c r="OB12" i="21"/>
  <c r="OB11" i="21"/>
  <c r="OB26" i="21"/>
  <c r="PD4" i="21"/>
  <c r="PD9" i="21"/>
  <c r="PD10" i="21"/>
  <c r="PD28" i="21"/>
  <c r="PD22" i="21"/>
  <c r="EJ6" i="21"/>
  <c r="EJ14" i="21"/>
  <c r="EJ23" i="21"/>
  <c r="EJ16" i="21"/>
  <c r="FL8" i="21"/>
  <c r="FL29" i="21"/>
  <c r="FL13" i="21"/>
  <c r="FL19" i="21"/>
  <c r="GN5" i="21"/>
  <c r="GN7" i="21"/>
  <c r="GN12" i="21"/>
  <c r="GN11" i="21"/>
  <c r="GN26" i="21"/>
  <c r="HP4" i="21"/>
  <c r="HP9" i="21"/>
  <c r="HP10" i="21"/>
  <c r="HP28" i="21"/>
  <c r="HP22" i="21"/>
  <c r="IR6" i="21"/>
  <c r="IR14" i="21"/>
  <c r="IR23" i="21"/>
  <c r="IR16" i="21"/>
  <c r="JT8" i="21"/>
  <c r="JT29" i="21"/>
  <c r="JT13" i="21"/>
  <c r="JT19" i="21"/>
  <c r="KV5" i="21"/>
  <c r="KV7" i="21"/>
  <c r="KV12" i="21"/>
  <c r="KV11" i="21"/>
  <c r="KV26" i="21"/>
  <c r="LX4" i="21"/>
  <c r="LX9" i="21"/>
  <c r="LX10" i="21"/>
  <c r="LX28" i="21"/>
  <c r="LX22" i="21"/>
  <c r="MZ6" i="21"/>
  <c r="MZ14" i="21"/>
  <c r="MZ23" i="21"/>
  <c r="MZ16" i="21"/>
  <c r="OB8" i="21"/>
  <c r="OB29" i="21"/>
  <c r="OB13" i="21"/>
  <c r="OB19" i="21"/>
  <c r="PD5" i="21"/>
  <c r="PD7" i="21"/>
  <c r="PD12" i="21"/>
  <c r="PD11" i="21"/>
  <c r="PD26" i="21"/>
  <c r="IO36" i="19"/>
  <c r="EJ6" i="19"/>
  <c r="EJ8" i="19"/>
  <c r="EJ14" i="19"/>
  <c r="EJ19" i="19"/>
  <c r="EJ20" i="19"/>
  <c r="EJ24" i="19"/>
  <c r="EJ33" i="19"/>
  <c r="EJ40" i="19"/>
  <c r="EJ38" i="19"/>
  <c r="FL5" i="19"/>
  <c r="FL12" i="19"/>
  <c r="FL10" i="19"/>
  <c r="FL18" i="19"/>
  <c r="FL29" i="19"/>
  <c r="FL23" i="19"/>
  <c r="FL28" i="19"/>
  <c r="FL32" i="19"/>
  <c r="FL37" i="19"/>
  <c r="GN4" i="19"/>
  <c r="GN11" i="19"/>
  <c r="GN13" i="19"/>
  <c r="GN26" i="19"/>
  <c r="QC24" i="19"/>
  <c r="EJ5" i="19"/>
  <c r="EJ12" i="19"/>
  <c r="EJ10" i="19"/>
  <c r="EJ18" i="19"/>
  <c r="EJ29" i="19"/>
  <c r="EJ23" i="19"/>
  <c r="EJ28" i="19"/>
  <c r="EJ32" i="19"/>
  <c r="EJ37" i="19"/>
  <c r="FL4" i="19"/>
  <c r="FL11" i="19"/>
  <c r="FL13" i="19"/>
  <c r="FL26" i="19"/>
  <c r="FL17" i="19"/>
  <c r="FL21" i="19"/>
  <c r="FL39" i="19"/>
  <c r="IO41" i="19"/>
  <c r="GN17" i="19"/>
  <c r="GN21" i="19"/>
  <c r="GN39" i="19"/>
  <c r="GN36" i="19"/>
  <c r="HP7" i="19"/>
  <c r="HP9" i="19"/>
  <c r="HP16" i="19"/>
  <c r="HP15" i="19"/>
  <c r="HP27" i="19"/>
  <c r="HP25" i="19"/>
  <c r="HP31" i="19"/>
  <c r="HP30" i="19"/>
  <c r="HP41" i="19"/>
  <c r="IR6" i="19"/>
  <c r="IR8" i="19"/>
  <c r="IR14" i="19"/>
  <c r="IR19" i="19"/>
  <c r="IR20" i="19"/>
  <c r="IR24" i="19"/>
  <c r="IR33" i="19"/>
  <c r="IR40" i="19"/>
  <c r="IR38" i="19"/>
  <c r="JT5" i="19"/>
  <c r="JT12" i="19"/>
  <c r="JT10" i="19"/>
  <c r="JT18" i="19"/>
  <c r="JT29" i="19"/>
  <c r="JT23" i="19"/>
  <c r="JT28" i="19"/>
  <c r="JT32" i="19"/>
  <c r="JT37" i="19"/>
  <c r="KV4" i="19"/>
  <c r="KV11" i="19"/>
  <c r="KV13" i="19"/>
  <c r="KV26" i="19"/>
  <c r="KV17" i="19"/>
  <c r="KV21" i="19"/>
  <c r="KV39" i="19"/>
  <c r="KV36" i="19"/>
  <c r="LX7" i="19"/>
  <c r="LX9" i="19"/>
  <c r="LX16" i="19"/>
  <c r="LX15" i="19"/>
  <c r="LX27" i="19"/>
  <c r="LX25" i="19"/>
  <c r="LX31" i="19"/>
  <c r="LX30" i="19"/>
  <c r="LX41" i="19"/>
  <c r="MZ6" i="19"/>
  <c r="MZ8" i="19"/>
  <c r="MZ14" i="19"/>
  <c r="MZ19" i="19"/>
  <c r="MZ20" i="19"/>
  <c r="MZ24" i="19"/>
  <c r="MZ33" i="19"/>
  <c r="MZ40" i="19"/>
  <c r="MZ38" i="19"/>
  <c r="OB5" i="19"/>
  <c r="OB12" i="19"/>
  <c r="OB10" i="19"/>
  <c r="OB18" i="19"/>
  <c r="OB29" i="19"/>
  <c r="OB23" i="19"/>
  <c r="OB28" i="19"/>
  <c r="OB32" i="19"/>
  <c r="OB37" i="19"/>
  <c r="PD4" i="19"/>
  <c r="PD11" i="19"/>
  <c r="PD13" i="19"/>
  <c r="PD26" i="19"/>
  <c r="PD17" i="19"/>
  <c r="PD21" i="19"/>
  <c r="PD39" i="19"/>
  <c r="PD36" i="19"/>
  <c r="IO38" i="19"/>
  <c r="FL36" i="19"/>
  <c r="GN7" i="19"/>
  <c r="GN9" i="19"/>
  <c r="GN16" i="19"/>
  <c r="GN15" i="19"/>
  <c r="GN27" i="19"/>
  <c r="GN25" i="19"/>
  <c r="GN31" i="19"/>
  <c r="GN30" i="19"/>
  <c r="GN41" i="19"/>
  <c r="HP6" i="19"/>
  <c r="HP8" i="19"/>
  <c r="HP14" i="19"/>
  <c r="HP19" i="19"/>
  <c r="HP20" i="19"/>
  <c r="HP24" i="19"/>
  <c r="HP33" i="19"/>
  <c r="HP40" i="19"/>
  <c r="HP38" i="19"/>
  <c r="IR5" i="19"/>
  <c r="IR12" i="19"/>
  <c r="IR10" i="19"/>
  <c r="IR18" i="19"/>
  <c r="IR29" i="19"/>
  <c r="IR23" i="19"/>
  <c r="IR28" i="19"/>
  <c r="IR32" i="19"/>
  <c r="IR37" i="19"/>
  <c r="JT4" i="19"/>
  <c r="JT11" i="19"/>
  <c r="JT13" i="19"/>
  <c r="JT26" i="19"/>
  <c r="JT17" i="19"/>
  <c r="JT21" i="19"/>
  <c r="JT39" i="19"/>
  <c r="JT36" i="19"/>
  <c r="KV7" i="19"/>
  <c r="KV9" i="19"/>
  <c r="KV16" i="19"/>
  <c r="KV15" i="19"/>
  <c r="KV27" i="19"/>
  <c r="KV25" i="19"/>
  <c r="KV31" i="19"/>
  <c r="KV30" i="19"/>
  <c r="KV41" i="19"/>
  <c r="LX6" i="19"/>
  <c r="LX8" i="19"/>
  <c r="LX14" i="19"/>
  <c r="LX19" i="19"/>
  <c r="LX20" i="19"/>
  <c r="LX24" i="19"/>
  <c r="LX33" i="19"/>
  <c r="LX40" i="19"/>
  <c r="LX38" i="19"/>
  <c r="MZ5" i="19"/>
  <c r="MZ12" i="19"/>
  <c r="MZ10" i="19"/>
  <c r="MZ18" i="19"/>
  <c r="MZ29" i="19"/>
  <c r="MZ23" i="19"/>
  <c r="MZ28" i="19"/>
  <c r="MZ32" i="19"/>
  <c r="MZ37" i="19"/>
  <c r="OB4" i="19"/>
  <c r="OB11" i="19"/>
  <c r="OB13" i="19"/>
  <c r="OB26" i="19"/>
  <c r="OB17" i="19"/>
  <c r="OB21" i="19"/>
  <c r="OB39" i="19"/>
  <c r="OB36" i="19"/>
  <c r="PD7" i="19"/>
  <c r="PD9" i="19"/>
  <c r="PD16" i="19"/>
  <c r="PD15" i="19"/>
  <c r="PD27" i="19"/>
  <c r="PD25" i="19"/>
  <c r="PD31" i="19"/>
  <c r="PD30" i="19"/>
  <c r="PD41" i="19"/>
  <c r="NY6" i="27"/>
  <c r="EJ4" i="27"/>
  <c r="EJ9" i="27"/>
  <c r="EJ20" i="27"/>
  <c r="EJ13" i="27"/>
  <c r="NY15" i="27"/>
  <c r="FL4" i="27"/>
  <c r="FL9" i="27"/>
  <c r="FL20" i="27"/>
  <c r="FL13" i="27"/>
  <c r="GN4" i="27"/>
  <c r="GN9" i="27"/>
  <c r="GN20" i="27"/>
  <c r="GN13" i="27"/>
  <c r="HP4" i="27"/>
  <c r="HP9" i="27"/>
  <c r="HP20" i="27"/>
  <c r="HP13" i="27"/>
  <c r="IR4" i="27"/>
  <c r="IR9" i="27"/>
  <c r="IR20" i="27"/>
  <c r="IR13" i="27"/>
  <c r="JT4" i="27"/>
  <c r="JT9" i="27"/>
  <c r="JT20" i="27"/>
  <c r="JT13" i="27"/>
  <c r="KV4" i="27"/>
  <c r="KV9" i="27"/>
  <c r="KV20" i="27"/>
  <c r="KV13" i="27"/>
  <c r="LX4" i="27"/>
  <c r="LX9" i="27"/>
  <c r="LX20" i="27"/>
  <c r="LX13" i="27"/>
  <c r="MZ4" i="27"/>
  <c r="MZ9" i="27"/>
  <c r="MZ20" i="27"/>
  <c r="MZ13" i="27"/>
  <c r="OB4" i="27"/>
  <c r="OB12" i="27"/>
  <c r="EJ7" i="27"/>
  <c r="EJ10" i="27"/>
  <c r="EJ19" i="27"/>
  <c r="NY11" i="27"/>
  <c r="FL7" i="27"/>
  <c r="FL10" i="27"/>
  <c r="FL19" i="27"/>
  <c r="GN7" i="27"/>
  <c r="GN10" i="27"/>
  <c r="GN19" i="27"/>
  <c r="HP7" i="27"/>
  <c r="HP10" i="27"/>
  <c r="HP19" i="27"/>
  <c r="IR7" i="27"/>
  <c r="IR10" i="27"/>
  <c r="IR19" i="27"/>
  <c r="JT7" i="27"/>
  <c r="JT10" i="27"/>
  <c r="JT19" i="27"/>
  <c r="KV7" i="27"/>
  <c r="KV10" i="27"/>
  <c r="KV19" i="27"/>
  <c r="LX7" i="27"/>
  <c r="LX10" i="27"/>
  <c r="LX19" i="27"/>
  <c r="MZ7" i="27"/>
  <c r="MZ10" i="27"/>
  <c r="MZ19" i="27"/>
  <c r="OB20" i="27"/>
  <c r="OB8" i="27"/>
  <c r="NY12" i="27"/>
  <c r="EJ6" i="27"/>
  <c r="EJ8" i="27"/>
  <c r="EJ15" i="27"/>
  <c r="KS4" i="27"/>
  <c r="KS5" i="27"/>
  <c r="KS6" i="27"/>
  <c r="KS7" i="27"/>
  <c r="KS9" i="27"/>
  <c r="KS11" i="27"/>
  <c r="KS8" i="27"/>
  <c r="KS10" i="27"/>
  <c r="KS20" i="27"/>
  <c r="KS12" i="27"/>
  <c r="KS15" i="27"/>
  <c r="KS19" i="27"/>
  <c r="KS13" i="27"/>
  <c r="KS17" i="27"/>
  <c r="KS16" i="27"/>
  <c r="NY4" i="27"/>
  <c r="OB11" i="27"/>
  <c r="NY20" i="27"/>
  <c r="OB17" i="27"/>
  <c r="EJ16" i="27"/>
  <c r="FL6" i="27"/>
  <c r="FL8" i="27"/>
  <c r="FL15" i="27"/>
  <c r="FL16" i="27"/>
  <c r="GN6" i="27"/>
  <c r="GN8" i="27"/>
  <c r="GN15" i="27"/>
  <c r="GN16" i="27"/>
  <c r="HP6" i="27"/>
  <c r="HP8" i="27"/>
  <c r="HP15" i="27"/>
  <c r="HP16" i="27"/>
  <c r="IR6" i="27"/>
  <c r="IR8" i="27"/>
  <c r="IR15" i="27"/>
  <c r="IR16" i="27"/>
  <c r="JT6" i="27"/>
  <c r="JT8" i="27"/>
  <c r="JT15" i="27"/>
  <c r="JT16" i="27"/>
  <c r="LX6" i="27"/>
  <c r="LX8" i="27"/>
  <c r="LX15" i="27"/>
  <c r="LX16" i="27"/>
  <c r="MZ6" i="27"/>
  <c r="MZ8" i="27"/>
  <c r="MZ15" i="27"/>
  <c r="MZ16" i="27"/>
  <c r="OB9" i="27"/>
  <c r="NY10" i="27"/>
  <c r="OB13" i="27"/>
  <c r="PD6" i="27"/>
  <c r="PD8" i="27"/>
  <c r="PD15" i="27"/>
  <c r="PD16" i="27"/>
  <c r="OB16" i="27"/>
  <c r="EJ5" i="27"/>
  <c r="EJ11" i="27"/>
  <c r="EJ12" i="27"/>
  <c r="EJ17" i="27"/>
  <c r="OB7" i="27"/>
  <c r="NY8" i="27"/>
  <c r="OB19" i="27"/>
  <c r="NY16" i="27"/>
  <c r="NY5" i="27"/>
  <c r="FL5" i="27"/>
  <c r="FL11" i="27"/>
  <c r="FL12" i="27"/>
  <c r="FL17" i="27"/>
  <c r="GN5" i="27"/>
  <c r="GN11" i="27"/>
  <c r="GN12" i="27"/>
  <c r="GN17" i="27"/>
  <c r="HP5" i="27"/>
  <c r="HP11" i="27"/>
  <c r="HP12" i="27"/>
  <c r="HP17" i="27"/>
  <c r="IR5" i="27"/>
  <c r="IR11" i="27"/>
  <c r="IR12" i="27"/>
  <c r="IR17" i="27"/>
  <c r="JT5" i="27"/>
  <c r="JT11" i="27"/>
  <c r="JT12" i="27"/>
  <c r="JT17" i="27"/>
  <c r="LX5" i="27"/>
  <c r="LX11" i="27"/>
  <c r="LX12" i="27"/>
  <c r="LX17" i="27"/>
  <c r="MZ5" i="27"/>
  <c r="MZ11" i="27"/>
  <c r="MZ12" i="27"/>
  <c r="MZ17" i="27"/>
  <c r="OB6" i="27"/>
  <c r="OB15" i="27"/>
  <c r="PD5" i="27"/>
  <c r="PD11" i="27"/>
  <c r="PD12" i="27"/>
  <c r="PD17" i="27"/>
  <c r="JT17" i="26"/>
  <c r="KV7" i="26"/>
  <c r="KV10" i="26"/>
  <c r="KV16" i="26"/>
  <c r="KV15" i="26"/>
  <c r="LX5" i="26"/>
  <c r="LX14" i="26"/>
  <c r="LX19" i="26"/>
  <c r="MZ4" i="26"/>
  <c r="MZ6" i="26"/>
  <c r="MZ9" i="26"/>
  <c r="MZ18" i="26"/>
  <c r="OB8" i="26"/>
  <c r="OB11" i="26"/>
  <c r="OB17" i="26"/>
  <c r="OB20" i="26"/>
  <c r="PD7" i="26"/>
  <c r="PD10" i="26"/>
  <c r="PD16" i="26"/>
  <c r="PD15" i="26"/>
  <c r="PD6" i="26"/>
  <c r="RB17" i="26"/>
  <c r="EJ5" i="26"/>
  <c r="EJ12" i="26"/>
  <c r="EJ14" i="26"/>
  <c r="EJ19" i="26"/>
  <c r="FL4" i="26"/>
  <c r="FL6" i="26"/>
  <c r="FL9" i="26"/>
  <c r="FL18" i="26"/>
  <c r="GN8" i="26"/>
  <c r="GN11" i="26"/>
  <c r="GN17" i="26"/>
  <c r="GN20" i="26"/>
  <c r="HP7" i="26"/>
  <c r="HP10" i="26"/>
  <c r="HP16" i="26"/>
  <c r="HP15" i="26"/>
  <c r="IR5" i="26"/>
  <c r="IR12" i="26"/>
  <c r="IR14" i="26"/>
  <c r="IR19" i="26"/>
  <c r="JT4" i="26"/>
  <c r="JT6" i="26"/>
  <c r="JT9" i="26"/>
  <c r="JT18" i="26"/>
  <c r="KV8" i="26"/>
  <c r="KV11" i="26"/>
  <c r="KV17" i="26"/>
  <c r="KV20" i="26"/>
  <c r="LX7" i="26"/>
  <c r="LX10" i="26"/>
  <c r="LX16" i="26"/>
  <c r="LX15" i="26"/>
  <c r="MZ5" i="26"/>
  <c r="MZ12" i="26"/>
  <c r="MZ14" i="26"/>
  <c r="MZ19" i="26"/>
  <c r="OB4" i="26"/>
  <c r="OB6" i="26"/>
  <c r="OB9" i="26"/>
  <c r="OB18" i="26"/>
  <c r="PD8" i="26"/>
  <c r="PD11" i="26"/>
  <c r="PD17" i="26"/>
  <c r="PD20" i="26"/>
  <c r="EJ4" i="26"/>
  <c r="EJ6" i="26"/>
  <c r="EJ9" i="26"/>
  <c r="EJ18" i="26"/>
  <c r="FL8" i="26"/>
  <c r="FL11" i="26"/>
  <c r="FL17" i="26"/>
  <c r="FL20" i="26"/>
  <c r="GN7" i="26"/>
  <c r="GN10" i="26"/>
  <c r="GN16" i="26"/>
  <c r="GN15" i="26"/>
  <c r="HP5" i="26"/>
  <c r="HP12" i="26"/>
  <c r="HP14" i="26"/>
  <c r="HP19" i="26"/>
  <c r="IR4" i="26"/>
  <c r="IR6" i="26"/>
  <c r="IR9" i="26"/>
  <c r="IR18" i="26"/>
  <c r="JT8" i="26"/>
  <c r="JT11" i="26"/>
  <c r="JT20" i="26"/>
  <c r="LX12" i="26"/>
  <c r="CW28" i="22"/>
  <c r="DA28" i="22" s="1"/>
  <c r="KY33" i="4"/>
  <c r="KY15" i="4"/>
  <c r="NH30" i="4"/>
  <c r="NO30" i="4" s="1"/>
  <c r="NH32" i="4"/>
  <c r="NO32" i="4" s="1"/>
  <c r="NH40" i="4"/>
  <c r="NO40" i="4" s="1"/>
  <c r="OP7" i="4"/>
  <c r="OW7" i="4" s="1"/>
  <c r="PX12" i="4"/>
  <c r="QE12" i="4" s="1"/>
  <c r="PX18" i="4"/>
  <c r="QE18" i="4" s="1"/>
  <c r="EK20" i="4"/>
  <c r="EK23" i="4"/>
  <c r="EK32" i="4"/>
  <c r="NH8" i="4"/>
  <c r="NO8" i="4" s="1"/>
  <c r="OP15" i="4"/>
  <c r="OW15" i="4" s="1"/>
  <c r="OP38" i="4"/>
  <c r="OW38" i="4" s="1"/>
  <c r="OP39" i="4"/>
  <c r="OW39" i="4" s="1"/>
  <c r="PX6" i="4"/>
  <c r="QE6" i="4" s="1"/>
  <c r="RM20" i="4"/>
  <c r="RF16" i="4"/>
  <c r="RM16" i="4" s="1"/>
  <c r="EK16" i="4"/>
  <c r="EK28" i="4"/>
  <c r="FL15" i="4"/>
  <c r="FS15" i="4" s="1"/>
  <c r="FL38" i="4"/>
  <c r="FS38" i="4" s="1"/>
  <c r="FL39" i="4"/>
  <c r="FS39" i="4" s="1"/>
  <c r="GT6" i="4"/>
  <c r="HA6" i="4" s="1"/>
  <c r="IB12" i="4"/>
  <c r="II12" i="4" s="1"/>
  <c r="IB16" i="4"/>
  <c r="II16" i="4" s="1"/>
  <c r="IB30" i="4"/>
  <c r="II30" i="4" s="1"/>
  <c r="LZ6" i="4"/>
  <c r="MG6" i="4" s="1"/>
  <c r="LZ29" i="4"/>
  <c r="MG29" i="4" s="1"/>
  <c r="LZ15" i="4"/>
  <c r="MG15" i="4" s="1"/>
  <c r="LZ17" i="4"/>
  <c r="MG17" i="4" s="1"/>
  <c r="NH16" i="4"/>
  <c r="NO16" i="4" s="1"/>
  <c r="OW30" i="4"/>
  <c r="FL23" i="4"/>
  <c r="FS23" i="4" s="1"/>
  <c r="FL16" i="4"/>
  <c r="FS16" i="4" s="1"/>
  <c r="FL28" i="4"/>
  <c r="FS28" i="4" s="1"/>
  <c r="FL30" i="4"/>
  <c r="FS30" i="4" s="1"/>
  <c r="FL32" i="4"/>
  <c r="FS32" i="4" s="1"/>
  <c r="FL40" i="4"/>
  <c r="FS40" i="4" s="1"/>
  <c r="GT5" i="4"/>
  <c r="HA5" i="4" s="1"/>
  <c r="GT9" i="4"/>
  <c r="HA9" i="4" s="1"/>
  <c r="IB36" i="4"/>
  <c r="II36" i="4" s="1"/>
  <c r="IB31" i="4"/>
  <c r="II31" i="4" s="1"/>
  <c r="JJ12" i="4"/>
  <c r="JQ12" i="4" s="1"/>
  <c r="LZ9" i="4"/>
  <c r="MG9" i="4" s="1"/>
  <c r="LZ10" i="4"/>
  <c r="MG10" i="4" s="1"/>
  <c r="LZ27" i="4"/>
  <c r="MG27" i="4" s="1"/>
  <c r="LZ13" i="4"/>
  <c r="MG13" i="4" s="1"/>
  <c r="LZ34" i="4"/>
  <c r="MG34" i="4" s="1"/>
  <c r="LZ20" i="4"/>
  <c r="MG20" i="4" s="1"/>
  <c r="LZ16" i="4"/>
  <c r="MG16" i="4" s="1"/>
  <c r="LZ28" i="4"/>
  <c r="MG28" i="4" s="1"/>
  <c r="NH36" i="4"/>
  <c r="NO36" i="4" s="1"/>
  <c r="NH17" i="4"/>
  <c r="NO17" i="4" s="1"/>
  <c r="NH18" i="4"/>
  <c r="NO18" i="4" s="1"/>
  <c r="RF6" i="4"/>
  <c r="RM6" i="4" s="1"/>
  <c r="RF33" i="4"/>
  <c r="RM33" i="4" s="1"/>
  <c r="EK7" i="4"/>
  <c r="ED9" i="4"/>
  <c r="EK9" i="4" s="1"/>
  <c r="GT17" i="4"/>
  <c r="HA17" i="4" s="1"/>
  <c r="GT39" i="4"/>
  <c r="HA39" i="4" s="1"/>
  <c r="IB6" i="4"/>
  <c r="II6" i="4" s="1"/>
  <c r="IB33" i="4"/>
  <c r="II33" i="4" s="1"/>
  <c r="JJ36" i="4"/>
  <c r="JQ36" i="4" s="1"/>
  <c r="JJ30" i="4"/>
  <c r="JQ30" i="4" s="1"/>
  <c r="JJ40" i="4"/>
  <c r="JQ40" i="4" s="1"/>
  <c r="OP4" i="4"/>
  <c r="OW4" i="4" s="1"/>
  <c r="PX28" i="4"/>
  <c r="QE28" i="4" s="1"/>
  <c r="PX30" i="4"/>
  <c r="QE30" i="4" s="1"/>
  <c r="PX32" i="4"/>
  <c r="QE32" i="4" s="1"/>
  <c r="PX40" i="4"/>
  <c r="QE40" i="4" s="1"/>
  <c r="RF7" i="4"/>
  <c r="RM7" i="4" s="1"/>
  <c r="RF5" i="4"/>
  <c r="RM5" i="4" s="1"/>
  <c r="RF9" i="4"/>
  <c r="RM9" i="4" s="1"/>
  <c r="RF10" i="4"/>
  <c r="RM10" i="4" s="1"/>
  <c r="RF27" i="4"/>
  <c r="RM27" i="4" s="1"/>
  <c r="EK17" i="4"/>
  <c r="ED27" i="4"/>
  <c r="EK27" i="4" s="1"/>
  <c r="ED34" i="4"/>
  <c r="EK34" i="4" s="1"/>
  <c r="ED6" i="4"/>
  <c r="EK6" i="4" s="1"/>
  <c r="ED8" i="4"/>
  <c r="EK8" i="4" s="1"/>
  <c r="ED11" i="4"/>
  <c r="EK11" i="4" s="1"/>
  <c r="ED12" i="4"/>
  <c r="EK12" i="4" s="1"/>
  <c r="ED36" i="4"/>
  <c r="EK36" i="4" s="1"/>
  <c r="FL4" i="4"/>
  <c r="FS4" i="4" s="1"/>
  <c r="GT28" i="4"/>
  <c r="HA28" i="4" s="1"/>
  <c r="GT30" i="4"/>
  <c r="HA30" i="4" s="1"/>
  <c r="GT32" i="4"/>
  <c r="HA32" i="4" s="1"/>
  <c r="GT40" i="4"/>
  <c r="HA40" i="4" s="1"/>
  <c r="IB7" i="4"/>
  <c r="II7" i="4" s="1"/>
  <c r="IB5" i="4"/>
  <c r="II5" i="4" s="1"/>
  <c r="IB10" i="4"/>
  <c r="II10" i="4" s="1"/>
  <c r="IB27" i="4"/>
  <c r="II27" i="4" s="1"/>
  <c r="JJ18" i="4"/>
  <c r="JQ18" i="4" s="1"/>
  <c r="KR4" i="4"/>
  <c r="KY4" i="4" s="1"/>
  <c r="KR36" i="4"/>
  <c r="KY36" i="4" s="1"/>
  <c r="NH9" i="4"/>
  <c r="NO9" i="4" s="1"/>
  <c r="NH29" i="4"/>
  <c r="NO29" i="4" s="1"/>
  <c r="OP8" i="4"/>
  <c r="OW8" i="4" s="1"/>
  <c r="OP13" i="4"/>
  <c r="OW13" i="4" s="1"/>
  <c r="OP20" i="4"/>
  <c r="OW20" i="4" s="1"/>
  <c r="RF38" i="4"/>
  <c r="RM38" i="4" s="1"/>
  <c r="ED39" i="4"/>
  <c r="EK39" i="4" s="1"/>
  <c r="FL6" i="4"/>
  <c r="FS6" i="4" s="1"/>
  <c r="FL12" i="4"/>
  <c r="FS12" i="4" s="1"/>
  <c r="GT7" i="4"/>
  <c r="HA7" i="4" s="1"/>
  <c r="GT33" i="4"/>
  <c r="HA33" i="4" s="1"/>
  <c r="GT36" i="4"/>
  <c r="HA36" i="4" s="1"/>
  <c r="IB9" i="4"/>
  <c r="II9" i="4" s="1"/>
  <c r="IB29" i="4"/>
  <c r="II29" i="4" s="1"/>
  <c r="IB18" i="4"/>
  <c r="II18" i="4" s="1"/>
  <c r="JJ27" i="4"/>
  <c r="JQ27" i="4" s="1"/>
  <c r="JJ15" i="4"/>
  <c r="JQ15" i="4" s="1"/>
  <c r="JJ31" i="4"/>
  <c r="JQ31" i="4" s="1"/>
  <c r="KR34" i="4"/>
  <c r="KY34" i="4" s="1"/>
  <c r="KR17" i="4"/>
  <c r="KY17" i="4" s="1"/>
  <c r="LZ4" i="4"/>
  <c r="MG4" i="4" s="1"/>
  <c r="LZ23" i="4"/>
  <c r="MG23" i="4" s="1"/>
  <c r="LZ38" i="4"/>
  <c r="MG38" i="4" s="1"/>
  <c r="OP6" i="4"/>
  <c r="OW6" i="4" s="1"/>
  <c r="OP12" i="4"/>
  <c r="OW12" i="4" s="1"/>
  <c r="PX7" i="4"/>
  <c r="QE7" i="4" s="1"/>
  <c r="PX33" i="4"/>
  <c r="QE33" i="4" s="1"/>
  <c r="PX36" i="4"/>
  <c r="QE36" i="4" s="1"/>
  <c r="RF29" i="4"/>
  <c r="RM29" i="4" s="1"/>
  <c r="RF18" i="4"/>
  <c r="RM18" i="4" s="1"/>
  <c r="EK40" i="4"/>
  <c r="FS7" i="4"/>
  <c r="FL33" i="4"/>
  <c r="FS33" i="4" s="1"/>
  <c r="GT29" i="4"/>
  <c r="HA29" i="4" s="1"/>
  <c r="IB15" i="4"/>
  <c r="II15" i="4" s="1"/>
  <c r="JJ17" i="4"/>
  <c r="JQ17" i="4" s="1"/>
  <c r="KR38" i="4"/>
  <c r="KY38" i="4" s="1"/>
  <c r="LZ39" i="4"/>
  <c r="MG39" i="4" s="1"/>
  <c r="OP33" i="4"/>
  <c r="OW33" i="4" s="1"/>
  <c r="PX29" i="4"/>
  <c r="QE29" i="4" s="1"/>
  <c r="RF15" i="4"/>
  <c r="RM15" i="4" s="1"/>
  <c r="FL9" i="4"/>
  <c r="FS9" i="4" s="1"/>
  <c r="FL29" i="4"/>
  <c r="FS29" i="4" s="1"/>
  <c r="FL18" i="4"/>
  <c r="FS18" i="4" s="1"/>
  <c r="GT27" i="4"/>
  <c r="HA27" i="4" s="1"/>
  <c r="GT15" i="4"/>
  <c r="HA15" i="4" s="1"/>
  <c r="GT31" i="4"/>
  <c r="HA31" i="4" s="1"/>
  <c r="IB34" i="4"/>
  <c r="II34" i="4" s="1"/>
  <c r="IB17" i="4"/>
  <c r="II17" i="4" s="1"/>
  <c r="JJ4" i="4"/>
  <c r="JQ4" i="4" s="1"/>
  <c r="JJ23" i="4"/>
  <c r="JQ23" i="4" s="1"/>
  <c r="JJ38" i="4"/>
  <c r="JQ38" i="4" s="1"/>
  <c r="KR8" i="4"/>
  <c r="KY8" i="4" s="1"/>
  <c r="KR28" i="4"/>
  <c r="KY28" i="4" s="1"/>
  <c r="KR39" i="4"/>
  <c r="KY39" i="4" s="1"/>
  <c r="LZ11" i="4"/>
  <c r="MG11" i="4" s="1"/>
  <c r="LZ32" i="4"/>
  <c r="MG32" i="4" s="1"/>
  <c r="OP9" i="4"/>
  <c r="OW9" i="4" s="1"/>
  <c r="OP29" i="4"/>
  <c r="OW29" i="4" s="1"/>
  <c r="OP18" i="4"/>
  <c r="OW18" i="4" s="1"/>
  <c r="PX27" i="4"/>
  <c r="QE27" i="4" s="1"/>
  <c r="PX15" i="4"/>
  <c r="QE15" i="4" s="1"/>
  <c r="PX31" i="4"/>
  <c r="QE31" i="4" s="1"/>
  <c r="RF34" i="4"/>
  <c r="RM34" i="4" s="1"/>
  <c r="RF17" i="4"/>
  <c r="RM17" i="4" s="1"/>
  <c r="ED5" i="4"/>
  <c r="EK5" i="4" s="1"/>
  <c r="FL27" i="4"/>
  <c r="FS27" i="4" s="1"/>
  <c r="GT34" i="4"/>
  <c r="HA34" i="4" s="1"/>
  <c r="IB4" i="4"/>
  <c r="II4" i="4" s="1"/>
  <c r="IB23" i="4"/>
  <c r="II23" i="4" s="1"/>
  <c r="II38" i="4"/>
  <c r="JJ8" i="4"/>
  <c r="JQ8" i="4" s="1"/>
  <c r="JJ28" i="4"/>
  <c r="JQ28" i="4" s="1"/>
  <c r="JQ39" i="4"/>
  <c r="KR11" i="4"/>
  <c r="KY11" i="4" s="1"/>
  <c r="KR32" i="4"/>
  <c r="KY32" i="4" s="1"/>
  <c r="LZ12" i="4"/>
  <c r="MG12" i="4" s="1"/>
  <c r="NH7" i="4"/>
  <c r="NO7" i="4" s="1"/>
  <c r="NH11" i="4"/>
  <c r="NO11" i="4" s="1"/>
  <c r="NH23" i="4"/>
  <c r="NO23" i="4" s="1"/>
  <c r="NH31" i="4"/>
  <c r="NO31" i="4" s="1"/>
  <c r="OP27" i="4"/>
  <c r="OW27" i="4" s="1"/>
  <c r="OP31" i="4"/>
  <c r="OW31" i="4" s="1"/>
  <c r="PX34" i="4"/>
  <c r="QE34" i="4" s="1"/>
  <c r="RF4" i="4"/>
  <c r="RM4" i="4" s="1"/>
  <c r="RF23" i="4"/>
  <c r="RM23" i="4" s="1"/>
  <c r="EK30" i="4"/>
  <c r="ED33" i="4"/>
  <c r="EK33" i="4" s="1"/>
  <c r="ED18" i="4"/>
  <c r="EK18" i="4" s="1"/>
  <c r="FL31" i="4"/>
  <c r="FS31" i="4" s="1"/>
  <c r="ED10" i="4"/>
  <c r="EK10" i="4" s="1"/>
  <c r="ED29" i="4"/>
  <c r="EK29" i="4" s="1"/>
  <c r="ED31" i="4"/>
  <c r="EK31" i="4" s="1"/>
  <c r="FL34" i="4"/>
  <c r="FS34" i="4" s="1"/>
  <c r="FL17" i="4"/>
  <c r="FS17" i="4" s="1"/>
  <c r="GT4" i="4"/>
  <c r="HA4" i="4" s="1"/>
  <c r="GT23" i="4"/>
  <c r="HA23" i="4" s="1"/>
  <c r="GT38" i="4"/>
  <c r="HA38" i="4" s="1"/>
  <c r="IB8" i="4"/>
  <c r="II8" i="4" s="1"/>
  <c r="IB28" i="4"/>
  <c r="II28" i="4" s="1"/>
  <c r="IB39" i="4"/>
  <c r="II39" i="4" s="1"/>
  <c r="JJ11" i="4"/>
  <c r="JQ11" i="4" s="1"/>
  <c r="JJ32" i="4"/>
  <c r="JQ32" i="4" s="1"/>
  <c r="KR6" i="4"/>
  <c r="KY6" i="4" s="1"/>
  <c r="KR12" i="4"/>
  <c r="KY12" i="4" s="1"/>
  <c r="LZ7" i="4"/>
  <c r="MG7" i="4" s="1"/>
  <c r="LZ33" i="4"/>
  <c r="MG33" i="4" s="1"/>
  <c r="LZ36" i="4"/>
  <c r="MG36" i="4" s="1"/>
  <c r="OP34" i="4"/>
  <c r="OW34" i="4" s="1"/>
  <c r="OP17" i="4"/>
  <c r="OW17" i="4" s="1"/>
  <c r="PX4" i="4"/>
  <c r="QE4" i="4" s="1"/>
  <c r="PX23" i="4"/>
  <c r="QE23" i="4" s="1"/>
  <c r="PX38" i="4"/>
  <c r="QE38" i="4" s="1"/>
  <c r="RF8" i="4"/>
  <c r="RM8" i="4" s="1"/>
  <c r="RF28" i="4"/>
  <c r="RM28" i="4" s="1"/>
  <c r="RF39" i="4"/>
  <c r="RM39" i="4" s="1"/>
  <c r="ED4" i="4"/>
  <c r="EK4" i="4" s="1"/>
  <c r="ED13" i="4"/>
  <c r="EK13" i="4" s="1"/>
  <c r="ED15" i="4"/>
  <c r="EK15" i="4" s="1"/>
  <c r="RM32" i="4"/>
  <c r="PA5" i="21"/>
  <c r="PA4" i="21"/>
  <c r="PA6" i="21"/>
  <c r="PA8" i="21"/>
  <c r="PA7" i="21"/>
  <c r="PA9" i="21"/>
  <c r="PA29" i="21"/>
  <c r="PA12" i="21"/>
  <c r="PA10" i="21"/>
  <c r="PA14" i="21"/>
  <c r="PA13" i="21"/>
  <c r="PA11" i="21"/>
  <c r="PA28" i="21"/>
  <c r="PA23" i="21"/>
  <c r="PA19" i="21"/>
  <c r="PA26" i="21"/>
  <c r="PA22" i="21"/>
  <c r="PA16" i="21"/>
  <c r="NY5" i="21"/>
  <c r="NY4" i="21"/>
  <c r="NY6" i="21"/>
  <c r="NY8" i="21"/>
  <c r="NY7" i="21"/>
  <c r="NY9" i="21"/>
  <c r="NY29" i="21"/>
  <c r="NY12" i="21"/>
  <c r="NY10" i="21"/>
  <c r="NY14" i="21"/>
  <c r="NY13" i="21"/>
  <c r="NY11" i="21"/>
  <c r="NY28" i="21"/>
  <c r="NY23" i="21"/>
  <c r="NY19" i="21"/>
  <c r="NY26" i="21"/>
  <c r="NY22" i="21"/>
  <c r="NY16" i="21"/>
  <c r="MW5" i="21"/>
  <c r="MW4" i="21"/>
  <c r="MW6" i="21"/>
  <c r="MW8" i="21"/>
  <c r="MW7" i="21"/>
  <c r="MW9" i="21"/>
  <c r="MW29" i="21"/>
  <c r="MW12" i="21"/>
  <c r="MW10" i="21"/>
  <c r="MW14" i="21"/>
  <c r="MW13" i="21"/>
  <c r="MW11" i="21"/>
  <c r="MW28" i="21"/>
  <c r="MW23" i="21"/>
  <c r="MW19" i="21"/>
  <c r="MW26" i="21"/>
  <c r="MW22" i="21"/>
  <c r="MW16" i="21"/>
  <c r="LU5" i="21"/>
  <c r="LU4" i="21"/>
  <c r="LU6" i="21"/>
  <c r="LU8" i="21"/>
  <c r="LU7" i="21"/>
  <c r="LU9" i="21"/>
  <c r="LU29" i="21"/>
  <c r="LU12" i="21"/>
  <c r="LU10" i="21"/>
  <c r="LU14" i="21"/>
  <c r="LU13" i="21"/>
  <c r="LU11" i="21"/>
  <c r="LU28" i="21"/>
  <c r="LU23" i="21"/>
  <c r="LU19" i="21"/>
  <c r="LU26" i="21"/>
  <c r="LU22" i="21"/>
  <c r="LU16" i="21"/>
  <c r="KS5" i="21"/>
  <c r="KS4" i="21"/>
  <c r="KS6" i="21"/>
  <c r="KS8" i="21"/>
  <c r="KS7" i="21"/>
  <c r="KS9" i="21"/>
  <c r="KS29" i="21"/>
  <c r="KS12" i="21"/>
  <c r="KS10" i="21"/>
  <c r="KS14" i="21"/>
  <c r="KS13" i="21"/>
  <c r="KS11" i="21"/>
  <c r="KS28" i="21"/>
  <c r="KS23" i="21"/>
  <c r="KS19" i="21"/>
  <c r="KS26" i="21"/>
  <c r="KS22" i="21"/>
  <c r="KS16" i="21"/>
  <c r="JQ5" i="21"/>
  <c r="JQ4" i="21"/>
  <c r="JQ6" i="21"/>
  <c r="JQ8" i="21"/>
  <c r="JQ7" i="21"/>
  <c r="JQ9" i="21"/>
  <c r="JQ29" i="21"/>
  <c r="JQ12" i="21"/>
  <c r="JQ10" i="21"/>
  <c r="JQ14" i="21"/>
  <c r="JQ13" i="21"/>
  <c r="JQ11" i="21"/>
  <c r="JQ28" i="21"/>
  <c r="JQ23" i="21"/>
  <c r="JQ19" i="21"/>
  <c r="JQ26" i="21"/>
  <c r="JQ22" i="21"/>
  <c r="JQ16" i="21"/>
  <c r="IO5" i="21"/>
  <c r="IO4" i="21"/>
  <c r="IO6" i="21"/>
  <c r="IO8" i="21"/>
  <c r="IO7" i="21"/>
  <c r="IO9" i="21"/>
  <c r="IO29" i="21"/>
  <c r="IO12" i="21"/>
  <c r="IO10" i="21"/>
  <c r="IO14" i="21"/>
  <c r="IO13" i="21"/>
  <c r="IO11" i="21"/>
  <c r="IO28" i="21"/>
  <c r="IO23" i="21"/>
  <c r="IO19" i="21"/>
  <c r="IO26" i="21"/>
  <c r="IO22" i="21"/>
  <c r="IO16" i="21"/>
  <c r="HM5" i="21"/>
  <c r="HM4" i="21"/>
  <c r="HM6" i="21"/>
  <c r="HM8" i="21"/>
  <c r="HM7" i="21"/>
  <c r="HM9" i="21"/>
  <c r="HM29" i="21"/>
  <c r="HM12" i="21"/>
  <c r="HM10" i="21"/>
  <c r="HM14" i="21"/>
  <c r="HM13" i="21"/>
  <c r="HM11" i="21"/>
  <c r="HM28" i="21"/>
  <c r="HM23" i="21"/>
  <c r="HM19" i="21"/>
  <c r="HM26" i="21"/>
  <c r="HM22" i="21"/>
  <c r="HM16" i="21"/>
  <c r="GK5" i="21"/>
  <c r="GK4" i="21"/>
  <c r="GK6" i="21"/>
  <c r="GK8" i="21"/>
  <c r="GK7" i="21"/>
  <c r="GK9" i="21"/>
  <c r="GK29" i="21"/>
  <c r="GK12" i="21"/>
  <c r="GK10" i="21"/>
  <c r="GK14" i="21"/>
  <c r="GK13" i="21"/>
  <c r="GK11" i="21"/>
  <c r="GK28" i="21"/>
  <c r="GK23" i="21"/>
  <c r="GK19" i="21"/>
  <c r="GK26" i="21"/>
  <c r="GK22" i="21"/>
  <c r="GK16" i="21"/>
  <c r="FI5" i="21"/>
  <c r="FI4" i="21"/>
  <c r="FI6" i="21"/>
  <c r="FI8" i="21"/>
  <c r="FI7" i="21"/>
  <c r="FI9" i="21"/>
  <c r="FI29" i="21"/>
  <c r="FI12" i="21"/>
  <c r="FI10" i="21"/>
  <c r="FI14" i="21"/>
  <c r="FI13" i="21"/>
  <c r="FI11" i="21"/>
  <c r="FI28" i="21"/>
  <c r="FI23" i="21"/>
  <c r="FI19" i="21"/>
  <c r="FI26" i="21"/>
  <c r="FI22" i="21"/>
  <c r="FI16" i="21"/>
  <c r="EG5" i="21"/>
  <c r="EG4" i="21"/>
  <c r="EG6" i="21"/>
  <c r="EG8" i="21"/>
  <c r="EG7" i="21"/>
  <c r="EG9" i="21"/>
  <c r="EG29" i="21"/>
  <c r="EG12" i="21"/>
  <c r="EG10" i="21"/>
  <c r="EG14" i="21"/>
  <c r="EG13" i="21"/>
  <c r="EG11" i="21"/>
  <c r="EG28" i="21"/>
  <c r="EG23" i="21"/>
  <c r="EG19" i="21"/>
  <c r="EG26" i="21"/>
  <c r="EG22" i="21"/>
  <c r="EG16" i="21"/>
  <c r="QC4" i="21"/>
  <c r="PA4" i="19"/>
  <c r="PA5" i="19"/>
  <c r="PA6" i="19"/>
  <c r="PA7" i="19"/>
  <c r="PA11" i="19"/>
  <c r="PA12" i="19"/>
  <c r="PA8" i="19"/>
  <c r="PA9" i="19"/>
  <c r="PA13" i="19"/>
  <c r="PA10" i="19"/>
  <c r="PA14" i="19"/>
  <c r="PA16" i="19"/>
  <c r="PA26" i="19"/>
  <c r="PA18" i="19"/>
  <c r="PA19" i="19"/>
  <c r="PA15" i="19"/>
  <c r="PA17" i="19"/>
  <c r="PA29" i="19"/>
  <c r="PA20" i="19"/>
  <c r="PA27" i="19"/>
  <c r="PA21" i="19"/>
  <c r="PA23" i="19"/>
  <c r="PA24" i="19"/>
  <c r="PA25" i="19"/>
  <c r="PA28" i="19"/>
  <c r="PA33" i="19"/>
  <c r="PA31" i="19"/>
  <c r="PA39" i="19"/>
  <c r="PA32" i="19"/>
  <c r="PA40" i="19"/>
  <c r="PA30" i="19"/>
  <c r="PA36" i="19"/>
  <c r="PA37" i="19"/>
  <c r="PA38" i="19"/>
  <c r="PA41" i="19"/>
  <c r="NY4" i="19"/>
  <c r="NY5" i="19"/>
  <c r="NY6" i="19"/>
  <c r="NY7" i="19"/>
  <c r="NY11" i="19"/>
  <c r="NY12" i="19"/>
  <c r="NY8" i="19"/>
  <c r="NY9" i="19"/>
  <c r="NY13" i="19"/>
  <c r="NY10" i="19"/>
  <c r="NY14" i="19"/>
  <c r="NY16" i="19"/>
  <c r="NY26" i="19"/>
  <c r="NY18" i="19"/>
  <c r="NY19" i="19"/>
  <c r="NY15" i="19"/>
  <c r="NY17" i="19"/>
  <c r="NY29" i="19"/>
  <c r="NY20" i="19"/>
  <c r="NY27" i="19"/>
  <c r="NY21" i="19"/>
  <c r="NY23" i="19"/>
  <c r="NY24" i="19"/>
  <c r="NY25" i="19"/>
  <c r="NY28" i="19"/>
  <c r="NY33" i="19"/>
  <c r="NY31" i="19"/>
  <c r="NY39" i="19"/>
  <c r="NY32" i="19"/>
  <c r="NY40" i="19"/>
  <c r="NY30" i="19"/>
  <c r="NY36" i="19"/>
  <c r="NY37" i="19"/>
  <c r="NY38" i="19"/>
  <c r="NY41" i="19"/>
  <c r="MW4" i="19"/>
  <c r="MW5" i="19"/>
  <c r="MW6" i="19"/>
  <c r="MW7" i="19"/>
  <c r="MW11" i="19"/>
  <c r="MW12" i="19"/>
  <c r="MW8" i="19"/>
  <c r="MW9" i="19"/>
  <c r="MW13" i="19"/>
  <c r="MW10" i="19"/>
  <c r="MW14" i="19"/>
  <c r="MW16" i="19"/>
  <c r="MW26" i="19"/>
  <c r="MW18" i="19"/>
  <c r="MW19" i="19"/>
  <c r="MW15" i="19"/>
  <c r="MW17" i="19"/>
  <c r="MW29" i="19"/>
  <c r="MW20" i="19"/>
  <c r="MW27" i="19"/>
  <c r="MW21" i="19"/>
  <c r="MW23" i="19"/>
  <c r="MW24" i="19"/>
  <c r="MW25" i="19"/>
  <c r="MW28" i="19"/>
  <c r="MW33" i="19"/>
  <c r="MW31" i="19"/>
  <c r="MW39" i="19"/>
  <c r="MW32" i="19"/>
  <c r="MW40" i="19"/>
  <c r="MW30" i="19"/>
  <c r="MW36" i="19"/>
  <c r="MW37" i="19"/>
  <c r="MW38" i="19"/>
  <c r="MW41" i="19"/>
  <c r="LU4" i="19"/>
  <c r="LU5" i="19"/>
  <c r="LU6" i="19"/>
  <c r="LU7" i="19"/>
  <c r="LU11" i="19"/>
  <c r="LU12" i="19"/>
  <c r="LU8" i="19"/>
  <c r="LU9" i="19"/>
  <c r="LU13" i="19"/>
  <c r="LU10" i="19"/>
  <c r="LU14" i="19"/>
  <c r="LU16" i="19"/>
  <c r="LU26" i="19"/>
  <c r="LU18" i="19"/>
  <c r="LU19" i="19"/>
  <c r="LU15" i="19"/>
  <c r="LU17" i="19"/>
  <c r="LU29" i="19"/>
  <c r="LU20" i="19"/>
  <c r="LU27" i="19"/>
  <c r="LU21" i="19"/>
  <c r="LU23" i="19"/>
  <c r="LU24" i="19"/>
  <c r="LU25" i="19"/>
  <c r="LU28" i="19"/>
  <c r="LU33" i="19"/>
  <c r="LU31" i="19"/>
  <c r="LU39" i="19"/>
  <c r="LU32" i="19"/>
  <c r="LU40" i="19"/>
  <c r="LU30" i="19"/>
  <c r="LU36" i="19"/>
  <c r="LU37" i="19"/>
  <c r="LU38" i="19"/>
  <c r="LU41" i="19"/>
  <c r="KS4" i="19"/>
  <c r="KS5" i="19"/>
  <c r="KS6" i="19"/>
  <c r="KS7" i="19"/>
  <c r="KS11" i="19"/>
  <c r="KS12" i="19"/>
  <c r="KS8" i="19"/>
  <c r="KS9" i="19"/>
  <c r="KS13" i="19"/>
  <c r="KS10" i="19"/>
  <c r="KS14" i="19"/>
  <c r="KS16" i="19"/>
  <c r="KS26" i="19"/>
  <c r="KS18" i="19"/>
  <c r="KS19" i="19"/>
  <c r="KS15" i="19"/>
  <c r="KS17" i="19"/>
  <c r="KS29" i="19"/>
  <c r="KS20" i="19"/>
  <c r="KS27" i="19"/>
  <c r="KS21" i="19"/>
  <c r="KS23" i="19"/>
  <c r="KS24" i="19"/>
  <c r="KS25" i="19"/>
  <c r="KS28" i="19"/>
  <c r="KS33" i="19"/>
  <c r="KS31" i="19"/>
  <c r="KS39" i="19"/>
  <c r="KS32" i="19"/>
  <c r="KS40" i="19"/>
  <c r="KS30" i="19"/>
  <c r="KS36" i="19"/>
  <c r="KS37" i="19"/>
  <c r="KS38" i="19"/>
  <c r="KS41" i="19"/>
  <c r="JQ4" i="19"/>
  <c r="JQ5" i="19"/>
  <c r="JQ6" i="19"/>
  <c r="JQ7" i="19"/>
  <c r="JQ11" i="19"/>
  <c r="JQ12" i="19"/>
  <c r="JQ8" i="19"/>
  <c r="JQ9" i="19"/>
  <c r="JQ13" i="19"/>
  <c r="JQ10" i="19"/>
  <c r="JQ14" i="19"/>
  <c r="JQ16" i="19"/>
  <c r="JQ26" i="19"/>
  <c r="JQ18" i="19"/>
  <c r="JQ19" i="19"/>
  <c r="JQ15" i="19"/>
  <c r="JQ17" i="19"/>
  <c r="JQ29" i="19"/>
  <c r="JQ20" i="19"/>
  <c r="JQ27" i="19"/>
  <c r="JQ21" i="19"/>
  <c r="JQ23" i="19"/>
  <c r="JQ24" i="19"/>
  <c r="JQ25" i="19"/>
  <c r="JQ28" i="19"/>
  <c r="JQ33" i="19"/>
  <c r="JQ31" i="19"/>
  <c r="JQ39" i="19"/>
  <c r="JQ32" i="19"/>
  <c r="JQ40" i="19"/>
  <c r="JQ30" i="19"/>
  <c r="JQ36" i="19"/>
  <c r="JQ37" i="19"/>
  <c r="JQ38" i="19"/>
  <c r="JQ41" i="19"/>
  <c r="IO4" i="19"/>
  <c r="IO5" i="19"/>
  <c r="IO6" i="19"/>
  <c r="IO7" i="19"/>
  <c r="IO11" i="19"/>
  <c r="IO12" i="19"/>
  <c r="IO8" i="19"/>
  <c r="IO9" i="19"/>
  <c r="IO13" i="19"/>
  <c r="IO10" i="19"/>
  <c r="IO14" i="19"/>
  <c r="IO16" i="19"/>
  <c r="IO26" i="19"/>
  <c r="IO18" i="19"/>
  <c r="IO19" i="19"/>
  <c r="IO15" i="19"/>
  <c r="IO17" i="19"/>
  <c r="IO29" i="19"/>
  <c r="IO20" i="19"/>
  <c r="IO27" i="19"/>
  <c r="IO21" i="19"/>
  <c r="IO23" i="19"/>
  <c r="IO24" i="19"/>
  <c r="IO25" i="19"/>
  <c r="IO28" i="19"/>
  <c r="IO33" i="19"/>
  <c r="IO31" i="19"/>
  <c r="IO39" i="19"/>
  <c r="IO32" i="19"/>
  <c r="IO40" i="19"/>
  <c r="IO30" i="19"/>
  <c r="HM4" i="19"/>
  <c r="HM5" i="19"/>
  <c r="HM6" i="19"/>
  <c r="HM7" i="19"/>
  <c r="HM11" i="19"/>
  <c r="HM12" i="19"/>
  <c r="HM8" i="19"/>
  <c r="HM9" i="19"/>
  <c r="HM13" i="19"/>
  <c r="HM10" i="19"/>
  <c r="HM14" i="19"/>
  <c r="HM16" i="19"/>
  <c r="HM26" i="19"/>
  <c r="HM18" i="19"/>
  <c r="HM19" i="19"/>
  <c r="HM15" i="19"/>
  <c r="HM17" i="19"/>
  <c r="HM29" i="19"/>
  <c r="HM20" i="19"/>
  <c r="HM27" i="19"/>
  <c r="HM21" i="19"/>
  <c r="HM23" i="19"/>
  <c r="HM24" i="19"/>
  <c r="HM25" i="19"/>
  <c r="HM28" i="19"/>
  <c r="HM33" i="19"/>
  <c r="HM31" i="19"/>
  <c r="HM39" i="19"/>
  <c r="HM32" i="19"/>
  <c r="HM40" i="19"/>
  <c r="HM30" i="19"/>
  <c r="HM36" i="19"/>
  <c r="HM37" i="19"/>
  <c r="HM38" i="19"/>
  <c r="HM41" i="19"/>
  <c r="GK4" i="19"/>
  <c r="GK5" i="19"/>
  <c r="GK6" i="19"/>
  <c r="GK7" i="19"/>
  <c r="GK11" i="19"/>
  <c r="GK12" i="19"/>
  <c r="GK8" i="19"/>
  <c r="GK9" i="19"/>
  <c r="GK13" i="19"/>
  <c r="GK10" i="19"/>
  <c r="GK14" i="19"/>
  <c r="GK16" i="19"/>
  <c r="GK26" i="19"/>
  <c r="GK18" i="19"/>
  <c r="GK19" i="19"/>
  <c r="GK15" i="19"/>
  <c r="GK17" i="19"/>
  <c r="GK29" i="19"/>
  <c r="GK20" i="19"/>
  <c r="GK27" i="19"/>
  <c r="GK21" i="19"/>
  <c r="GK23" i="19"/>
  <c r="GK24" i="19"/>
  <c r="GK25" i="19"/>
  <c r="GK28" i="19"/>
  <c r="GK33" i="19"/>
  <c r="GK31" i="19"/>
  <c r="GK39" i="19"/>
  <c r="GK32" i="19"/>
  <c r="GK40" i="19"/>
  <c r="GK30" i="19"/>
  <c r="GK36" i="19"/>
  <c r="GK37" i="19"/>
  <c r="GK38" i="19"/>
  <c r="GK41" i="19"/>
  <c r="FI4" i="19"/>
  <c r="FI5" i="19"/>
  <c r="FI6" i="19"/>
  <c r="FI7" i="19"/>
  <c r="FI11" i="19"/>
  <c r="FI12" i="19"/>
  <c r="FI8" i="19"/>
  <c r="FI9" i="19"/>
  <c r="FI13" i="19"/>
  <c r="FI10" i="19"/>
  <c r="FI14" i="19"/>
  <c r="FI16" i="19"/>
  <c r="FI26" i="19"/>
  <c r="FI18" i="19"/>
  <c r="FI19" i="19"/>
  <c r="FI15" i="19"/>
  <c r="FI17" i="19"/>
  <c r="FI29" i="19"/>
  <c r="FI20" i="19"/>
  <c r="FI27" i="19"/>
  <c r="FI21" i="19"/>
  <c r="FI23" i="19"/>
  <c r="FI24" i="19"/>
  <c r="FI25" i="19"/>
  <c r="FI28" i="19"/>
  <c r="FI33" i="19"/>
  <c r="FI31" i="19"/>
  <c r="FI39" i="19"/>
  <c r="FI32" i="19"/>
  <c r="FI40" i="19"/>
  <c r="FI30" i="19"/>
  <c r="FI36" i="19"/>
  <c r="FI37" i="19"/>
  <c r="FI38" i="19"/>
  <c r="FI41" i="19"/>
  <c r="EG4" i="19"/>
  <c r="EG5" i="19"/>
  <c r="EG6" i="19"/>
  <c r="EG7" i="19"/>
  <c r="EG11" i="19"/>
  <c r="EG12" i="19"/>
  <c r="EG8" i="19"/>
  <c r="EG9" i="19"/>
  <c r="EG13" i="19"/>
  <c r="EG10" i="19"/>
  <c r="EG14" i="19"/>
  <c r="EG16" i="19"/>
  <c r="EG26" i="19"/>
  <c r="EG18" i="19"/>
  <c r="EG19" i="19"/>
  <c r="EG15" i="19"/>
  <c r="EG17" i="19"/>
  <c r="EG29" i="19"/>
  <c r="EG20" i="19"/>
  <c r="EG27" i="19"/>
  <c r="EG21" i="19"/>
  <c r="EG23" i="19"/>
  <c r="EG24" i="19"/>
  <c r="EG25" i="19"/>
  <c r="EG28" i="19"/>
  <c r="EG33" i="19"/>
  <c r="EG31" i="19"/>
  <c r="EG39" i="19"/>
  <c r="EG32" i="19"/>
  <c r="EG40" i="19"/>
  <c r="EG30" i="19"/>
  <c r="EG36" i="19"/>
  <c r="EG37" i="19"/>
  <c r="EG38" i="19"/>
  <c r="EG41" i="19"/>
  <c r="PA4" i="27"/>
  <c r="PA5" i="27"/>
  <c r="PA6" i="27"/>
  <c r="PA7" i="27"/>
  <c r="PA9" i="27"/>
  <c r="PA11" i="27"/>
  <c r="PA8" i="27"/>
  <c r="PA10" i="27"/>
  <c r="PA20" i="27"/>
  <c r="PA12" i="27"/>
  <c r="PA15" i="27"/>
  <c r="PA19" i="27"/>
  <c r="PA13" i="27"/>
  <c r="PA17" i="27"/>
  <c r="PA16" i="27"/>
  <c r="MW4" i="27"/>
  <c r="MW5" i="27"/>
  <c r="MW6" i="27"/>
  <c r="MW7" i="27"/>
  <c r="MW9" i="27"/>
  <c r="MW11" i="27"/>
  <c r="MW8" i="27"/>
  <c r="MW10" i="27"/>
  <c r="MW20" i="27"/>
  <c r="MW12" i="27"/>
  <c r="MW15" i="27"/>
  <c r="MW19" i="27"/>
  <c r="MW13" i="27"/>
  <c r="MW17" i="27"/>
  <c r="MW16" i="27"/>
  <c r="LU4" i="27"/>
  <c r="LU5" i="27"/>
  <c r="LU6" i="27"/>
  <c r="LU7" i="27"/>
  <c r="LU9" i="27"/>
  <c r="LU11" i="27"/>
  <c r="LU8" i="27"/>
  <c r="LU10" i="27"/>
  <c r="LU20" i="27"/>
  <c r="LU12" i="27"/>
  <c r="LU15" i="27"/>
  <c r="LU19" i="27"/>
  <c r="LU13" i="27"/>
  <c r="LU17" i="27"/>
  <c r="LU16" i="27"/>
  <c r="JQ4" i="27"/>
  <c r="JQ5" i="27"/>
  <c r="JQ6" i="27"/>
  <c r="JQ7" i="27"/>
  <c r="JQ9" i="27"/>
  <c r="JQ11" i="27"/>
  <c r="JQ8" i="27"/>
  <c r="JQ10" i="27"/>
  <c r="JQ20" i="27"/>
  <c r="JQ12" i="27"/>
  <c r="JQ15" i="27"/>
  <c r="JQ19" i="27"/>
  <c r="JQ13" i="27"/>
  <c r="JQ17" i="27"/>
  <c r="JQ16" i="27"/>
  <c r="IO4" i="27"/>
  <c r="IO5" i="27"/>
  <c r="IO6" i="27"/>
  <c r="IO7" i="27"/>
  <c r="IO9" i="27"/>
  <c r="IO11" i="27"/>
  <c r="IO8" i="27"/>
  <c r="IO10" i="27"/>
  <c r="IO20" i="27"/>
  <c r="IO12" i="27"/>
  <c r="IO15" i="27"/>
  <c r="IO19" i="27"/>
  <c r="IO13" i="27"/>
  <c r="IO17" i="27"/>
  <c r="IO16" i="27"/>
  <c r="HM4" i="27"/>
  <c r="HM5" i="27"/>
  <c r="HM6" i="27"/>
  <c r="HM7" i="27"/>
  <c r="HM9" i="27"/>
  <c r="HM11" i="27"/>
  <c r="HM8" i="27"/>
  <c r="HM10" i="27"/>
  <c r="HM20" i="27"/>
  <c r="HM12" i="27"/>
  <c r="HM15" i="27"/>
  <c r="HM19" i="27"/>
  <c r="HM13" i="27"/>
  <c r="HM17" i="27"/>
  <c r="HM16" i="27"/>
  <c r="GK4" i="27"/>
  <c r="GK5" i="27"/>
  <c r="GK6" i="27"/>
  <c r="GK7" i="27"/>
  <c r="GK9" i="27"/>
  <c r="GK11" i="27"/>
  <c r="GK8" i="27"/>
  <c r="GK10" i="27"/>
  <c r="GK20" i="27"/>
  <c r="GK12" i="27"/>
  <c r="GK15" i="27"/>
  <c r="GK19" i="27"/>
  <c r="GK13" i="27"/>
  <c r="GK17" i="27"/>
  <c r="GK16" i="27"/>
  <c r="FI4" i="27"/>
  <c r="FI5" i="27"/>
  <c r="FI6" i="27"/>
  <c r="FI7" i="27"/>
  <c r="FI9" i="27"/>
  <c r="FI11" i="27"/>
  <c r="FI8" i="27"/>
  <c r="FI10" i="27"/>
  <c r="FI20" i="27"/>
  <c r="FI12" i="27"/>
  <c r="FI15" i="27"/>
  <c r="FI19" i="27"/>
  <c r="FI13" i="27"/>
  <c r="FI17" i="27"/>
  <c r="FI16" i="27"/>
  <c r="EG5" i="27"/>
  <c r="EG7" i="27"/>
  <c r="EG11" i="27"/>
  <c r="EG10" i="27"/>
  <c r="EG16" i="27"/>
  <c r="EG4" i="27"/>
  <c r="EG6" i="27"/>
  <c r="EG9" i="27"/>
  <c r="EG8" i="27"/>
  <c r="EG20" i="27"/>
  <c r="EG12" i="27"/>
  <c r="EG15" i="27"/>
  <c r="EG19" i="27"/>
  <c r="EG13" i="27"/>
  <c r="PA4" i="26"/>
  <c r="PA5" i="26"/>
  <c r="PA7" i="26"/>
  <c r="PA8" i="26"/>
  <c r="PA6" i="26"/>
  <c r="PA12" i="26"/>
  <c r="PA10" i="26"/>
  <c r="PA11" i="26"/>
  <c r="PA9" i="26"/>
  <c r="PA14" i="26"/>
  <c r="PA16" i="26"/>
  <c r="PA17" i="26"/>
  <c r="PA18" i="26"/>
  <c r="PA19" i="26"/>
  <c r="PA15" i="26"/>
  <c r="PA20" i="26"/>
  <c r="NY4" i="26"/>
  <c r="NY5" i="26"/>
  <c r="NY7" i="26"/>
  <c r="NY8" i="26"/>
  <c r="NY6" i="26"/>
  <c r="NY12" i="26"/>
  <c r="NY10" i="26"/>
  <c r="NY11" i="26"/>
  <c r="NY9" i="26"/>
  <c r="NY14" i="26"/>
  <c r="NY16" i="26"/>
  <c r="NY17" i="26"/>
  <c r="NY18" i="26"/>
  <c r="NY19" i="26"/>
  <c r="NY15" i="26"/>
  <c r="NY20" i="26"/>
  <c r="MW4" i="26"/>
  <c r="MW5" i="26"/>
  <c r="MW7" i="26"/>
  <c r="MW8" i="26"/>
  <c r="MW6" i="26"/>
  <c r="MW12" i="26"/>
  <c r="MW10" i="26"/>
  <c r="MW11" i="26"/>
  <c r="MW9" i="26"/>
  <c r="MW14" i="26"/>
  <c r="MW16" i="26"/>
  <c r="MW17" i="26"/>
  <c r="MW18" i="26"/>
  <c r="MW19" i="26"/>
  <c r="MW15" i="26"/>
  <c r="MW20" i="26"/>
  <c r="LU4" i="26"/>
  <c r="LU5" i="26"/>
  <c r="LU7" i="26"/>
  <c r="LU8" i="26"/>
  <c r="LU6" i="26"/>
  <c r="LU12" i="26"/>
  <c r="LU10" i="26"/>
  <c r="LU11" i="26"/>
  <c r="LU9" i="26"/>
  <c r="LU14" i="26"/>
  <c r="LU16" i="26"/>
  <c r="LU17" i="26"/>
  <c r="LU18" i="26"/>
  <c r="LU19" i="26"/>
  <c r="LU15" i="26"/>
  <c r="LU20" i="26"/>
  <c r="KS4" i="26"/>
  <c r="KS5" i="26"/>
  <c r="KS7" i="26"/>
  <c r="KS8" i="26"/>
  <c r="KS6" i="26"/>
  <c r="KS12" i="26"/>
  <c r="KS10" i="26"/>
  <c r="KS11" i="26"/>
  <c r="KS9" i="26"/>
  <c r="KS14" i="26"/>
  <c r="KS16" i="26"/>
  <c r="KS17" i="26"/>
  <c r="KS18" i="26"/>
  <c r="KS19" i="26"/>
  <c r="KS15" i="26"/>
  <c r="KS20" i="26"/>
  <c r="JQ4" i="26"/>
  <c r="JQ5" i="26"/>
  <c r="JQ7" i="26"/>
  <c r="JQ8" i="26"/>
  <c r="JQ6" i="26"/>
  <c r="JQ12" i="26"/>
  <c r="JQ10" i="26"/>
  <c r="JQ11" i="26"/>
  <c r="JQ9" i="26"/>
  <c r="JQ14" i="26"/>
  <c r="JQ16" i="26"/>
  <c r="JQ17" i="26"/>
  <c r="JQ18" i="26"/>
  <c r="JQ19" i="26"/>
  <c r="JQ15" i="26"/>
  <c r="JQ20" i="26"/>
  <c r="IO4" i="26"/>
  <c r="IO5" i="26"/>
  <c r="IO7" i="26"/>
  <c r="IO8" i="26"/>
  <c r="IO6" i="26"/>
  <c r="IO12" i="26"/>
  <c r="IO10" i="26"/>
  <c r="IO11" i="26"/>
  <c r="IO9" i="26"/>
  <c r="IO14" i="26"/>
  <c r="IO16" i="26"/>
  <c r="IO17" i="26"/>
  <c r="IO18" i="26"/>
  <c r="IO19" i="26"/>
  <c r="IO15" i="26"/>
  <c r="IO20" i="26"/>
  <c r="HM4" i="26"/>
  <c r="HM5" i="26"/>
  <c r="HM7" i="26"/>
  <c r="HM8" i="26"/>
  <c r="HM6" i="26"/>
  <c r="HM12" i="26"/>
  <c r="HM10" i="26"/>
  <c r="HM11" i="26"/>
  <c r="HM9" i="26"/>
  <c r="HM14" i="26"/>
  <c r="HM16" i="26"/>
  <c r="HM17" i="26"/>
  <c r="HM18" i="26"/>
  <c r="HM19" i="26"/>
  <c r="HM15" i="26"/>
  <c r="HM20" i="26"/>
  <c r="GK4" i="26"/>
  <c r="GK5" i="26"/>
  <c r="GK7" i="26"/>
  <c r="GK8" i="26"/>
  <c r="GK6" i="26"/>
  <c r="GK12" i="26"/>
  <c r="GK10" i="26"/>
  <c r="GK11" i="26"/>
  <c r="GK9" i="26"/>
  <c r="GK14" i="26"/>
  <c r="GK16" i="26"/>
  <c r="GK17" i="26"/>
  <c r="GK18" i="26"/>
  <c r="GK19" i="26"/>
  <c r="GK15" i="26"/>
  <c r="GK20" i="26"/>
  <c r="FI4" i="26"/>
  <c r="FI5" i="26"/>
  <c r="FI7" i="26"/>
  <c r="FI8" i="26"/>
  <c r="FI6" i="26"/>
  <c r="FI12" i="26"/>
  <c r="FI10" i="26"/>
  <c r="FI11" i="26"/>
  <c r="FI9" i="26"/>
  <c r="FI14" i="26"/>
  <c r="FI16" i="26"/>
  <c r="FI17" i="26"/>
  <c r="FI18" i="26"/>
  <c r="FI19" i="26"/>
  <c r="FI15" i="26"/>
  <c r="FI20" i="26"/>
  <c r="EG4" i="26"/>
  <c r="EG5" i="26"/>
  <c r="EG7" i="26"/>
  <c r="EG8" i="26"/>
  <c r="EG6" i="26"/>
  <c r="EG12" i="26"/>
  <c r="EG10" i="26"/>
  <c r="EG11" i="26"/>
  <c r="EG9" i="26"/>
  <c r="EG14" i="26"/>
  <c r="EG16" i="26"/>
  <c r="EG17" i="26"/>
  <c r="EG18" i="26"/>
  <c r="EG19" i="26"/>
  <c r="EG15" i="26"/>
  <c r="EG20" i="26"/>
  <c r="QF4" i="21"/>
  <c r="QC21" i="19"/>
  <c r="QF21" i="19"/>
  <c r="RG11" i="27"/>
  <c r="RB11" i="27"/>
  <c r="QC11" i="27"/>
  <c r="QF11" i="27"/>
  <c r="QF17" i="26"/>
  <c r="SN5" i="22"/>
  <c r="SU5" i="22" s="1"/>
  <c r="CW23" i="4"/>
  <c r="DA23" i="4" s="1"/>
  <c r="R24" i="19"/>
  <c r="S24" i="19" s="1"/>
  <c r="RB21" i="19"/>
  <c r="R21" i="19"/>
  <c r="S21" i="19" s="1"/>
  <c r="R11" i="27"/>
  <c r="S11" i="27" s="1"/>
  <c r="DB17" i="26"/>
  <c r="R17" i="26"/>
  <c r="S17" i="26" s="1"/>
  <c r="P5" i="22"/>
  <c r="DC5" i="22" s="1"/>
  <c r="CW5" i="22"/>
  <c r="DA5" i="22" s="1"/>
  <c r="TN28" i="22"/>
  <c r="P18" i="4"/>
  <c r="DC18" i="4" s="1"/>
  <c r="CW18" i="4"/>
  <c r="DA18" i="4" s="1"/>
  <c r="CW8" i="4"/>
  <c r="DA8" i="4" s="1"/>
  <c r="TQ23" i="4"/>
  <c r="TN18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21" i="19"/>
  <c r="P21" i="19"/>
  <c r="DG21" i="19" s="1"/>
  <c r="RC21" i="19"/>
  <c r="RE21" i="19"/>
  <c r="RG21" i="19"/>
  <c r="RD21" i="19"/>
  <c r="RH21" i="19"/>
  <c r="H21" i="19"/>
  <c r="I21" i="19"/>
  <c r="DE21" i="19"/>
  <c r="N21" i="19"/>
  <c r="L21" i="19"/>
  <c r="QC15" i="19"/>
  <c r="R15" i="19"/>
  <c r="S15" i="19" s="1"/>
  <c r="DB24" i="19"/>
  <c r="QF15" i="19"/>
  <c r="QF24" i="19"/>
  <c r="P24" i="19"/>
  <c r="DG24" i="19" s="1"/>
  <c r="RD24" i="19"/>
  <c r="RC24" i="19"/>
  <c r="RG24" i="19"/>
  <c r="RB24" i="19"/>
  <c r="RH24" i="19"/>
  <c r="H24" i="19"/>
  <c r="RE24" i="19"/>
  <c r="I24" i="19"/>
  <c r="DE24" i="19"/>
  <c r="N24" i="19"/>
  <c r="L24" i="19"/>
  <c r="QC10" i="19"/>
  <c r="QC8" i="19"/>
  <c r="QC20" i="19"/>
  <c r="RG15" i="19"/>
  <c r="RB15" i="19"/>
  <c r="DB15" i="19"/>
  <c r="P15" i="19"/>
  <c r="DG15" i="19" s="1"/>
  <c r="RD15" i="19"/>
  <c r="RH15" i="19"/>
  <c r="RE15" i="19"/>
  <c r="RC15" i="19"/>
  <c r="I15" i="19"/>
  <c r="H15" i="19"/>
  <c r="DE15" i="19"/>
  <c r="N15" i="19"/>
  <c r="L15" i="19"/>
  <c r="R10" i="19"/>
  <c r="S10" i="19" s="1"/>
  <c r="RE20" i="19"/>
  <c r="RG10" i="19"/>
  <c r="RB10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11" i="27"/>
  <c r="P11" i="27"/>
  <c r="Q11" i="27" s="1"/>
  <c r="RH11" i="27"/>
  <c r="RC11" i="27"/>
  <c r="RD11" i="27"/>
  <c r="RE11" i="27"/>
  <c r="H11" i="27"/>
  <c r="I11" i="27"/>
  <c r="DE11" i="27"/>
  <c r="N11" i="27"/>
  <c r="L11" i="27"/>
  <c r="QC17" i="26"/>
  <c r="RE17" i="26"/>
  <c r="P17" i="26"/>
  <c r="Q17" i="26" s="1"/>
  <c r="RD17" i="26"/>
  <c r="RH17" i="26"/>
  <c r="RC17" i="26"/>
  <c r="I17" i="26"/>
  <c r="H17" i="26"/>
  <c r="DE17" i="26"/>
  <c r="N17" i="26"/>
  <c r="L17" i="26"/>
  <c r="SN28" i="22"/>
  <c r="SU28" i="22" s="1"/>
  <c r="TU28" i="22"/>
  <c r="TQ28" i="22"/>
  <c r="I28" i="22"/>
  <c r="K28" i="22"/>
  <c r="P28" i="22"/>
  <c r="DC28" i="22" s="1"/>
  <c r="L28" i="22"/>
  <c r="M28" i="22" s="1"/>
  <c r="R28" i="22"/>
  <c r="S28" i="22" s="1"/>
  <c r="H28" i="22"/>
  <c r="N28" i="22"/>
  <c r="T28" i="22"/>
  <c r="U2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18" i="4"/>
  <c r="SU18" i="4" s="1"/>
  <c r="L18" i="4"/>
  <c r="M18" i="4" s="1"/>
  <c r="TU18" i="4"/>
  <c r="TQ18" i="4"/>
  <c r="R18" i="4"/>
  <c r="S18" i="4" s="1"/>
  <c r="I18" i="4"/>
  <c r="K18" i="4"/>
  <c r="H18" i="4"/>
  <c r="N18" i="4"/>
  <c r="T18" i="4"/>
  <c r="U18" i="4" s="1"/>
  <c r="P8" i="4"/>
  <c r="DC8" i="4" s="1"/>
  <c r="TN8" i="4"/>
  <c r="SN23" i="4"/>
  <c r="SU23" i="4" s="1"/>
  <c r="TN23" i="4"/>
  <c r="TU23" i="4"/>
  <c r="R23" i="4"/>
  <c r="S23" i="4" s="1"/>
  <c r="L23" i="4"/>
  <c r="M23" i="4" s="1"/>
  <c r="K23" i="4"/>
  <c r="I23" i="4"/>
  <c r="P23" i="4"/>
  <c r="H23" i="4"/>
  <c r="N23" i="4"/>
  <c r="T23" i="4"/>
  <c r="U23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F18" i="21" l="1"/>
  <c r="A21" i="21" a="1"/>
  <c r="A21" i="21" s="1"/>
  <c r="F25" i="21"/>
  <c r="T22" i="19"/>
  <c r="U24" i="27"/>
  <c r="V24" i="27"/>
  <c r="T26" i="27"/>
  <c r="F22" i="4"/>
  <c r="B14" i="4" a="1"/>
  <c r="B14" i="4" s="1"/>
  <c r="F27" i="21"/>
  <c r="F15" i="21"/>
  <c r="B30" i="21" a="1"/>
  <c r="B30" i="21" s="1"/>
  <c r="T20" i="21"/>
  <c r="V20" i="21" s="1"/>
  <c r="A17" i="21" a="1"/>
  <c r="A17" i="21" s="1"/>
  <c r="A35" i="19" a="1"/>
  <c r="A35" i="19" s="1"/>
  <c r="T34" i="19"/>
  <c r="U34" i="19" s="1"/>
  <c r="T35" i="19"/>
  <c r="U35" i="19" s="1"/>
  <c r="B22" i="27" a="1"/>
  <c r="B22" i="27" s="1"/>
  <c r="B26" i="27" a="1"/>
  <c r="B26" i="27" s="1"/>
  <c r="A21" i="27" a="1"/>
  <c r="A21" i="27" s="1"/>
  <c r="F22" i="27"/>
  <c r="A23" i="27" a="1"/>
  <c r="A23" i="27" s="1"/>
  <c r="U23" i="26"/>
  <c r="V23" i="26"/>
  <c r="V21" i="26"/>
  <c r="F21" i="26"/>
  <c r="F22" i="26"/>
  <c r="B21" i="4" a="1"/>
  <c r="B21" i="4" s="1"/>
  <c r="V25" i="4"/>
  <c r="F25" i="4" s="1"/>
  <c r="V21" i="4"/>
  <c r="F21" i="4" s="1"/>
  <c r="V16" i="22"/>
  <c r="F16" i="22" s="1"/>
  <c r="B31" i="21" a="1"/>
  <c r="B31" i="21" s="1"/>
  <c r="A31" i="21" a="1"/>
  <c r="A31" i="21" s="1"/>
  <c r="V31" i="21"/>
  <c r="U31" i="21"/>
  <c r="F31" i="21"/>
  <c r="F30" i="21"/>
  <c r="F21" i="21"/>
  <c r="V15" i="21"/>
  <c r="U15" i="21"/>
  <c r="B25" i="21" a="1"/>
  <c r="B25" i="21" s="1"/>
  <c r="U30" i="21"/>
  <c r="V30" i="21"/>
  <c r="F24" i="21"/>
  <c r="B20" i="21" a="1"/>
  <c r="B20" i="21" s="1"/>
  <c r="F17" i="21"/>
  <c r="A24" i="21" a="1"/>
  <c r="A24" i="21" s="1"/>
  <c r="A18" i="21" a="1"/>
  <c r="A18" i="21" s="1"/>
  <c r="B18" i="21" a="1"/>
  <c r="B18" i="21" s="1"/>
  <c r="U25" i="21"/>
  <c r="V25" i="21"/>
  <c r="U17" i="21"/>
  <c r="V17" i="21"/>
  <c r="U27" i="21"/>
  <c r="V27" i="21"/>
  <c r="V24" i="21"/>
  <c r="U24" i="21"/>
  <c r="B15" i="21" a="1"/>
  <c r="B15" i="21" s="1"/>
  <c r="A15" i="21" a="1"/>
  <c r="A15" i="21" s="1"/>
  <c r="U18" i="21"/>
  <c r="V18" i="21"/>
  <c r="U21" i="21"/>
  <c r="V21" i="21"/>
  <c r="F35" i="19"/>
  <c r="F22" i="19"/>
  <c r="U22" i="19"/>
  <c r="V22" i="19"/>
  <c r="B34" i="19" a="1"/>
  <c r="B34" i="19" s="1"/>
  <c r="A34" i="19" a="1"/>
  <c r="A34" i="19" s="1"/>
  <c r="F34" i="19"/>
  <c r="F25" i="27"/>
  <c r="A18" i="27" a="1"/>
  <c r="A18" i="27" s="1"/>
  <c r="F14" i="27"/>
  <c r="V26" i="27"/>
  <c r="U26" i="27"/>
  <c r="U21" i="27"/>
  <c r="V21" i="27"/>
  <c r="A24" i="27" a="1"/>
  <c r="A24" i="27" s="1"/>
  <c r="B24" i="27" a="1"/>
  <c r="B24" i="27" s="1"/>
  <c r="F21" i="27"/>
  <c r="A25" i="27" a="1"/>
  <c r="A25" i="27" s="1"/>
  <c r="B25" i="27" a="1"/>
  <c r="B25" i="27" s="1"/>
  <c r="F26" i="27"/>
  <c r="T18" i="27"/>
  <c r="F18" i="27" s="1"/>
  <c r="U23" i="27"/>
  <c r="V23" i="27"/>
  <c r="F23" i="27"/>
  <c r="U22" i="27"/>
  <c r="V22" i="27"/>
  <c r="U25" i="27"/>
  <c r="V25" i="27"/>
  <c r="U14" i="27"/>
  <c r="V14" i="27"/>
  <c r="F23" i="26"/>
  <c r="A22" i="26" a="1"/>
  <c r="A22" i="26" s="1"/>
  <c r="U13" i="26"/>
  <c r="V13" i="26"/>
  <c r="F13" i="26"/>
  <c r="B21" i="26" a="1"/>
  <c r="B21" i="26" s="1"/>
  <c r="A21" i="26" a="1"/>
  <c r="A21" i="26" s="1"/>
  <c r="A23" i="26" a="1"/>
  <c r="A23" i="26" s="1"/>
  <c r="B23" i="26" a="1"/>
  <c r="B23" i="26" s="1"/>
  <c r="U22" i="26"/>
  <c r="V22" i="26"/>
  <c r="B31" i="22" a="1"/>
  <c r="B31" i="22" s="1"/>
  <c r="V31" i="22"/>
  <c r="F31" i="22" s="1"/>
  <c r="A24" i="22" a="1"/>
  <c r="A24" i="22" s="1"/>
  <c r="B30" i="22" a="1"/>
  <c r="B30" i="22" s="1"/>
  <c r="V13" i="22"/>
  <c r="F13" i="22" s="1"/>
  <c r="V30" i="22"/>
  <c r="W30" i="22" s="1"/>
  <c r="F37" i="22"/>
  <c r="V35" i="22"/>
  <c r="W35" i="22" s="1"/>
  <c r="V38" i="22"/>
  <c r="F38" i="22" s="1"/>
  <c r="B38" i="22" a="1"/>
  <c r="B38" i="22" s="1"/>
  <c r="A38" i="22" a="1"/>
  <c r="A38" i="22" s="1"/>
  <c r="W37" i="22"/>
  <c r="X37" i="22"/>
  <c r="A16" i="22" a="1"/>
  <c r="A16" i="22" s="1"/>
  <c r="B16" i="22" a="1"/>
  <c r="B16" i="22" s="1"/>
  <c r="B35" i="22" a="1"/>
  <c r="B35" i="22" s="1"/>
  <c r="A35" i="22" a="1"/>
  <c r="A35" i="22" s="1"/>
  <c r="A37" i="22" a="1"/>
  <c r="A37" i="22" s="1"/>
  <c r="B37" i="22" a="1"/>
  <c r="B37" i="22" s="1"/>
  <c r="B13" i="22" a="1"/>
  <c r="B13" i="22" s="1"/>
  <c r="A13" i="22" a="1"/>
  <c r="A13" i="22" s="1"/>
  <c r="V24" i="22"/>
  <c r="A19" i="4" a="1"/>
  <c r="A19" i="4" s="1"/>
  <c r="B24" i="4" a="1"/>
  <c r="B24" i="4" s="1"/>
  <c r="B25" i="4" a="1"/>
  <c r="B25" i="4" s="1"/>
  <c r="V35" i="4"/>
  <c r="F35" i="4" s="1"/>
  <c r="V19" i="4"/>
  <c r="W19" i="4" s="1"/>
  <c r="V24" i="4"/>
  <c r="F24" i="4" s="1"/>
  <c r="W22" i="4"/>
  <c r="X22" i="4"/>
  <c r="B22" i="4" a="1"/>
  <c r="B22" i="4" s="1"/>
  <c r="V14" i="4"/>
  <c r="W14" i="4" s="1"/>
  <c r="V26" i="4"/>
  <c r="B35" i="4" a="1"/>
  <c r="B35" i="4" s="1"/>
  <c r="A35" i="4" a="1"/>
  <c r="A35" i="4" s="1"/>
  <c r="A26" i="4" a="1"/>
  <c r="A26" i="4" s="1"/>
  <c r="B26" i="4" a="1"/>
  <c r="B26" i="4" s="1"/>
  <c r="V37" i="4"/>
  <c r="A37" i="4" a="1"/>
  <c r="A37" i="4" s="1"/>
  <c r="B37" i="4" a="1"/>
  <c r="B37" i="4" s="1"/>
  <c r="DH24" i="19"/>
  <c r="Q24" i="19"/>
  <c r="DH11" i="27"/>
  <c r="Q5" i="22"/>
  <c r="DB5" i="22"/>
  <c r="V5" i="22" s="1"/>
  <c r="X5" i="22" s="1"/>
  <c r="K17" i="26"/>
  <c r="J17" i="26" s="1"/>
  <c r="B17" i="26" s="1" a="1"/>
  <c r="B17" i="26" s="1"/>
  <c r="K4" i="21"/>
  <c r="J4" i="21" s="1"/>
  <c r="RI4" i="21"/>
  <c r="Q21" i="19"/>
  <c r="Q10" i="19"/>
  <c r="K21" i="19"/>
  <c r="J21" i="19" s="1"/>
  <c r="K24" i="19"/>
  <c r="J24" i="19" s="1"/>
  <c r="K11" i="27"/>
  <c r="J11" i="27" s="1"/>
  <c r="DG11" i="27"/>
  <c r="DG17" i="26"/>
  <c r="DH17" i="26"/>
  <c r="TR28" i="22"/>
  <c r="TV28" i="22" s="1"/>
  <c r="O5" i="22"/>
  <c r="Q18" i="4"/>
  <c r="DH4" i="21"/>
  <c r="DH21" i="19"/>
  <c r="RI21" i="19"/>
  <c r="Q15" i="19"/>
  <c r="RF21" i="19"/>
  <c r="DH20" i="19"/>
  <c r="RF11" i="27"/>
  <c r="RI11" i="27"/>
  <c r="RF17" i="26"/>
  <c r="RI17" i="26"/>
  <c r="TR23" i="4"/>
  <c r="TV23" i="4" s="1"/>
  <c r="TR18" i="4"/>
  <c r="TV18" i="4" s="1"/>
  <c r="TR8" i="4"/>
  <c r="TV8" i="4" s="1"/>
  <c r="RF4" i="21"/>
  <c r="DF4" i="21"/>
  <c r="Q4" i="21"/>
  <c r="DG4" i="21"/>
  <c r="M4" i="21"/>
  <c r="M21" i="19"/>
  <c r="O21" i="19"/>
  <c r="DF21" i="19"/>
  <c r="DH8" i="19"/>
  <c r="K15" i="19"/>
  <c r="J15" i="19" s="1"/>
  <c r="DH15" i="19"/>
  <c r="RI24" i="19"/>
  <c r="RF24" i="19"/>
  <c r="O24" i="19"/>
  <c r="DF24" i="19"/>
  <c r="M24" i="19"/>
  <c r="K10" i="19"/>
  <c r="J10" i="19" s="1"/>
  <c r="RI20" i="19"/>
  <c r="K20" i="19"/>
  <c r="J20" i="19" s="1"/>
  <c r="DH10" i="19"/>
  <c r="RI15" i="19"/>
  <c r="RF15" i="19"/>
  <c r="M15" i="19"/>
  <c r="O15" i="19"/>
  <c r="DF15" i="19"/>
  <c r="RF20" i="19"/>
  <c r="O20" i="19"/>
  <c r="DF20" i="19"/>
  <c r="M20" i="19"/>
  <c r="Q20" i="19"/>
  <c r="DG20" i="19"/>
  <c r="RI8" i="19"/>
  <c r="K8" i="19"/>
  <c r="J8" i="19" s="1"/>
  <c r="RF10" i="19"/>
  <c r="RI10" i="19"/>
  <c r="M10" i="19"/>
  <c r="DF10" i="19"/>
  <c r="O10" i="19"/>
  <c r="RF8" i="19"/>
  <c r="DG8" i="19"/>
  <c r="M8" i="19"/>
  <c r="O8" i="19"/>
  <c r="DF8" i="19"/>
  <c r="M11" i="27"/>
  <c r="O11" i="27"/>
  <c r="DF11" i="27"/>
  <c r="M17" i="26"/>
  <c r="O17" i="26"/>
  <c r="DF17" i="26"/>
  <c r="J28" i="22"/>
  <c r="A28" i="22" s="1" a="1"/>
  <c r="A28" i="22" s="1"/>
  <c r="Q28" i="22"/>
  <c r="DB28" i="22"/>
  <c r="V28" i="22" s="1"/>
  <c r="X28" i="22" s="1"/>
  <c r="O28" i="22"/>
  <c r="J5" i="22"/>
  <c r="TR5" i="22"/>
  <c r="TV5" i="22" s="1"/>
  <c r="J18" i="4"/>
  <c r="A18" i="4" s="1" a="1"/>
  <c r="A18" i="4" s="1"/>
  <c r="DB18" i="4"/>
  <c r="V18" i="4" s="1"/>
  <c r="O18" i="4"/>
  <c r="Q8" i="4"/>
  <c r="DC23" i="4"/>
  <c r="Q23" i="4"/>
  <c r="J23" i="4"/>
  <c r="O23" i="4"/>
  <c r="DB23" i="4"/>
  <c r="J8" i="4"/>
  <c r="O8" i="4"/>
  <c r="DB8" i="4"/>
  <c r="V8" i="4" s="1"/>
  <c r="U20" i="21" l="1"/>
  <c r="F20" i="21"/>
  <c r="V34" i="19"/>
  <c r="W25" i="4"/>
  <c r="X35" i="4"/>
  <c r="V35" i="19"/>
  <c r="X25" i="4"/>
  <c r="W35" i="4"/>
  <c r="W21" i="4"/>
  <c r="X21" i="4"/>
  <c r="W16" i="22"/>
  <c r="X16" i="22"/>
  <c r="W13" i="22"/>
  <c r="X31" i="22"/>
  <c r="W31" i="22"/>
  <c r="T24" i="19"/>
  <c r="F24" i="19" s="1"/>
  <c r="U18" i="27"/>
  <c r="V18" i="27"/>
  <c r="X13" i="22"/>
  <c r="X30" i="22"/>
  <c r="F30" i="22"/>
  <c r="W38" i="22"/>
  <c r="F35" i="22"/>
  <c r="X38" i="22"/>
  <c r="X35" i="22"/>
  <c r="X24" i="22"/>
  <c r="W24" i="22"/>
  <c r="F24" i="22"/>
  <c r="F14" i="4"/>
  <c r="X14" i="4"/>
  <c r="X19" i="4"/>
  <c r="F19" i="4"/>
  <c r="W24" i="4"/>
  <c r="X24" i="4"/>
  <c r="W37" i="4"/>
  <c r="X37" i="4"/>
  <c r="F37" i="4"/>
  <c r="W26" i="4"/>
  <c r="X26" i="4"/>
  <c r="F26" i="4"/>
  <c r="T11" i="27"/>
  <c r="U11" i="27" s="1"/>
  <c r="T17" i="26"/>
  <c r="F17" i="26" s="1"/>
  <c r="T21" i="19"/>
  <c r="V21" i="19" s="1"/>
  <c r="T15" i="19"/>
  <c r="F15" i="19" s="1"/>
  <c r="V23" i="4"/>
  <c r="W23" i="4" s="1"/>
  <c r="T4" i="21"/>
  <c r="U4" i="21" s="1"/>
  <c r="T10" i="19"/>
  <c r="U10" i="19" s="1"/>
  <c r="T20" i="19"/>
  <c r="T8" i="19"/>
  <c r="F8" i="19" s="1"/>
  <c r="A17" i="26" a="1"/>
  <c r="A17" i="26" s="1"/>
  <c r="B28" i="22" a="1"/>
  <c r="B28" i="22" s="1"/>
  <c r="F28" i="22"/>
  <c r="W28" i="22"/>
  <c r="W5" i="22"/>
  <c r="F5" i="22"/>
  <c r="F18" i="4"/>
  <c r="B18" i="4" a="1"/>
  <c r="B18" i="4" s="1"/>
  <c r="W18" i="4"/>
  <c r="X18" i="4"/>
  <c r="A23" i="4" a="1"/>
  <c r="A23" i="4" s="1"/>
  <c r="B23" i="4" a="1"/>
  <c r="B23" i="4" s="1"/>
  <c r="F8" i="4"/>
  <c r="W8" i="4"/>
  <c r="X8" i="4"/>
  <c r="U24" i="19" l="1"/>
  <c r="V24" i="19"/>
  <c r="F11" i="27"/>
  <c r="X23" i="4"/>
  <c r="V15" i="19"/>
  <c r="U15" i="19"/>
  <c r="U21" i="19"/>
  <c r="F21" i="19"/>
  <c r="V11" i="27"/>
  <c r="V17" i="26"/>
  <c r="U17" i="26"/>
  <c r="F23" i="4"/>
  <c r="F10" i="19"/>
  <c r="V10" i="19"/>
  <c r="F4" i="21"/>
  <c r="V4" i="21"/>
  <c r="U20" i="19"/>
  <c r="V20" i="19"/>
  <c r="F20" i="19"/>
  <c r="V8" i="19"/>
  <c r="U8" i="19"/>
  <c r="CX32" i="19" l="1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QF32" i="19" l="1"/>
  <c r="QF15" i="26"/>
  <c r="DE15" i="26"/>
  <c r="DE32" i="19"/>
  <c r="R15" i="26"/>
  <c r="S15" i="26" s="1"/>
  <c r="RG32" i="19"/>
  <c r="RB32" i="19"/>
  <c r="R32" i="19"/>
  <c r="DH32" i="19" s="1"/>
  <c r="QC32" i="19"/>
  <c r="RH32" i="19"/>
  <c r="DB32" i="19"/>
  <c r="P32" i="19"/>
  <c r="Q32" i="19" s="1"/>
  <c r="N32" i="19"/>
  <c r="O32" i="19" s="1"/>
  <c r="H32" i="19"/>
  <c r="RD32" i="19"/>
  <c r="RC32" i="19"/>
  <c r="L32" i="19"/>
  <c r="M32" i="19" s="1"/>
  <c r="RE32" i="19"/>
  <c r="I32" i="19"/>
  <c r="RB15" i="26"/>
  <c r="QC15" i="26"/>
  <c r="RH15" i="26"/>
  <c r="P15" i="26"/>
  <c r="DG15" i="26" s="1"/>
  <c r="RG15" i="26"/>
  <c r="DB15" i="26"/>
  <c r="RD15" i="26"/>
  <c r="N15" i="26"/>
  <c r="O15" i="26" s="1"/>
  <c r="RC15" i="26"/>
  <c r="H15" i="26"/>
  <c r="L15" i="26"/>
  <c r="M15" i="26" s="1"/>
  <c r="RE15" i="26"/>
  <c r="I15" i="26"/>
  <c r="RI32" i="19" l="1"/>
  <c r="RI15" i="26"/>
  <c r="DH15" i="26"/>
  <c r="K32" i="19"/>
  <c r="J32" i="19" s="1"/>
  <c r="DF32" i="19"/>
  <c r="S32" i="19"/>
  <c r="K15" i="26"/>
  <c r="J15" i="26" s="1"/>
  <c r="DF15" i="26"/>
  <c r="RF32" i="19"/>
  <c r="DG32" i="19"/>
  <c r="Q15" i="26"/>
  <c r="RF15" i="26"/>
  <c r="T15" i="26" l="1"/>
  <c r="F15" i="26" s="1"/>
  <c r="A32" i="19" a="1"/>
  <c r="A32" i="19" s="1"/>
  <c r="B32" i="19" a="1"/>
  <c r="B32" i="19" s="1"/>
  <c r="A15" i="26" a="1"/>
  <c r="A15" i="26" s="1"/>
  <c r="B15" i="26" a="1"/>
  <c r="B15" i="26" s="1"/>
  <c r="T32" i="19"/>
  <c r="F32" i="19" s="1"/>
  <c r="U15" i="26" l="1"/>
  <c r="V15" i="26"/>
  <c r="V32" i="19"/>
  <c r="U32" i="19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DC20" i="26"/>
  <c r="DD20" i="26"/>
  <c r="QM20" i="26"/>
  <c r="DA20" i="26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I19" i="22"/>
  <c r="TT19" i="22" s="1"/>
  <c r="TJ19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I32" i="22"/>
  <c r="TT32" i="22" s="1"/>
  <c r="TJ32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41" i="19"/>
  <c r="CY41" i="19"/>
  <c r="CZ41" i="19"/>
  <c r="DA41" i="19"/>
  <c r="DC41" i="19"/>
  <c r="DD41" i="19"/>
  <c r="PY41" i="19"/>
  <c r="PZ41" i="19"/>
  <c r="QA41" i="19"/>
  <c r="QB41" i="19"/>
  <c r="QD41" i="19"/>
  <c r="QE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QX41" i="19"/>
  <c r="QY41" i="19"/>
  <c r="QZ41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QF23" i="19" l="1"/>
  <c r="QF37" i="19"/>
  <c r="QF36" i="19"/>
  <c r="QF41" i="19"/>
  <c r="DE8" i="26"/>
  <c r="DE19" i="26"/>
  <c r="QF16" i="27"/>
  <c r="QF15" i="27"/>
  <c r="QF19" i="27"/>
  <c r="QF8" i="26"/>
  <c r="DE20" i="26"/>
  <c r="DE18" i="26"/>
  <c r="QF19" i="26"/>
  <c r="QF20" i="26"/>
  <c r="QF18" i="26"/>
  <c r="SN28" i="4"/>
  <c r="SU28" i="4" s="1"/>
  <c r="CW31" i="4"/>
  <c r="DA31" i="4" s="1"/>
  <c r="DE23" i="19"/>
  <c r="DE36" i="19"/>
  <c r="DE37" i="19"/>
  <c r="DE41" i="19"/>
  <c r="DE16" i="27"/>
  <c r="DE15" i="27"/>
  <c r="DE19" i="27"/>
  <c r="L31" i="4"/>
  <c r="M31" i="4" s="1"/>
  <c r="CW28" i="4"/>
  <c r="DA28" i="4" s="1"/>
  <c r="SN31" i="4"/>
  <c r="SU31" i="4" s="1"/>
  <c r="TQ31" i="4"/>
  <c r="TN31" i="4"/>
  <c r="N31" i="4"/>
  <c r="O31" i="4" s="1"/>
  <c r="R31" i="4"/>
  <c r="S31" i="4" s="1"/>
  <c r="H31" i="4"/>
  <c r="P31" i="4"/>
  <c r="DC31" i="4" s="1"/>
  <c r="T31" i="4"/>
  <c r="U31" i="4" s="1"/>
  <c r="TU31" i="4"/>
  <c r="K31" i="4"/>
  <c r="I31" i="4"/>
  <c r="TQ28" i="4"/>
  <c r="TU28" i="4"/>
  <c r="TN28" i="4"/>
  <c r="N28" i="4"/>
  <c r="O28" i="4" s="1"/>
  <c r="L28" i="4"/>
  <c r="M28" i="4" s="1"/>
  <c r="T28" i="4"/>
  <c r="U28" i="4" s="1"/>
  <c r="H28" i="4"/>
  <c r="K28" i="4"/>
  <c r="R28" i="4"/>
  <c r="S28" i="4" s="1"/>
  <c r="I28" i="4"/>
  <c r="P28" i="4"/>
  <c r="CW29" i="22"/>
  <c r="DA29" i="22" s="1"/>
  <c r="H37" i="19"/>
  <c r="I16" i="27"/>
  <c r="H40" i="4"/>
  <c r="I23" i="19"/>
  <c r="H23" i="19"/>
  <c r="I37" i="19"/>
  <c r="I36" i="19"/>
  <c r="H36" i="19"/>
  <c r="I41" i="19"/>
  <c r="H41" i="19"/>
  <c r="H16" i="27"/>
  <c r="I19" i="27"/>
  <c r="H19" i="27"/>
  <c r="I15" i="27"/>
  <c r="H15" i="27"/>
  <c r="I19" i="26"/>
  <c r="I18" i="26"/>
  <c r="H19" i="26"/>
  <c r="H18" i="26"/>
  <c r="I8" i="26"/>
  <c r="I20" i="26"/>
  <c r="H8" i="26"/>
  <c r="H20" i="26"/>
  <c r="H9" i="22"/>
  <c r="I21" i="22"/>
  <c r="H18" i="22"/>
  <c r="I34" i="22"/>
  <c r="H36" i="22"/>
  <c r="I29" i="22"/>
  <c r="H21" i="22"/>
  <c r="I22" i="22"/>
  <c r="H34" i="22"/>
  <c r="I32" i="22"/>
  <c r="H29" i="22"/>
  <c r="H22" i="22"/>
  <c r="I27" i="22"/>
  <c r="H32" i="22"/>
  <c r="I19" i="22"/>
  <c r="I9" i="22"/>
  <c r="H27" i="22"/>
  <c r="I18" i="22"/>
  <c r="H19" i="22"/>
  <c r="I36" i="22"/>
  <c r="I30" i="4"/>
  <c r="I32" i="4"/>
  <c r="H30" i="4"/>
  <c r="H32" i="4"/>
  <c r="I40" i="4"/>
  <c r="SN40" i="4"/>
  <c r="SU40" i="4" s="1"/>
  <c r="P18" i="26"/>
  <c r="DG18" i="26" s="1"/>
  <c r="RG19" i="26"/>
  <c r="RB19" i="26"/>
  <c r="QC18" i="26"/>
  <c r="QC8" i="26"/>
  <c r="QC20" i="26"/>
  <c r="RE23" i="19"/>
  <c r="RG23" i="19"/>
  <c r="RB41" i="19"/>
  <c r="RG19" i="27"/>
  <c r="RB19" i="27"/>
  <c r="QC15" i="27"/>
  <c r="R15" i="27"/>
  <c r="DH15" i="27" s="1"/>
  <c r="R16" i="27"/>
  <c r="S16" i="27" s="1"/>
  <c r="RG15" i="27"/>
  <c r="RB15" i="27"/>
  <c r="RB8" i="26"/>
  <c r="QC19" i="26"/>
  <c r="R19" i="26"/>
  <c r="DH19" i="26" s="1"/>
  <c r="R18" i="26"/>
  <c r="DH18" i="26" s="1"/>
  <c r="RG20" i="26"/>
  <c r="RB20" i="26"/>
  <c r="RB18" i="26"/>
  <c r="CW22" i="22"/>
  <c r="DA22" i="22" s="1"/>
  <c r="SN34" i="22"/>
  <c r="SU34" i="22" s="1"/>
  <c r="CW32" i="22"/>
  <c r="DA32" i="22" s="1"/>
  <c r="CW27" i="22"/>
  <c r="DA27" i="22" s="1"/>
  <c r="SN18" i="22"/>
  <c r="SU18" i="22" s="1"/>
  <c r="CW9" i="22"/>
  <c r="DA9" i="22" s="1"/>
  <c r="CW18" i="22"/>
  <c r="DA18" i="22" s="1"/>
  <c r="CW19" i="22"/>
  <c r="DA19" i="22" s="1"/>
  <c r="SN29" i="22"/>
  <c r="SU29" i="22" s="1"/>
  <c r="SN36" i="22"/>
  <c r="SU36" i="22" s="1"/>
  <c r="SN32" i="4"/>
  <c r="SU32" i="4" s="1"/>
  <c r="CW40" i="4"/>
  <c r="DA40" i="4" s="1"/>
  <c r="CW21" i="22"/>
  <c r="DA21" i="22" s="1"/>
  <c r="CW34" i="22"/>
  <c r="DA34" i="22" s="1"/>
  <c r="CW36" i="22"/>
  <c r="DA36" i="22" s="1"/>
  <c r="TN29" i="22"/>
  <c r="TU29" i="22"/>
  <c r="L29" i="22"/>
  <c r="M29" i="22" s="1"/>
  <c r="T29" i="22"/>
  <c r="U29" i="22" s="1"/>
  <c r="N29" i="22"/>
  <c r="O29" i="22" s="1"/>
  <c r="R29" i="22"/>
  <c r="S29" i="22" s="1"/>
  <c r="K29" i="22"/>
  <c r="TQ29" i="22"/>
  <c r="P29" i="22"/>
  <c r="SN19" i="22"/>
  <c r="SU19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T36" i="22"/>
  <c r="U36" i="22" s="1"/>
  <c r="K36" i="22"/>
  <c r="TN19" i="22"/>
  <c r="TQ19" i="22"/>
  <c r="TU19" i="22"/>
  <c r="TS19" i="22"/>
  <c r="T19" i="22"/>
  <c r="U19" i="22" s="1"/>
  <c r="N19" i="22"/>
  <c r="O19" i="22" s="1"/>
  <c r="L19" i="22"/>
  <c r="M19" i="22" s="1"/>
  <c r="R19" i="22"/>
  <c r="S19" i="22" s="1"/>
  <c r="K19" i="22"/>
  <c r="P19" i="22"/>
  <c r="SN32" i="22"/>
  <c r="SU32" i="22" s="1"/>
  <c r="TU32" i="22"/>
  <c r="TN32" i="22"/>
  <c r="TS32" i="22"/>
  <c r="TQ32" i="22"/>
  <c r="N32" i="22"/>
  <c r="O32" i="22" s="1"/>
  <c r="K32" i="22"/>
  <c r="L32" i="22"/>
  <c r="M32" i="22" s="1"/>
  <c r="R32" i="22"/>
  <c r="S32" i="22" s="1"/>
  <c r="P32" i="22"/>
  <c r="T32" i="22"/>
  <c r="U32" i="22" s="1"/>
  <c r="TU34" i="22"/>
  <c r="TQ34" i="22"/>
  <c r="TN34" i="22"/>
  <c r="N34" i="22"/>
  <c r="O34" i="22" s="1"/>
  <c r="R34" i="22"/>
  <c r="S34" i="22" s="1"/>
  <c r="L34" i="22"/>
  <c r="M34" i="22" s="1"/>
  <c r="T34" i="22"/>
  <c r="U34" i="22" s="1"/>
  <c r="K34" i="22"/>
  <c r="P34" i="22"/>
  <c r="N18" i="22"/>
  <c r="O18" i="22" s="1"/>
  <c r="TU18" i="22"/>
  <c r="TN18" i="22"/>
  <c r="T18" i="22"/>
  <c r="U18" i="22" s="1"/>
  <c r="TQ18" i="22"/>
  <c r="L18" i="22"/>
  <c r="M18" i="22" s="1"/>
  <c r="R18" i="22"/>
  <c r="S18" i="22" s="1"/>
  <c r="K18" i="22"/>
  <c r="P18" i="22"/>
  <c r="SN22" i="22"/>
  <c r="SU22" i="22" s="1"/>
  <c r="SN27" i="22"/>
  <c r="SU27" i="22" s="1"/>
  <c r="TN27" i="22"/>
  <c r="TU27" i="22"/>
  <c r="TQ27" i="22"/>
  <c r="R27" i="22"/>
  <c r="S27" i="22" s="1"/>
  <c r="N27" i="22"/>
  <c r="O27" i="22" s="1"/>
  <c r="L27" i="22"/>
  <c r="M27" i="22" s="1"/>
  <c r="T27" i="22"/>
  <c r="U27" i="22" s="1"/>
  <c r="K27" i="22"/>
  <c r="P27" i="22"/>
  <c r="SN21" i="22"/>
  <c r="SU21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SN9" i="22"/>
  <c r="SU9" i="22" s="1"/>
  <c r="TN21" i="22"/>
  <c r="TU21" i="22"/>
  <c r="N21" i="22"/>
  <c r="O21" i="22" s="1"/>
  <c r="TQ21" i="22"/>
  <c r="L21" i="22"/>
  <c r="K21" i="22"/>
  <c r="R21" i="22"/>
  <c r="S21" i="22" s="1"/>
  <c r="T21" i="22"/>
  <c r="U21" i="22" s="1"/>
  <c r="P21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2" i="4"/>
  <c r="DA32" i="4" s="1"/>
  <c r="CW30" i="4"/>
  <c r="DA30" i="4" s="1"/>
  <c r="TQ40" i="4"/>
  <c r="TU40" i="4"/>
  <c r="TN40" i="4"/>
  <c r="T40" i="4"/>
  <c r="U40" i="4" s="1"/>
  <c r="R40" i="4"/>
  <c r="S40" i="4" s="1"/>
  <c r="N40" i="4"/>
  <c r="O40" i="4" s="1"/>
  <c r="L40" i="4"/>
  <c r="M40" i="4" s="1"/>
  <c r="K40" i="4"/>
  <c r="P40" i="4"/>
  <c r="SN30" i="4"/>
  <c r="SU30" i="4" s="1"/>
  <c r="TN32" i="4"/>
  <c r="TU32" i="4"/>
  <c r="TQ32" i="4"/>
  <c r="R32" i="4"/>
  <c r="S32" i="4" s="1"/>
  <c r="N32" i="4"/>
  <c r="O32" i="4" s="1"/>
  <c r="T32" i="4"/>
  <c r="U32" i="4" s="1"/>
  <c r="L32" i="4"/>
  <c r="M32" i="4" s="1"/>
  <c r="K32" i="4"/>
  <c r="P32" i="4"/>
  <c r="TQ30" i="4"/>
  <c r="TN30" i="4"/>
  <c r="TU30" i="4"/>
  <c r="TS30" i="4"/>
  <c r="T30" i="4"/>
  <c r="U30" i="4" s="1"/>
  <c r="L30" i="4"/>
  <c r="M30" i="4" s="1"/>
  <c r="R30" i="4"/>
  <c r="S30" i="4" s="1"/>
  <c r="P30" i="4"/>
  <c r="N30" i="4"/>
  <c r="K30" i="4"/>
  <c r="QC19" i="27"/>
  <c r="P19" i="27"/>
  <c r="Q19" i="27" s="1"/>
  <c r="RE19" i="27"/>
  <c r="RH19" i="27"/>
  <c r="N19" i="27"/>
  <c r="O19" i="27" s="1"/>
  <c r="RD19" i="27"/>
  <c r="RC19" i="27"/>
  <c r="L19" i="27"/>
  <c r="M19" i="27" s="1"/>
  <c r="DB19" i="27"/>
  <c r="R19" i="27"/>
  <c r="RH15" i="27"/>
  <c r="RG16" i="27"/>
  <c r="RB16" i="27"/>
  <c r="P15" i="27"/>
  <c r="Q15" i="27" s="1"/>
  <c r="RD15" i="27"/>
  <c r="RC15" i="27"/>
  <c r="RE15" i="27"/>
  <c r="N15" i="27"/>
  <c r="O15" i="27" s="1"/>
  <c r="L15" i="27"/>
  <c r="M15" i="27" s="1"/>
  <c r="DB15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18" i="26"/>
  <c r="RC18" i="26"/>
  <c r="RH18" i="26"/>
  <c r="RG18" i="26"/>
  <c r="DB18" i="26"/>
  <c r="N18" i="26"/>
  <c r="DF18" i="26" s="1"/>
  <c r="L18" i="26"/>
  <c r="M18" i="26" s="1"/>
  <c r="RE18" i="26"/>
  <c r="RD20" i="26"/>
  <c r="P8" i="26"/>
  <c r="DG8" i="26" s="1"/>
  <c r="P19" i="26"/>
  <c r="DG19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9" i="26"/>
  <c r="RC19" i="26"/>
  <c r="DB19" i="26"/>
  <c r="N19" i="26"/>
  <c r="O19" i="26" s="1"/>
  <c r="RH19" i="26"/>
  <c r="L19" i="26"/>
  <c r="M19" i="26" s="1"/>
  <c r="RE19" i="26"/>
  <c r="RC8" i="26"/>
  <c r="RD8" i="26"/>
  <c r="RG8" i="26"/>
  <c r="DB8" i="26"/>
  <c r="R8" i="26"/>
  <c r="DH8" i="26" s="1"/>
  <c r="N8" i="26"/>
  <c r="O8" i="26" s="1"/>
  <c r="RH8" i="26"/>
  <c r="L8" i="26"/>
  <c r="M8" i="26" s="1"/>
  <c r="RE8" i="26"/>
  <c r="R41" i="19"/>
  <c r="S41" i="19" s="1"/>
  <c r="R36" i="19"/>
  <c r="DH36" i="19" s="1"/>
  <c r="RG37" i="19"/>
  <c r="RB37" i="19"/>
  <c r="QC41" i="19"/>
  <c r="P41" i="19"/>
  <c r="Q41" i="19" s="1"/>
  <c r="RE41" i="19"/>
  <c r="RH41" i="19"/>
  <c r="RC41" i="19"/>
  <c r="RD41" i="19"/>
  <c r="N41" i="19"/>
  <c r="DF41" i="19" s="1"/>
  <c r="RG41" i="19"/>
  <c r="L41" i="19"/>
  <c r="DB41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3" i="19"/>
  <c r="S23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M21" i="22" l="1"/>
  <c r="RI15" i="27"/>
  <c r="QF19" i="21"/>
  <c r="RI18" i="26"/>
  <c r="QF8" i="21"/>
  <c r="QF9" i="21"/>
  <c r="RI41" i="19"/>
  <c r="RI23" i="19"/>
  <c r="RI36" i="19"/>
  <c r="RI37" i="19"/>
  <c r="RI16" i="27"/>
  <c r="RI19" i="27"/>
  <c r="RI8" i="26"/>
  <c r="RI19" i="26"/>
  <c r="RI20" i="26"/>
  <c r="DE9" i="21"/>
  <c r="DE19" i="21"/>
  <c r="DE8" i="21"/>
  <c r="TR31" i="4"/>
  <c r="TV31" i="4" s="1"/>
  <c r="TR28" i="4"/>
  <c r="TV28" i="4" s="1"/>
  <c r="J31" i="4"/>
  <c r="Q31" i="4"/>
  <c r="DB31" i="4"/>
  <c r="V31" i="4" s="1"/>
  <c r="DB28" i="4"/>
  <c r="J28" i="4"/>
  <c r="Q28" i="4"/>
  <c r="DC28" i="4"/>
  <c r="S18" i="26"/>
  <c r="RF19" i="27"/>
  <c r="DB21" i="22"/>
  <c r="I19" i="21"/>
  <c r="H19" i="21"/>
  <c r="H8" i="21"/>
  <c r="I9" i="21"/>
  <c r="H9" i="21"/>
  <c r="I8" i="21"/>
  <c r="RF18" i="26"/>
  <c r="Q18" i="26"/>
  <c r="RG19" i="21"/>
  <c r="DG19" i="27"/>
  <c r="J34" i="22"/>
  <c r="J29" i="22"/>
  <c r="J18" i="22"/>
  <c r="J36" i="22"/>
  <c r="J30" i="4"/>
  <c r="RF37" i="19"/>
  <c r="DH41" i="19"/>
  <c r="RF41" i="19"/>
  <c r="S36" i="19"/>
  <c r="S19" i="26"/>
  <c r="Q19" i="26"/>
  <c r="DB29" i="22"/>
  <c r="TR30" i="4"/>
  <c r="TV30" i="4" s="1"/>
  <c r="DH23" i="19"/>
  <c r="O37" i="19"/>
  <c r="DG41" i="19"/>
  <c r="DG37" i="19"/>
  <c r="K41" i="19"/>
  <c r="S15" i="27"/>
  <c r="DF15" i="27"/>
  <c r="DH16" i="27"/>
  <c r="DG16" i="27"/>
  <c r="Q8" i="26"/>
  <c r="O18" i="26"/>
  <c r="K18" i="26"/>
  <c r="RF8" i="26"/>
  <c r="K20" i="26"/>
  <c r="TR29" i="22"/>
  <c r="TV29" i="22" s="1"/>
  <c r="DB19" i="22"/>
  <c r="TR19" i="22"/>
  <c r="TV19" i="22" s="1"/>
  <c r="TR36" i="22"/>
  <c r="TV36" i="22" s="1"/>
  <c r="Q29" i="22"/>
  <c r="DC29" i="22"/>
  <c r="DC36" i="22"/>
  <c r="Q36" i="22"/>
  <c r="DB36" i="22"/>
  <c r="DB34" i="22"/>
  <c r="TR34" i="22"/>
  <c r="TV34" i="22" s="1"/>
  <c r="Q19" i="22"/>
  <c r="DC19" i="22"/>
  <c r="TR32" i="22"/>
  <c r="TV32" i="22" s="1"/>
  <c r="J32" i="22"/>
  <c r="DC32" i="22"/>
  <c r="Q32" i="22"/>
  <c r="DB32" i="22"/>
  <c r="Q34" i="22"/>
  <c r="DC34" i="22"/>
  <c r="TR18" i="22"/>
  <c r="TV18" i="22" s="1"/>
  <c r="TR21" i="22"/>
  <c r="TV21" i="22" s="1"/>
  <c r="TR27" i="22"/>
  <c r="TV27" i="22" s="1"/>
  <c r="Q18" i="22"/>
  <c r="DC18" i="22"/>
  <c r="DB18" i="22"/>
  <c r="DB27" i="22"/>
  <c r="TR22" i="22"/>
  <c r="TV22" i="22" s="1"/>
  <c r="Q27" i="22"/>
  <c r="DC27" i="22"/>
  <c r="J27" i="22"/>
  <c r="DB22" i="22"/>
  <c r="Q22" i="22"/>
  <c r="DC22" i="22"/>
  <c r="J22" i="22"/>
  <c r="TR9" i="22"/>
  <c r="TV9" i="22" s="1"/>
  <c r="J21" i="22"/>
  <c r="DC21" i="22"/>
  <c r="Q21" i="22"/>
  <c r="Q9" i="22"/>
  <c r="DC9" i="22"/>
  <c r="DB9" i="22"/>
  <c r="J9" i="22"/>
  <c r="TR40" i="4"/>
  <c r="TV40" i="4" s="1"/>
  <c r="Q40" i="4"/>
  <c r="DC40" i="4"/>
  <c r="DB40" i="4"/>
  <c r="TR32" i="4"/>
  <c r="TV32" i="4" s="1"/>
  <c r="J32" i="4"/>
  <c r="Q32" i="4"/>
  <c r="DC32" i="4"/>
  <c r="DB32" i="4"/>
  <c r="Q30" i="4"/>
  <c r="DC30" i="4"/>
  <c r="O30" i="4"/>
  <c r="DB30" i="4"/>
  <c r="DG15" i="27"/>
  <c r="RF15" i="27"/>
  <c r="O16" i="27"/>
  <c r="DF19" i="27"/>
  <c r="K19" i="27"/>
  <c r="DH19" i="27"/>
  <c r="S19" i="27"/>
  <c r="K16" i="27"/>
  <c r="K15" i="27"/>
  <c r="RF16" i="27"/>
  <c r="RF20" i="26"/>
  <c r="DF20" i="26"/>
  <c r="RF19" i="26"/>
  <c r="Q20" i="26"/>
  <c r="T18" i="26"/>
  <c r="K19" i="26"/>
  <c r="DF8" i="26"/>
  <c r="T8" i="26" s="1"/>
  <c r="S20" i="26"/>
  <c r="DH20" i="26"/>
  <c r="DF19" i="26"/>
  <c r="T19" i="26" s="1"/>
  <c r="K8" i="26"/>
  <c r="S8" i="26"/>
  <c r="RF36" i="19"/>
  <c r="O41" i="19"/>
  <c r="M41" i="19"/>
  <c r="DH37" i="19"/>
  <c r="S37" i="19"/>
  <c r="K37" i="19"/>
  <c r="DG36" i="19"/>
  <c r="T36" i="19" s="1"/>
  <c r="K36" i="19"/>
  <c r="RF23" i="19"/>
  <c r="O36" i="19"/>
  <c r="DG23" i="19"/>
  <c r="K23" i="19"/>
  <c r="O23" i="19"/>
  <c r="QC19" i="21"/>
  <c r="P19" i="21"/>
  <c r="Q19" i="21" s="1"/>
  <c r="RH19" i="21"/>
  <c r="R19" i="21"/>
  <c r="S19" i="21" s="1"/>
  <c r="RD19" i="21"/>
  <c r="RC19" i="21"/>
  <c r="RE19" i="21"/>
  <c r="RB19" i="21"/>
  <c r="N19" i="21"/>
  <c r="DF19" i="21" s="1"/>
  <c r="L19" i="21"/>
  <c r="M19" i="21" s="1"/>
  <c r="DB19" i="21"/>
  <c r="RH9" i="21"/>
  <c r="RG8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8" i="21"/>
  <c r="DH8" i="21" s="1"/>
  <c r="QC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31" i="4" l="1"/>
  <c r="A22" i="22" a="1"/>
  <c r="A22" i="22" s="1"/>
  <c r="B22" i="22" a="1"/>
  <c r="B22" i="22" s="1"/>
  <c r="A9" i="22" a="1"/>
  <c r="A9" i="22" s="1"/>
  <c r="B9" i="22" a="1"/>
  <c r="B9" i="22" s="1"/>
  <c r="A36" i="22" a="1"/>
  <c r="A36" i="22" s="1"/>
  <c r="B36" i="22" a="1"/>
  <c r="B36" i="22" s="1"/>
  <c r="A18" i="22" a="1"/>
  <c r="A18" i="22" s="1"/>
  <c r="B18" i="22" a="1"/>
  <c r="B18" i="22" s="1"/>
  <c r="A32" i="22" a="1"/>
  <c r="A32" i="22" s="1"/>
  <c r="B32" i="22" a="1"/>
  <c r="B32" i="22" s="1"/>
  <c r="A29" i="22" a="1"/>
  <c r="A29" i="22" s="1"/>
  <c r="B29" i="22" a="1"/>
  <c r="B29" i="22" s="1"/>
  <c r="A27" i="22" a="1"/>
  <c r="A27" i="22" s="1"/>
  <c r="B27" i="22" a="1"/>
  <c r="B27" i="22" s="1"/>
  <c r="A34" i="22" a="1"/>
  <c r="A34" i="22" s="1"/>
  <c r="B34" i="22" a="1"/>
  <c r="B34" i="22" s="1"/>
  <c r="A31" i="4" a="1"/>
  <c r="A31" i="4" s="1"/>
  <c r="B31" i="4" a="1"/>
  <c r="B31" i="4" s="1"/>
  <c r="A30" i="4" a="1"/>
  <c r="A30" i="4" s="1"/>
  <c r="B30" i="4" a="1"/>
  <c r="B30" i="4" s="1"/>
  <c r="A32" i="4" a="1"/>
  <c r="A32" i="4" s="1"/>
  <c r="B32" i="4" a="1"/>
  <c r="B32" i="4" s="1"/>
  <c r="A28" i="4" a="1"/>
  <c r="A28" i="4" s="1"/>
  <c r="B28" i="4" a="1"/>
  <c r="B28" i="4" s="1"/>
  <c r="RI9" i="21"/>
  <c r="QF7" i="21"/>
  <c r="QF12" i="21"/>
  <c r="QF11" i="21"/>
  <c r="RI8" i="21"/>
  <c r="RI19" i="21"/>
  <c r="QF16" i="19"/>
  <c r="QF33" i="19"/>
  <c r="QF18" i="19"/>
  <c r="QF19" i="19"/>
  <c r="QF4" i="26"/>
  <c r="DE4" i="26"/>
  <c r="DE7" i="21"/>
  <c r="DE12" i="21"/>
  <c r="DE11" i="21"/>
  <c r="DE18" i="19"/>
  <c r="DE33" i="19"/>
  <c r="DE19" i="19"/>
  <c r="DE16" i="19"/>
  <c r="V28" i="4"/>
  <c r="W28" i="4" s="1"/>
  <c r="X31" i="4"/>
  <c r="W31" i="4"/>
  <c r="V21" i="22"/>
  <c r="X21" i="22" s="1"/>
  <c r="H18" i="19"/>
  <c r="H33" i="19"/>
  <c r="F18" i="26"/>
  <c r="H11" i="21"/>
  <c r="I7" i="21"/>
  <c r="H7" i="21"/>
  <c r="I12" i="21"/>
  <c r="H12" i="21"/>
  <c r="I11" i="21"/>
  <c r="RF19" i="21"/>
  <c r="I18" i="19"/>
  <c r="H16" i="19"/>
  <c r="I19" i="19"/>
  <c r="I33" i="19"/>
  <c r="H19" i="19"/>
  <c r="I16" i="19"/>
  <c r="I4" i="26"/>
  <c r="H4" i="26"/>
  <c r="V29" i="22"/>
  <c r="X29" i="22" s="1"/>
  <c r="J23" i="19"/>
  <c r="T41" i="19"/>
  <c r="U41" i="19" s="1"/>
  <c r="J41" i="19"/>
  <c r="J19" i="27"/>
  <c r="J16" i="27"/>
  <c r="J20" i="26"/>
  <c r="J19" i="26"/>
  <c r="J8" i="26"/>
  <c r="B8" i="26" s="1" a="1"/>
  <c r="B8" i="26" s="1"/>
  <c r="J19" i="22"/>
  <c r="J40" i="4"/>
  <c r="T23" i="19"/>
  <c r="U23" i="19" s="1"/>
  <c r="T37" i="19"/>
  <c r="U37" i="19" s="1"/>
  <c r="T15" i="27"/>
  <c r="F15" i="27" s="1"/>
  <c r="T16" i="27"/>
  <c r="U16" i="27" s="1"/>
  <c r="T20" i="26"/>
  <c r="V20" i="26" s="1"/>
  <c r="RF8" i="21"/>
  <c r="DG19" i="21"/>
  <c r="K19" i="21"/>
  <c r="V19" i="22"/>
  <c r="V34" i="22"/>
  <c r="V36" i="22"/>
  <c r="V32" i="22"/>
  <c r="V27" i="22"/>
  <c r="V22" i="22"/>
  <c r="V18" i="22"/>
  <c r="V9" i="22"/>
  <c r="X9" i="22" s="1"/>
  <c r="V40" i="4"/>
  <c r="F40" i="4" s="1"/>
  <c r="V32" i="4"/>
  <c r="W32" i="4" s="1"/>
  <c r="V30" i="4"/>
  <c r="W30" i="4" s="1"/>
  <c r="T19" i="27"/>
  <c r="F19" i="27" s="1"/>
  <c r="U18" i="26"/>
  <c r="V18" i="26"/>
  <c r="V19" i="26"/>
  <c r="U19" i="26"/>
  <c r="F19" i="26"/>
  <c r="V8" i="26"/>
  <c r="U8" i="26"/>
  <c r="F8" i="26"/>
  <c r="V36" i="19"/>
  <c r="U36" i="19"/>
  <c r="F36" i="19"/>
  <c r="S9" i="21"/>
  <c r="O19" i="21"/>
  <c r="DH19" i="21"/>
  <c r="DF8" i="21"/>
  <c r="T8" i="21" s="1"/>
  <c r="S8" i="21"/>
  <c r="DG9" i="21"/>
  <c r="DF9" i="21"/>
  <c r="RF9" i="21"/>
  <c r="K9" i="21"/>
  <c r="M9" i="21"/>
  <c r="Q8" i="21"/>
  <c r="K8" i="21"/>
  <c r="RG18" i="19"/>
  <c r="R18" i="19"/>
  <c r="DH18" i="19" s="1"/>
  <c r="RG33" i="19"/>
  <c r="RB18" i="19"/>
  <c r="QC18" i="19"/>
  <c r="QC11" i="21"/>
  <c r="R11" i="21"/>
  <c r="DH11" i="21" s="1"/>
  <c r="QC4" i="26"/>
  <c r="RC11" i="21"/>
  <c r="RG11" i="21"/>
  <c r="RB11" i="21"/>
  <c r="RD11" i="21"/>
  <c r="DB11" i="21"/>
  <c r="N11" i="21"/>
  <c r="DF11" i="21" s="1"/>
  <c r="P11" i="21"/>
  <c r="DG11" i="21" s="1"/>
  <c r="RH11" i="21"/>
  <c r="L11" i="21"/>
  <c r="M11" i="21" s="1"/>
  <c r="RE11" i="21"/>
  <c r="QC12" i="21"/>
  <c r="QC7" i="21"/>
  <c r="R7" i="21"/>
  <c r="S7" i="21" s="1"/>
  <c r="R12" i="21"/>
  <c r="DH12" i="21" s="1"/>
  <c r="RB7" i="21"/>
  <c r="RB12" i="21"/>
  <c r="RD12" i="21"/>
  <c r="RC12" i="21"/>
  <c r="RG12" i="21"/>
  <c r="DB12" i="21"/>
  <c r="P12" i="21"/>
  <c r="Q12" i="21" s="1"/>
  <c r="N12" i="21"/>
  <c r="O12" i="21" s="1"/>
  <c r="RH12" i="21"/>
  <c r="L12" i="21"/>
  <c r="M12" i="21" s="1"/>
  <c r="RE12" i="21"/>
  <c r="RC7" i="21"/>
  <c r="RD7" i="21"/>
  <c r="DB7" i="21"/>
  <c r="N7" i="21"/>
  <c r="O7" i="21" s="1"/>
  <c r="RG7" i="21"/>
  <c r="P7" i="21"/>
  <c r="DG7" i="21" s="1"/>
  <c r="RH7" i="21"/>
  <c r="L7" i="21"/>
  <c r="M7" i="21" s="1"/>
  <c r="RE7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33" i="19"/>
  <c r="RH33" i="19"/>
  <c r="R33" i="19"/>
  <c r="DH33" i="19" s="1"/>
  <c r="RD33" i="19"/>
  <c r="RC33" i="19"/>
  <c r="RB33" i="19"/>
  <c r="N33" i="19"/>
  <c r="O33" i="19" s="1"/>
  <c r="P33" i="19"/>
  <c r="Q33" i="19" s="1"/>
  <c r="L33" i="19"/>
  <c r="M33" i="19" s="1"/>
  <c r="DB33" i="19"/>
  <c r="RE33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6" i="22" l="1"/>
  <c r="X36" i="22"/>
  <c r="F32" i="22"/>
  <c r="X32" i="22"/>
  <c r="W34" i="22"/>
  <c r="X34" i="22"/>
  <c r="F19" i="22"/>
  <c r="X19" i="22"/>
  <c r="F18" i="22"/>
  <c r="X18" i="22"/>
  <c r="W22" i="22"/>
  <c r="X22" i="22"/>
  <c r="W27" i="22"/>
  <c r="X27" i="22"/>
  <c r="A41" i="19" a="1"/>
  <c r="A41" i="19" s="1"/>
  <c r="B41" i="19" a="1"/>
  <c r="B41" i="19" s="1"/>
  <c r="A16" i="27" a="1"/>
  <c r="A16" i="27" s="1"/>
  <c r="B16" i="27" a="1"/>
  <c r="B16" i="27" s="1"/>
  <c r="A19" i="27" a="1"/>
  <c r="A19" i="27" s="1"/>
  <c r="B19" i="27" a="1"/>
  <c r="B19" i="27" s="1"/>
  <c r="A20" i="26" a="1"/>
  <c r="A20" i="26" s="1"/>
  <c r="B20" i="26" a="1"/>
  <c r="B20" i="26" s="1"/>
  <c r="A19" i="26" a="1"/>
  <c r="A19" i="26" s="1"/>
  <c r="B19" i="26" a="1"/>
  <c r="B19" i="26" s="1"/>
  <c r="A19" i="22" a="1"/>
  <c r="A19" i="22" s="1"/>
  <c r="B19" i="22" a="1"/>
  <c r="B19" i="22" s="1"/>
  <c r="F21" i="22"/>
  <c r="A40" i="4" a="1"/>
  <c r="A40" i="4" s="1"/>
  <c r="B40" i="4" a="1"/>
  <c r="B40" i="4" s="1"/>
  <c r="RI11" i="21"/>
  <c r="RI19" i="19"/>
  <c r="RI33" i="19"/>
  <c r="RI12" i="21"/>
  <c r="RI7" i="21"/>
  <c r="RI16" i="19"/>
  <c r="RI18" i="19"/>
  <c r="RI4" i="26"/>
  <c r="F28" i="4"/>
  <c r="X28" i="4"/>
  <c r="W21" i="22"/>
  <c r="F29" i="22"/>
  <c r="W29" i="22"/>
  <c r="F41" i="19"/>
  <c r="F23" i="19"/>
  <c r="V41" i="19"/>
  <c r="J9" i="21"/>
  <c r="J19" i="21"/>
  <c r="J37" i="19"/>
  <c r="J36" i="19"/>
  <c r="V23" i="19"/>
  <c r="V37" i="19"/>
  <c r="J15" i="27"/>
  <c r="J18" i="26"/>
  <c r="F34" i="22"/>
  <c r="V15" i="27"/>
  <c r="U15" i="27"/>
  <c r="F20" i="26"/>
  <c r="U20" i="26"/>
  <c r="F37" i="19"/>
  <c r="V16" i="27"/>
  <c r="F16" i="27"/>
  <c r="W19" i="22"/>
  <c r="U19" i="27"/>
  <c r="V19" i="27"/>
  <c r="T19" i="21"/>
  <c r="F19" i="21" s="1"/>
  <c r="F22" i="22"/>
  <c r="F27" i="22"/>
  <c r="W36" i="22"/>
  <c r="W32" i="22"/>
  <c r="W18" i="22"/>
  <c r="W9" i="22"/>
  <c r="F9" i="22"/>
  <c r="X40" i="4"/>
  <c r="W40" i="4"/>
  <c r="F32" i="4"/>
  <c r="X32" i="4"/>
  <c r="F30" i="4"/>
  <c r="X30" i="4"/>
  <c r="T9" i="21"/>
  <c r="V9" i="21" s="1"/>
  <c r="S11" i="21"/>
  <c r="V8" i="21"/>
  <c r="U8" i="21"/>
  <c r="F8" i="21"/>
  <c r="RF16" i="19"/>
  <c r="S18" i="19"/>
  <c r="S33" i="19"/>
  <c r="O11" i="21"/>
  <c r="RF11" i="21"/>
  <c r="K12" i="21"/>
  <c r="K11" i="21"/>
  <c r="Q18" i="19"/>
  <c r="DH7" i="21"/>
  <c r="DF7" i="21"/>
  <c r="RF7" i="21"/>
  <c r="RF12" i="21"/>
  <c r="Q11" i="21"/>
  <c r="T11" i="21"/>
  <c r="S12" i="21"/>
  <c r="K7" i="21"/>
  <c r="DF12" i="21"/>
  <c r="DG12" i="21"/>
  <c r="Q7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33" i="19"/>
  <c r="DG33" i="19"/>
  <c r="RF33" i="19"/>
  <c r="DF33" i="19"/>
  <c r="RF19" i="19"/>
  <c r="S19" i="19"/>
  <c r="Q19" i="19"/>
  <c r="K4" i="26"/>
  <c r="RF4" i="26"/>
  <c r="DF4" i="26"/>
  <c r="T4" i="26" s="1"/>
  <c r="S4" i="26"/>
  <c r="Q4" i="26"/>
  <c r="A19" i="21" l="1" a="1"/>
  <c r="A19" i="21" s="1"/>
  <c r="B19" i="21" a="1"/>
  <c r="B19" i="21" s="1"/>
  <c r="A37" i="19" a="1"/>
  <c r="A37" i="19" s="1"/>
  <c r="B37" i="19" a="1"/>
  <c r="B37" i="19" s="1"/>
  <c r="A36" i="19" a="1"/>
  <c r="A36" i="19" s="1"/>
  <c r="B36" i="19" a="1"/>
  <c r="B36" i="19" s="1"/>
  <c r="A15" i="27" a="1"/>
  <c r="A15" i="27" s="1"/>
  <c r="B15" i="27" a="1"/>
  <c r="B15" i="27" s="1"/>
  <c r="A18" i="26" a="1"/>
  <c r="A18" i="26" s="1"/>
  <c r="B18" i="26" a="1"/>
  <c r="B18" i="26" s="1"/>
  <c r="J8" i="21"/>
  <c r="J12" i="21"/>
  <c r="J7" i="21"/>
  <c r="J16" i="19"/>
  <c r="J4" i="26"/>
  <c r="V19" i="21"/>
  <c r="U19" i="21"/>
  <c r="F9" i="21"/>
  <c r="U9" i="21"/>
  <c r="T7" i="21"/>
  <c r="V7" i="21" s="1"/>
  <c r="T12" i="21"/>
  <c r="F12" i="21" s="1"/>
  <c r="V11" i="21"/>
  <c r="U11" i="21"/>
  <c r="F11" i="21"/>
  <c r="F18" i="19"/>
  <c r="V18" i="19"/>
  <c r="U18" i="19"/>
  <c r="F19" i="19"/>
  <c r="T16" i="19"/>
  <c r="V16" i="19" s="1"/>
  <c r="T33" i="19"/>
  <c r="F33" i="19" s="1"/>
  <c r="V19" i="19"/>
  <c r="U19" i="19"/>
  <c r="V4" i="26"/>
  <c r="U4" i="26"/>
  <c r="F4" i="26"/>
  <c r="B4" i="26" l="1" a="1"/>
  <c r="B4" i="26" s="1"/>
  <c r="A12" i="21" a="1"/>
  <c r="A12" i="21" s="1"/>
  <c r="B12" i="21" a="1"/>
  <c r="B12" i="21" s="1"/>
  <c r="J11" i="21"/>
  <c r="J19" i="19"/>
  <c r="J33" i="19"/>
  <c r="J18" i="19"/>
  <c r="F7" i="21"/>
  <c r="U7" i="21"/>
  <c r="U12" i="21"/>
  <c r="V12" i="21"/>
  <c r="U16" i="19"/>
  <c r="F16" i="19"/>
  <c r="V33" i="19"/>
  <c r="U33" i="19"/>
  <c r="A11" i="21" l="1" a="1"/>
  <c r="A11" i="21" s="1"/>
  <c r="B11" i="21" a="1"/>
  <c r="B11" i="21" s="1"/>
  <c r="A33" i="19" a="1"/>
  <c r="A33" i="19" s="1"/>
  <c r="B33" i="19" a="1"/>
  <c r="B33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6" i="22" l="1"/>
  <c r="H6" i="22"/>
  <c r="I7" i="22"/>
  <c r="H7" i="22"/>
  <c r="I6" i="4"/>
  <c r="H6" i="4"/>
  <c r="P6" i="22"/>
  <c r="Q6" i="22" s="1"/>
  <c r="P7" i="22"/>
  <c r="Q7" i="22" s="1"/>
  <c r="CW6" i="4"/>
  <c r="DA6" i="4" s="1"/>
  <c r="SN7" i="22"/>
  <c r="SU7" i="22" s="1"/>
  <c r="CW7" i="22"/>
  <c r="DA7" i="22" s="1"/>
  <c r="CW6" i="22"/>
  <c r="DA6" i="22" s="1"/>
  <c r="SN6" i="22"/>
  <c r="SU6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N6" i="22"/>
  <c r="TU6" i="22"/>
  <c r="TQ6" i="22"/>
  <c r="N6" i="22"/>
  <c r="O6" i="22" s="1"/>
  <c r="T6" i="22"/>
  <c r="U6" i="22" s="1"/>
  <c r="L6" i="22"/>
  <c r="K6" i="22"/>
  <c r="R6" i="22"/>
  <c r="S6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6" i="22" l="1"/>
  <c r="J7" i="22"/>
  <c r="J6" i="4"/>
  <c r="M6" i="22"/>
  <c r="M7" i="22"/>
  <c r="TR6" i="4"/>
  <c r="TV6" i="4" s="1"/>
  <c r="M6" i="4"/>
  <c r="TR7" i="22"/>
  <c r="TV7" i="22" s="1"/>
  <c r="TR6" i="22"/>
  <c r="TV6" i="22" s="1"/>
  <c r="DC7" i="22"/>
  <c r="DB7" i="22"/>
  <c r="DC6" i="22"/>
  <c r="DB6" i="22"/>
  <c r="DB6" i="4"/>
  <c r="Q6" i="4"/>
  <c r="DC6" i="4"/>
  <c r="V6" i="4" l="1"/>
  <c r="F6" i="4" s="1"/>
  <c r="V7" i="22"/>
  <c r="V6" i="22"/>
  <c r="F6" i="22" l="1"/>
  <c r="X6" i="22"/>
  <c r="W7" i="22"/>
  <c r="X7" i="22"/>
  <c r="F7" i="22"/>
  <c r="W6" i="22"/>
  <c r="W6" i="4"/>
  <c r="X6" i="4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0" i="27"/>
  <c r="I10" i="27"/>
  <c r="DE10" i="27"/>
  <c r="I5" i="27"/>
  <c r="H5" i="27"/>
  <c r="H10" i="27"/>
  <c r="QC10" i="27"/>
  <c r="RB10" i="27"/>
  <c r="RG5" i="27"/>
  <c r="RB5" i="27"/>
  <c r="P10" i="27"/>
  <c r="DG10" i="27" s="1"/>
  <c r="QC5" i="27"/>
  <c r="RD10" i="27"/>
  <c r="RC10" i="27"/>
  <c r="R10" i="27"/>
  <c r="DH10" i="27" s="1"/>
  <c r="RG10" i="27"/>
  <c r="DB10" i="27"/>
  <c r="N10" i="27"/>
  <c r="DF10" i="27" s="1"/>
  <c r="RH10" i="27"/>
  <c r="L10" i="27"/>
  <c r="M10" i="27" s="1"/>
  <c r="RE10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0" i="27" l="1"/>
  <c r="RI5" i="27"/>
  <c r="Q10" i="27"/>
  <c r="RF10" i="27"/>
  <c r="DH5" i="27"/>
  <c r="RF5" i="27"/>
  <c r="S10" i="27"/>
  <c r="K10" i="27"/>
  <c r="O10" i="27"/>
  <c r="T10" i="27"/>
  <c r="Q5" i="27"/>
  <c r="DF5" i="27"/>
  <c r="K5" i="27"/>
  <c r="J10" i="27" l="1"/>
  <c r="T5" i="27"/>
  <c r="V5" i="27" s="1"/>
  <c r="V10" i="27"/>
  <c r="U10" i="27"/>
  <c r="F10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I38" i="4"/>
  <c r="TT38" i="4" s="1"/>
  <c r="TJ38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I36" i="4"/>
  <c r="TT36" i="4" s="1"/>
  <c r="TJ36" i="4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D7" i="4"/>
  <c r="TP7" i="4" s="1"/>
  <c r="TE7" i="4"/>
  <c r="TF7" i="4"/>
  <c r="TG7" i="4"/>
  <c r="TH7" i="4"/>
  <c r="TS7" i="4" s="1"/>
  <c r="TI7" i="4"/>
  <c r="TT7" i="4" s="1"/>
  <c r="TJ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D16" i="4"/>
  <c r="TP16" i="4" s="1"/>
  <c r="TE16" i="4"/>
  <c r="TF16" i="4"/>
  <c r="TG16" i="4"/>
  <c r="TH16" i="4"/>
  <c r="TS16" i="4" s="1"/>
  <c r="TI16" i="4"/>
  <c r="TT16" i="4" s="1"/>
  <c r="TJ16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H20" i="27" l="1"/>
  <c r="H13" i="27"/>
  <c r="H8" i="27"/>
  <c r="H4" i="27"/>
  <c r="H7" i="27"/>
  <c r="H6" i="27"/>
  <c r="QF23" i="21"/>
  <c r="QF14" i="21"/>
  <c r="QF29" i="21"/>
  <c r="QF28" i="21"/>
  <c r="QF6" i="21"/>
  <c r="QF5" i="21"/>
  <c r="H29" i="19"/>
  <c r="H40" i="19"/>
  <c r="QF40" i="19"/>
  <c r="QF7" i="19"/>
  <c r="QF26" i="19"/>
  <c r="QF29" i="19"/>
  <c r="QF30" i="19"/>
  <c r="QF9" i="19"/>
  <c r="QF20" i="27"/>
  <c r="QF13" i="27"/>
  <c r="QF8" i="27"/>
  <c r="QF4" i="27"/>
  <c r="QF7" i="27"/>
  <c r="QF6" i="27"/>
  <c r="QF17" i="27"/>
  <c r="QF12" i="26"/>
  <c r="DE14" i="26"/>
  <c r="DE9" i="26"/>
  <c r="QF11" i="26"/>
  <c r="QF14" i="26"/>
  <c r="QF9" i="26"/>
  <c r="QF10" i="26"/>
  <c r="QF6" i="26"/>
  <c r="DE10" i="26"/>
  <c r="DE11" i="26"/>
  <c r="DE12" i="26"/>
  <c r="DE6" i="26"/>
  <c r="H23" i="21"/>
  <c r="H14" i="21"/>
  <c r="H29" i="21"/>
  <c r="H28" i="21"/>
  <c r="H6" i="21"/>
  <c r="DE23" i="21"/>
  <c r="DE14" i="21"/>
  <c r="DE29" i="21"/>
  <c r="DE28" i="21"/>
  <c r="DE6" i="21"/>
  <c r="DE5" i="21"/>
  <c r="DE29" i="19"/>
  <c r="DE9" i="19"/>
  <c r="DE26" i="19"/>
  <c r="DE30" i="19"/>
  <c r="DE7" i="19"/>
  <c r="DE40" i="19"/>
  <c r="DE17" i="27"/>
  <c r="DE20" i="27"/>
  <c r="DE13" i="27"/>
  <c r="DE8" i="27"/>
  <c r="DE4" i="27"/>
  <c r="DE7" i="27"/>
  <c r="DE6" i="27"/>
  <c r="H9" i="19"/>
  <c r="H5" i="21"/>
  <c r="H26" i="19"/>
  <c r="H7" i="19"/>
  <c r="I23" i="21"/>
  <c r="I14" i="21"/>
  <c r="I29" i="21"/>
  <c r="I28" i="21"/>
  <c r="I6" i="21"/>
  <c r="I5" i="21"/>
  <c r="I29" i="19"/>
  <c r="I9" i="19"/>
  <c r="I7" i="19"/>
  <c r="I30" i="19"/>
  <c r="H30" i="19"/>
  <c r="I26" i="19"/>
  <c r="I40" i="19"/>
  <c r="I17" i="27"/>
  <c r="H17" i="27"/>
  <c r="I20" i="27"/>
  <c r="I13" i="27"/>
  <c r="I8" i="27"/>
  <c r="I4" i="27"/>
  <c r="I7" i="27"/>
  <c r="I6" i="27"/>
  <c r="I14" i="26"/>
  <c r="I9" i="26"/>
  <c r="H10" i="26"/>
  <c r="H11" i="26"/>
  <c r="H12" i="26"/>
  <c r="H6" i="26"/>
  <c r="H14" i="26"/>
  <c r="H9" i="26"/>
  <c r="I10" i="26"/>
  <c r="I11" i="26"/>
  <c r="I12" i="26"/>
  <c r="I6" i="26"/>
  <c r="H25" i="22"/>
  <c r="H26" i="22"/>
  <c r="H17" i="22"/>
  <c r="H14" i="22"/>
  <c r="H4" i="22"/>
  <c r="H23" i="22"/>
  <c r="I10" i="22"/>
  <c r="I15" i="22"/>
  <c r="I20" i="22"/>
  <c r="I12" i="22"/>
  <c r="I8" i="22"/>
  <c r="I11" i="22"/>
  <c r="I33" i="22"/>
  <c r="H10" i="22"/>
  <c r="H15" i="22"/>
  <c r="H20" i="22"/>
  <c r="H12" i="22"/>
  <c r="H8" i="22"/>
  <c r="H11" i="22"/>
  <c r="H33" i="22"/>
  <c r="I25" i="22"/>
  <c r="I26" i="22"/>
  <c r="I17" i="22"/>
  <c r="I14" i="22"/>
  <c r="I4" i="22"/>
  <c r="I23" i="22"/>
  <c r="I10" i="4"/>
  <c r="I33" i="4"/>
  <c r="I5" i="4"/>
  <c r="I38" i="4"/>
  <c r="I20" i="4"/>
  <c r="H17" i="4"/>
  <c r="H9" i="4"/>
  <c r="H33" i="4"/>
  <c r="H5" i="4"/>
  <c r="H7" i="4"/>
  <c r="H4" i="4"/>
  <c r="H36" i="4"/>
  <c r="H27" i="4"/>
  <c r="H15" i="4"/>
  <c r="H11" i="4"/>
  <c r="H38" i="4"/>
  <c r="H20" i="4"/>
  <c r="I17" i="4"/>
  <c r="I4" i="4"/>
  <c r="I16" i="4"/>
  <c r="I9" i="4"/>
  <c r="I27" i="4"/>
  <c r="H10" i="4"/>
  <c r="H34" i="4"/>
  <c r="I34" i="4"/>
  <c r="I7" i="4"/>
  <c r="I36" i="4"/>
  <c r="I15" i="4"/>
  <c r="I11" i="4"/>
  <c r="H16" i="4"/>
  <c r="CW8" i="22"/>
  <c r="DA8" i="22" s="1"/>
  <c r="P17" i="22"/>
  <c r="Q17" i="22" s="1"/>
  <c r="P15" i="22"/>
  <c r="Q15" i="22" s="1"/>
  <c r="P33" i="22"/>
  <c r="Q33" i="22" s="1"/>
  <c r="P8" i="22"/>
  <c r="Q8" i="22" s="1"/>
  <c r="P12" i="22"/>
  <c r="Q12" i="22" s="1"/>
  <c r="P26" i="22"/>
  <c r="Q26" i="22" s="1"/>
  <c r="P10" i="22"/>
  <c r="Q10" i="22" s="1"/>
  <c r="P25" i="22"/>
  <c r="Q25" i="22" s="1"/>
  <c r="P14" i="22"/>
  <c r="Q14" i="22" s="1"/>
  <c r="P11" i="22"/>
  <c r="Q11" i="22" s="1"/>
  <c r="P20" i="22"/>
  <c r="Q20" i="22" s="1"/>
  <c r="P4" i="22"/>
  <c r="Q4" i="22" s="1"/>
  <c r="P23" i="22"/>
  <c r="Q23" i="22" s="1"/>
  <c r="CW23" i="22"/>
  <c r="DA23" i="22" s="1"/>
  <c r="QC14" i="26"/>
  <c r="CW33" i="22"/>
  <c r="DA33" i="22" s="1"/>
  <c r="CW36" i="4"/>
  <c r="DA36" i="4" s="1"/>
  <c r="CW27" i="4"/>
  <c r="DA27" i="4" s="1"/>
  <c r="RG17" i="27"/>
  <c r="RB17" i="27"/>
  <c r="QC17" i="27"/>
  <c r="QC9" i="26"/>
  <c r="RB9" i="26"/>
  <c r="CW11" i="22"/>
  <c r="DA11" i="22" s="1"/>
  <c r="CW15" i="4"/>
  <c r="DA15" i="4" s="1"/>
  <c r="CW20" i="4"/>
  <c r="DA20" i="4" s="1"/>
  <c r="SN20" i="4"/>
  <c r="SU20" i="4" s="1"/>
  <c r="CW11" i="4"/>
  <c r="DA11" i="4" s="1"/>
  <c r="RD9" i="26"/>
  <c r="DB9" i="26"/>
  <c r="RC9" i="26"/>
  <c r="P9" i="26"/>
  <c r="Q9" i="26" s="1"/>
  <c r="CW15" i="22"/>
  <c r="DA15" i="22" s="1"/>
  <c r="CW26" i="22"/>
  <c r="DA26" i="22" s="1"/>
  <c r="CW17" i="22"/>
  <c r="DA17" i="22" s="1"/>
  <c r="CW34" i="4"/>
  <c r="DA34" i="4" s="1"/>
  <c r="CW17" i="4"/>
  <c r="DA17" i="4" s="1"/>
  <c r="CW10" i="22"/>
  <c r="DA10" i="22" s="1"/>
  <c r="CW20" i="22"/>
  <c r="DA20" i="22" s="1"/>
  <c r="CW38" i="4"/>
  <c r="DA38" i="4" s="1"/>
  <c r="CW16" i="4"/>
  <c r="DA16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3" i="27"/>
  <c r="RG9" i="26"/>
  <c r="N9" i="26"/>
  <c r="O9" i="26" s="1"/>
  <c r="RH9" i="26"/>
  <c r="L9" i="26"/>
  <c r="M9" i="26" s="1"/>
  <c r="R9" i="26"/>
  <c r="RE9" i="26"/>
  <c r="RG14" i="26"/>
  <c r="RB14" i="26"/>
  <c r="RD14" i="26"/>
  <c r="RC14" i="26"/>
  <c r="QC10" i="26"/>
  <c r="DB14" i="26"/>
  <c r="N14" i="26"/>
  <c r="O14" i="26" s="1"/>
  <c r="P14" i="26"/>
  <c r="DG14" i="26" s="1"/>
  <c r="RH14" i="26"/>
  <c r="L14" i="26"/>
  <c r="M14" i="26" s="1"/>
  <c r="R14" i="26"/>
  <c r="RE14" i="26"/>
  <c r="RG30" i="19"/>
  <c r="RB30" i="19"/>
  <c r="QC30" i="19"/>
  <c r="SN23" i="22"/>
  <c r="SU23" i="22" s="1"/>
  <c r="TQ20" i="4"/>
  <c r="SN38" i="4"/>
  <c r="SU38" i="4" s="1"/>
  <c r="TU20" i="4"/>
  <c r="TN20" i="4"/>
  <c r="SN15" i="4"/>
  <c r="SU15" i="4" s="1"/>
  <c r="TS20" i="4"/>
  <c r="R20" i="4"/>
  <c r="S20" i="4" s="1"/>
  <c r="L20" i="4"/>
  <c r="P20" i="4"/>
  <c r="N20" i="4"/>
  <c r="T20" i="4"/>
  <c r="U20" i="4" s="1"/>
  <c r="K20" i="4"/>
  <c r="SN11" i="4"/>
  <c r="SU11" i="4" s="1"/>
  <c r="TN38" i="4"/>
  <c r="TQ38" i="4"/>
  <c r="TU38" i="4"/>
  <c r="TS38" i="4"/>
  <c r="T38" i="4"/>
  <c r="U38" i="4" s="1"/>
  <c r="N38" i="4"/>
  <c r="O38" i="4" s="1"/>
  <c r="L38" i="4"/>
  <c r="K38" i="4"/>
  <c r="R38" i="4"/>
  <c r="S38" i="4" s="1"/>
  <c r="P38" i="4"/>
  <c r="TQ11" i="4"/>
  <c r="SN27" i="4"/>
  <c r="SU27" i="4" s="1"/>
  <c r="TN11" i="4"/>
  <c r="TU11" i="4"/>
  <c r="R11" i="4"/>
  <c r="S11" i="4" s="1"/>
  <c r="N11" i="4"/>
  <c r="O11" i="4" s="1"/>
  <c r="L11" i="4"/>
  <c r="P11" i="4"/>
  <c r="T11" i="4"/>
  <c r="U11" i="4" s="1"/>
  <c r="K11" i="4"/>
  <c r="TN36" i="4"/>
  <c r="TU15" i="4"/>
  <c r="TQ15" i="4"/>
  <c r="TN15" i="4"/>
  <c r="R15" i="4"/>
  <c r="S15" i="4" s="1"/>
  <c r="N15" i="4"/>
  <c r="O15" i="4" s="1"/>
  <c r="L15" i="4"/>
  <c r="K15" i="4"/>
  <c r="T15" i="4"/>
  <c r="U15" i="4" s="1"/>
  <c r="P15" i="4"/>
  <c r="TQ27" i="4"/>
  <c r="TN27" i="4"/>
  <c r="TU27" i="4"/>
  <c r="T27" i="4"/>
  <c r="U27" i="4" s="1"/>
  <c r="N27" i="4"/>
  <c r="O27" i="4" s="1"/>
  <c r="L27" i="4"/>
  <c r="K27" i="4"/>
  <c r="R27" i="4"/>
  <c r="S27" i="4" s="1"/>
  <c r="P27" i="4"/>
  <c r="TQ36" i="4"/>
  <c r="SN36" i="4"/>
  <c r="SU36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RG40" i="19"/>
  <c r="DB40" i="19"/>
  <c r="TU36" i="4"/>
  <c r="TS36" i="4"/>
  <c r="R36" i="4"/>
  <c r="S36" i="4" s="1"/>
  <c r="L36" i="4"/>
  <c r="T36" i="4"/>
  <c r="U36" i="4" s="1"/>
  <c r="P36" i="4"/>
  <c r="N36" i="4"/>
  <c r="K36" i="4"/>
  <c r="T4" i="4"/>
  <c r="U4" i="4" s="1"/>
  <c r="SN33" i="22"/>
  <c r="SU33" i="22" s="1"/>
  <c r="TQ33" i="22"/>
  <c r="TN33" i="22"/>
  <c r="TU33" i="22"/>
  <c r="R33" i="22"/>
  <c r="S33" i="22" s="1"/>
  <c r="N33" i="22"/>
  <c r="O33" i="22" s="1"/>
  <c r="T33" i="22"/>
  <c r="U33" i="22" s="1"/>
  <c r="L33" i="22"/>
  <c r="K33" i="22"/>
  <c r="SN11" i="22"/>
  <c r="SU11" i="22" s="1"/>
  <c r="TN23" i="22"/>
  <c r="TU23" i="22"/>
  <c r="R23" i="22"/>
  <c r="S23" i="22" s="1"/>
  <c r="TQ23" i="22"/>
  <c r="N23" i="22"/>
  <c r="O23" i="22" s="1"/>
  <c r="T23" i="22"/>
  <c r="U23" i="22" s="1"/>
  <c r="L23" i="22"/>
  <c r="K23" i="22"/>
  <c r="TN11" i="22"/>
  <c r="TU11" i="22"/>
  <c r="R11" i="22"/>
  <c r="S11" i="22" s="1"/>
  <c r="TQ11" i="22"/>
  <c r="N11" i="22"/>
  <c r="O11" i="22" s="1"/>
  <c r="L11" i="22"/>
  <c r="K11" i="22"/>
  <c r="T11" i="22"/>
  <c r="U11" i="22" s="1"/>
  <c r="T10" i="22"/>
  <c r="U10" i="22" s="1"/>
  <c r="T17" i="22"/>
  <c r="U17" i="22" s="1"/>
  <c r="T12" i="22"/>
  <c r="U12" i="22" s="1"/>
  <c r="T15" i="22"/>
  <c r="U15" i="22" s="1"/>
  <c r="T20" i="22"/>
  <c r="U20" i="22" s="1"/>
  <c r="T4" i="22"/>
  <c r="U4" i="22" s="1"/>
  <c r="T25" i="22"/>
  <c r="U25" i="22" s="1"/>
  <c r="T14" i="22"/>
  <c r="U14" i="22" s="1"/>
  <c r="T26" i="22"/>
  <c r="U26" i="22" s="1"/>
  <c r="T8" i="22"/>
  <c r="U8" i="22" s="1"/>
  <c r="T16" i="4"/>
  <c r="U16" i="4" s="1"/>
  <c r="T9" i="4"/>
  <c r="U9" i="4" s="1"/>
  <c r="T34" i="4"/>
  <c r="U34" i="4" s="1"/>
  <c r="T5" i="4"/>
  <c r="U5" i="4" s="1"/>
  <c r="T33" i="4"/>
  <c r="U33" i="4" s="1"/>
  <c r="T7" i="4"/>
  <c r="U7" i="4" s="1"/>
  <c r="T17" i="4"/>
  <c r="U17" i="4" s="1"/>
  <c r="T10" i="4"/>
  <c r="U10" i="4" s="1"/>
  <c r="QC40" i="19"/>
  <c r="P40" i="19"/>
  <c r="DG40" i="19" s="1"/>
  <c r="RD40" i="19"/>
  <c r="RC40" i="19"/>
  <c r="RH40" i="19"/>
  <c r="RB40" i="19"/>
  <c r="N40" i="19"/>
  <c r="O40" i="19" s="1"/>
  <c r="L40" i="19"/>
  <c r="M40" i="19" s="1"/>
  <c r="R40" i="19"/>
  <c r="RE40" i="19"/>
  <c r="R26" i="19"/>
  <c r="DH26" i="19" s="1"/>
  <c r="RB26" i="19"/>
  <c r="QC26" i="19"/>
  <c r="RD26" i="19"/>
  <c r="RC26" i="19"/>
  <c r="P26" i="19"/>
  <c r="Q26" i="19" s="1"/>
  <c r="RG26" i="19"/>
  <c r="DB26" i="19"/>
  <c r="N26" i="19"/>
  <c r="O26" i="19" s="1"/>
  <c r="RH26" i="19"/>
  <c r="L26" i="19"/>
  <c r="M26" i="19" s="1"/>
  <c r="RE26" i="19"/>
  <c r="RG9" i="19"/>
  <c r="QC29" i="21"/>
  <c r="QC28" i="21"/>
  <c r="P5" i="21"/>
  <c r="Q5" i="21" s="1"/>
  <c r="DB29" i="19"/>
  <c r="RD7" i="19"/>
  <c r="DB7" i="19"/>
  <c r="N6" i="27"/>
  <c r="O6" i="27" s="1"/>
  <c r="RG6" i="26"/>
  <c r="RB6" i="26"/>
  <c r="SN4" i="22"/>
  <c r="SU4" i="22" s="1"/>
  <c r="SN17" i="22"/>
  <c r="SU17" i="22" s="1"/>
  <c r="N4" i="22"/>
  <c r="O4" i="22" s="1"/>
  <c r="QC23" i="21"/>
  <c r="R28" i="21"/>
  <c r="S28" i="21" s="1"/>
  <c r="R9" i="19"/>
  <c r="S9" i="19" s="1"/>
  <c r="RE9" i="19"/>
  <c r="RB9" i="19"/>
  <c r="P29" i="19"/>
  <c r="Q29" i="19" s="1"/>
  <c r="RG7" i="19"/>
  <c r="RG13" i="27"/>
  <c r="RB13" i="27"/>
  <c r="RD6" i="27"/>
  <c r="RG12" i="26"/>
  <c r="RE12" i="26"/>
  <c r="RB12" i="26"/>
  <c r="P11" i="26"/>
  <c r="Q11" i="26" s="1"/>
  <c r="DB10" i="26"/>
  <c r="DB6" i="26"/>
  <c r="QC11" i="26"/>
  <c r="P10" i="26"/>
  <c r="Q10" i="26" s="1"/>
  <c r="RD10" i="26"/>
  <c r="SN8" i="22"/>
  <c r="SU8" i="22" s="1"/>
  <c r="SN14" i="22"/>
  <c r="SU14" i="22" s="1"/>
  <c r="CW7" i="4"/>
  <c r="DA7" i="4" s="1"/>
  <c r="TQ17" i="22"/>
  <c r="SN12" i="22"/>
  <c r="SU12" i="22" s="1"/>
  <c r="SN17" i="4"/>
  <c r="SU17" i="4" s="1"/>
  <c r="SN10" i="4"/>
  <c r="SU10" i="4" s="1"/>
  <c r="P10" i="4"/>
  <c r="Q10" i="4" s="1"/>
  <c r="P33" i="4"/>
  <c r="Q33" i="4" s="1"/>
  <c r="P5" i="4"/>
  <c r="DC5" i="4" s="1"/>
  <c r="SN9" i="4"/>
  <c r="SU9" i="4" s="1"/>
  <c r="CW4" i="4"/>
  <c r="DA4" i="4" s="1"/>
  <c r="P4" i="4"/>
  <c r="DC4" i="4" s="1"/>
  <c r="P16" i="4"/>
  <c r="DC16" i="4" s="1"/>
  <c r="P9" i="4"/>
  <c r="DC9" i="4" s="1"/>
  <c r="P7" i="4"/>
  <c r="Q7" i="4" s="1"/>
  <c r="SN34" i="4"/>
  <c r="SU34" i="4" s="1"/>
  <c r="SN4" i="4"/>
  <c r="SU4" i="4" s="1"/>
  <c r="P34" i="4"/>
  <c r="DC34" i="4" s="1"/>
  <c r="TN7" i="4"/>
  <c r="SN16" i="4"/>
  <c r="SU16" i="4" s="1"/>
  <c r="SN33" i="4"/>
  <c r="SU33" i="4" s="1"/>
  <c r="SN7" i="4"/>
  <c r="SU7" i="4" s="1"/>
  <c r="P17" i="4"/>
  <c r="SN5" i="4"/>
  <c r="SU5" i="4" s="1"/>
  <c r="RD29" i="21"/>
  <c r="P23" i="21"/>
  <c r="DG23" i="21" s="1"/>
  <c r="DB6" i="21"/>
  <c r="RG29" i="21"/>
  <c r="RB29" i="21"/>
  <c r="R14" i="21"/>
  <c r="S14" i="21" s="1"/>
  <c r="L5" i="21"/>
  <c r="M5" i="21" s="1"/>
  <c r="RB14" i="21"/>
  <c r="P28" i="21"/>
  <c r="Q28" i="21" s="1"/>
  <c r="RD28" i="21"/>
  <c r="RG6" i="21"/>
  <c r="RG28" i="21"/>
  <c r="RB28" i="21"/>
  <c r="P14" i="21"/>
  <c r="Q14" i="21" s="1"/>
  <c r="RD14" i="21"/>
  <c r="P6" i="21"/>
  <c r="Q6" i="21" s="1"/>
  <c r="P29" i="21"/>
  <c r="Q29" i="21" s="1"/>
  <c r="RG14" i="21"/>
  <c r="R29" i="21"/>
  <c r="S29" i="21" s="1"/>
  <c r="R5" i="21"/>
  <c r="S5" i="21" s="1"/>
  <c r="RC29" i="21"/>
  <c r="RD23" i="21"/>
  <c r="RC28" i="21"/>
  <c r="RH29" i="21"/>
  <c r="RH14" i="21"/>
  <c r="RH28" i="21"/>
  <c r="DB23" i="21"/>
  <c r="RH6" i="21"/>
  <c r="R23" i="21"/>
  <c r="S23" i="21" s="1"/>
  <c r="RC14" i="21"/>
  <c r="RC23" i="21"/>
  <c r="RG23" i="21"/>
  <c r="RB23" i="21"/>
  <c r="P9" i="19"/>
  <c r="Q9" i="19" s="1"/>
  <c r="DB9" i="19"/>
  <c r="L7" i="19"/>
  <c r="M7" i="19" s="1"/>
  <c r="RD29" i="19"/>
  <c r="RG29" i="19"/>
  <c r="RH7" i="19"/>
  <c r="RH9" i="19"/>
  <c r="RD9" i="19"/>
  <c r="P7" i="19"/>
  <c r="DG7" i="19" s="1"/>
  <c r="N7" i="19"/>
  <c r="O7" i="19" s="1"/>
  <c r="R29" i="19"/>
  <c r="DH29" i="19" s="1"/>
  <c r="L29" i="19"/>
  <c r="M29" i="19" s="1"/>
  <c r="RG6" i="27"/>
  <c r="RB6" i="27"/>
  <c r="DB8" i="27"/>
  <c r="QC13" i="27"/>
  <c r="DB7" i="27"/>
  <c r="RG20" i="27"/>
  <c r="P8" i="27"/>
  <c r="Q8" i="27" s="1"/>
  <c r="P13" i="27"/>
  <c r="Q13" i="27" s="1"/>
  <c r="DB20" i="27"/>
  <c r="R20" i="27"/>
  <c r="DH20" i="27" s="1"/>
  <c r="RC4" i="27"/>
  <c r="RH7" i="27"/>
  <c r="P7" i="27"/>
  <c r="DG7" i="27" s="1"/>
  <c r="L4" i="27"/>
  <c r="M4" i="27" s="1"/>
  <c r="RG7" i="27"/>
  <c r="R6" i="27"/>
  <c r="S6" i="27" s="1"/>
  <c r="RD20" i="27"/>
  <c r="P20" i="27"/>
  <c r="Q20" i="27" s="1"/>
  <c r="RD8" i="27"/>
  <c r="P4" i="27"/>
  <c r="Q4" i="27" s="1"/>
  <c r="L6" i="27"/>
  <c r="M6" i="27" s="1"/>
  <c r="RH6" i="27"/>
  <c r="RC20" i="27"/>
  <c r="RG8" i="27"/>
  <c r="RB8" i="27"/>
  <c r="QC8" i="27"/>
  <c r="RH4" i="27"/>
  <c r="RC7" i="27"/>
  <c r="RD13" i="27"/>
  <c r="RC13" i="27"/>
  <c r="RD4" i="27"/>
  <c r="RE6" i="27"/>
  <c r="RH20" i="27"/>
  <c r="RG4" i="27"/>
  <c r="RB4" i="27"/>
  <c r="DB6" i="27"/>
  <c r="P6" i="27"/>
  <c r="DG6" i="27" s="1"/>
  <c r="RD6" i="26"/>
  <c r="P6" i="26"/>
  <c r="DG6" i="26" s="1"/>
  <c r="RC12" i="26"/>
  <c r="RD11" i="26"/>
  <c r="RH10" i="26"/>
  <c r="RG11" i="26"/>
  <c r="RB11" i="26"/>
  <c r="R11" i="26"/>
  <c r="DH11" i="26" s="1"/>
  <c r="RC11" i="26"/>
  <c r="RH11" i="26"/>
  <c r="R10" i="26"/>
  <c r="DH10" i="26" s="1"/>
  <c r="P12" i="26"/>
  <c r="Q12" i="26" s="1"/>
  <c r="RE10" i="26"/>
  <c r="RC10" i="26"/>
  <c r="RH12" i="26"/>
  <c r="RG10" i="26"/>
  <c r="RB10" i="26"/>
  <c r="RE11" i="26"/>
  <c r="RD12" i="26"/>
  <c r="SN25" i="22"/>
  <c r="SU25" i="22" s="1"/>
  <c r="TQ10" i="22"/>
  <c r="SN10" i="22"/>
  <c r="SU10" i="22" s="1"/>
  <c r="TU26" i="22"/>
  <c r="CW14" i="22"/>
  <c r="DA14" i="22" s="1"/>
  <c r="SN15" i="22"/>
  <c r="SU15" i="22" s="1"/>
  <c r="CW12" i="22"/>
  <c r="DA12" i="22" s="1"/>
  <c r="SN26" i="22"/>
  <c r="SU26" i="22" s="1"/>
  <c r="TN12" i="22"/>
  <c r="SN20" i="22"/>
  <c r="SU20" i="22" s="1"/>
  <c r="TU14" i="22"/>
  <c r="TU15" i="22"/>
  <c r="TQ25" i="22"/>
  <c r="TU4" i="22"/>
  <c r="TQ15" i="22"/>
  <c r="TU12" i="22"/>
  <c r="TN17" i="22"/>
  <c r="CW25" i="22"/>
  <c r="DA25" i="22" s="1"/>
  <c r="TU25" i="22"/>
  <c r="TU8" i="22"/>
  <c r="TN20" i="22"/>
  <c r="TN15" i="22"/>
  <c r="TN26" i="22"/>
  <c r="TQ20" i="22"/>
  <c r="N12" i="22"/>
  <c r="TU17" i="22"/>
  <c r="L17" i="22"/>
  <c r="N14" i="22"/>
  <c r="K15" i="22"/>
  <c r="TQ34" i="4"/>
  <c r="TN34" i="4"/>
  <c r="CW10" i="4"/>
  <c r="DA10" i="4" s="1"/>
  <c r="TN17" i="4"/>
  <c r="TQ16" i="4"/>
  <c r="TQ33" i="4"/>
  <c r="CW33" i="4"/>
  <c r="DA33" i="4" s="1"/>
  <c r="TQ10" i="4"/>
  <c r="CW5" i="4"/>
  <c r="DA5" i="4" s="1"/>
  <c r="TN16" i="4"/>
  <c r="TU9" i="4"/>
  <c r="TU33" i="4"/>
  <c r="TQ5" i="4"/>
  <c r="TO16" i="4"/>
  <c r="TU34" i="4"/>
  <c r="TQ17" i="4"/>
  <c r="TQ9" i="4"/>
  <c r="TU5" i="4"/>
  <c r="TU7" i="4"/>
  <c r="TU4" i="4"/>
  <c r="TQ4" i="4"/>
  <c r="TN9" i="4"/>
  <c r="TN10" i="4"/>
  <c r="TN5" i="4"/>
  <c r="TN4" i="4"/>
  <c r="TU17" i="4"/>
  <c r="N9" i="4"/>
  <c r="TN33" i="4"/>
  <c r="TQ7" i="4"/>
  <c r="L7" i="4"/>
  <c r="TU10" i="4"/>
  <c r="L9" i="4"/>
  <c r="K7" i="4"/>
  <c r="R34" i="4"/>
  <c r="S34" i="4" s="1"/>
  <c r="L10" i="4"/>
  <c r="N33" i="4"/>
  <c r="N4" i="4"/>
  <c r="K34" i="4"/>
  <c r="R7" i="4"/>
  <c r="S7" i="4" s="1"/>
  <c r="L34" i="4"/>
  <c r="N16" i="4"/>
  <c r="R4" i="4"/>
  <c r="S4" i="4" s="1"/>
  <c r="R10" i="4"/>
  <c r="S10" i="4" s="1"/>
  <c r="N34" i="4"/>
  <c r="K9" i="4"/>
  <c r="N10" i="4"/>
  <c r="RH23" i="21"/>
  <c r="N23" i="21"/>
  <c r="RE23" i="21"/>
  <c r="QC5" i="21"/>
  <c r="DB5" i="21"/>
  <c r="L23" i="21"/>
  <c r="QC14" i="21"/>
  <c r="RD5" i="21"/>
  <c r="RC5" i="21"/>
  <c r="DB14" i="21"/>
  <c r="DB29" i="21"/>
  <c r="DB28" i="21"/>
  <c r="RG5" i="21"/>
  <c r="RH5" i="21"/>
  <c r="RB5" i="21"/>
  <c r="RE5" i="21"/>
  <c r="L14" i="21"/>
  <c r="N14" i="21"/>
  <c r="L29" i="21"/>
  <c r="N29" i="21"/>
  <c r="L28" i="21"/>
  <c r="N28" i="21"/>
  <c r="R6" i="21"/>
  <c r="RB6" i="21"/>
  <c r="RE6" i="21"/>
  <c r="N5" i="21"/>
  <c r="RD6" i="21"/>
  <c r="RE14" i="21"/>
  <c r="RE29" i="21"/>
  <c r="RE28" i="21"/>
  <c r="RC6" i="21"/>
  <c r="N6" i="21"/>
  <c r="L6" i="21"/>
  <c r="QC6" i="21"/>
  <c r="RE29" i="19"/>
  <c r="RH29" i="19"/>
  <c r="RC29" i="19"/>
  <c r="QC29" i="19"/>
  <c r="RB29" i="19"/>
  <c r="N29" i="19"/>
  <c r="N9" i="19"/>
  <c r="L9" i="19"/>
  <c r="QC7" i="19"/>
  <c r="RC7" i="19"/>
  <c r="RB7" i="19"/>
  <c r="RE7" i="19"/>
  <c r="R7" i="19"/>
  <c r="RC9" i="19"/>
  <c r="QC9" i="19"/>
  <c r="L20" i="27"/>
  <c r="L8" i="27"/>
  <c r="N8" i="27"/>
  <c r="RE20" i="27"/>
  <c r="R13" i="27"/>
  <c r="R7" i="27"/>
  <c r="RH8" i="27"/>
  <c r="RH13" i="27"/>
  <c r="RE8" i="27"/>
  <c r="R8" i="27"/>
  <c r="N20" i="27"/>
  <c r="L13" i="27"/>
  <c r="N13" i="27"/>
  <c r="RB7" i="27"/>
  <c r="RE7" i="27"/>
  <c r="RC8" i="27"/>
  <c r="QC20" i="27"/>
  <c r="RD7" i="27"/>
  <c r="RB20" i="27"/>
  <c r="RE13" i="27"/>
  <c r="DB4" i="27"/>
  <c r="QC4" i="27"/>
  <c r="R4" i="27"/>
  <c r="N7" i="27"/>
  <c r="RC6" i="27"/>
  <c r="QC6" i="27"/>
  <c r="RE4" i="27"/>
  <c r="L7" i="27"/>
  <c r="N4" i="27"/>
  <c r="QC7" i="27"/>
  <c r="QC6" i="26"/>
  <c r="QC12" i="26"/>
  <c r="RH6" i="26"/>
  <c r="L12" i="26"/>
  <c r="R6" i="26"/>
  <c r="L10" i="26"/>
  <c r="L11" i="26"/>
  <c r="R12" i="26"/>
  <c r="RC6" i="26"/>
  <c r="DB11" i="26"/>
  <c r="N6" i="26"/>
  <c r="N10" i="26"/>
  <c r="DB12" i="26"/>
  <c r="RE6" i="26"/>
  <c r="L6" i="26"/>
  <c r="N11" i="26"/>
  <c r="N12" i="26"/>
  <c r="R25" i="22"/>
  <c r="S25" i="22" s="1"/>
  <c r="K10" i="22"/>
  <c r="L15" i="22"/>
  <c r="TQ26" i="22"/>
  <c r="TN25" i="22"/>
  <c r="L25" i="22"/>
  <c r="N25" i="22"/>
  <c r="R10" i="22"/>
  <c r="S10" i="22" s="1"/>
  <c r="R26" i="22"/>
  <c r="S26" i="22" s="1"/>
  <c r="TU10" i="22"/>
  <c r="K20" i="22"/>
  <c r="TN10" i="22"/>
  <c r="TU20" i="22"/>
  <c r="N15" i="22"/>
  <c r="L10" i="22"/>
  <c r="R15" i="22"/>
  <c r="S15" i="22" s="1"/>
  <c r="L26" i="22"/>
  <c r="N26" i="22"/>
  <c r="L20" i="22"/>
  <c r="R12" i="22"/>
  <c r="S12" i="22" s="1"/>
  <c r="K25" i="22"/>
  <c r="N10" i="22"/>
  <c r="N20" i="22"/>
  <c r="R20" i="22"/>
  <c r="S20" i="22" s="1"/>
  <c r="K8" i="22"/>
  <c r="R8" i="22"/>
  <c r="S8" i="22" s="1"/>
  <c r="K26" i="22"/>
  <c r="K17" i="22"/>
  <c r="R17" i="22"/>
  <c r="S17" i="22" s="1"/>
  <c r="TQ4" i="22"/>
  <c r="L8" i="22"/>
  <c r="L12" i="22"/>
  <c r="N17" i="22"/>
  <c r="TQ14" i="22"/>
  <c r="K12" i="22"/>
  <c r="TN14" i="22"/>
  <c r="TQ12" i="22"/>
  <c r="TQ8" i="22"/>
  <c r="R4" i="22"/>
  <c r="S4" i="22" s="1"/>
  <c r="L14" i="22"/>
  <c r="K14" i="22"/>
  <c r="N8" i="22"/>
  <c r="TN4" i="22"/>
  <c r="R14" i="22"/>
  <c r="S14" i="22" s="1"/>
  <c r="TN8" i="22"/>
  <c r="CW4" i="22"/>
  <c r="DA4" i="22" s="1"/>
  <c r="L4" i="22"/>
  <c r="K4" i="22"/>
  <c r="K10" i="4"/>
  <c r="R16" i="4"/>
  <c r="S16" i="4" s="1"/>
  <c r="TU16" i="4"/>
  <c r="L16" i="4"/>
  <c r="N5" i="4"/>
  <c r="L4" i="4"/>
  <c r="K16" i="4"/>
  <c r="N17" i="4"/>
  <c r="R33" i="4"/>
  <c r="S33" i="4" s="1"/>
  <c r="L33" i="4"/>
  <c r="TO7" i="4"/>
  <c r="K4" i="4"/>
  <c r="K33" i="4"/>
  <c r="R5" i="4"/>
  <c r="S5" i="4" s="1"/>
  <c r="L5" i="4"/>
  <c r="R17" i="4"/>
  <c r="S17" i="4" s="1"/>
  <c r="L17" i="4"/>
  <c r="CW9" i="4"/>
  <c r="DA9" i="4" s="1"/>
  <c r="K5" i="4"/>
  <c r="N7" i="4"/>
  <c r="K17" i="4"/>
  <c r="R9" i="4"/>
  <c r="S9" i="4" s="1"/>
  <c r="RI14" i="21" l="1"/>
  <c r="RI6" i="27"/>
  <c r="RI29" i="19"/>
  <c r="RI17" i="27"/>
  <c r="RI4" i="27"/>
  <c r="RI10" i="26"/>
  <c r="RI11" i="26"/>
  <c r="RI14" i="26"/>
  <c r="RI9" i="26"/>
  <c r="RI28" i="21"/>
  <c r="RI5" i="21"/>
  <c r="RI29" i="21"/>
  <c r="RI23" i="21"/>
  <c r="RI6" i="21"/>
  <c r="RI7" i="19"/>
  <c r="RI40" i="19"/>
  <c r="RI9" i="19"/>
  <c r="RI26" i="19"/>
  <c r="RI30" i="19"/>
  <c r="RI20" i="27"/>
  <c r="RI8" i="27"/>
  <c r="RI13" i="27"/>
  <c r="RI7" i="27"/>
  <c r="RI6" i="26"/>
  <c r="RI12" i="26"/>
  <c r="J15" i="22"/>
  <c r="J17" i="22"/>
  <c r="J12" i="22"/>
  <c r="DC17" i="22"/>
  <c r="J25" i="22"/>
  <c r="J20" i="22"/>
  <c r="J10" i="22"/>
  <c r="J7" i="4"/>
  <c r="J16" i="4"/>
  <c r="J9" i="4"/>
  <c r="J33" i="4"/>
  <c r="J10" i="4"/>
  <c r="J27" i="4"/>
  <c r="DC14" i="22"/>
  <c r="DC26" i="22"/>
  <c r="DC12" i="22"/>
  <c r="DC10" i="22"/>
  <c r="DC20" i="22"/>
  <c r="DC8" i="22"/>
  <c r="DC4" i="22"/>
  <c r="DC15" i="22"/>
  <c r="DC25" i="22"/>
  <c r="M17" i="22"/>
  <c r="M11" i="22"/>
  <c r="M23" i="22"/>
  <c r="M34" i="4"/>
  <c r="M20" i="4"/>
  <c r="M7" i="4"/>
  <c r="M27" i="4"/>
  <c r="M9" i="4"/>
  <c r="M11" i="4"/>
  <c r="M38" i="4"/>
  <c r="M15" i="4"/>
  <c r="M10" i="4"/>
  <c r="M36" i="4"/>
  <c r="DH5" i="21"/>
  <c r="RF26" i="19"/>
  <c r="S30" i="19"/>
  <c r="DF6" i="27"/>
  <c r="S17" i="27"/>
  <c r="DF9" i="26"/>
  <c r="K9" i="26"/>
  <c r="DG9" i="26"/>
  <c r="DG29" i="21"/>
  <c r="Q6" i="26"/>
  <c r="RF9" i="26"/>
  <c r="DF17" i="27"/>
  <c r="T17" i="27" s="1"/>
  <c r="K17" i="27"/>
  <c r="RF17" i="27"/>
  <c r="DF14" i="26"/>
  <c r="TR11" i="4"/>
  <c r="TV11" i="4" s="1"/>
  <c r="Q17" i="27"/>
  <c r="DH9" i="26"/>
  <c r="S9" i="26"/>
  <c r="RF14" i="26"/>
  <c r="Q14" i="26"/>
  <c r="K14" i="26"/>
  <c r="DH14" i="26"/>
  <c r="S14" i="26"/>
  <c r="RF30" i="19"/>
  <c r="S26" i="19"/>
  <c r="RF40" i="19"/>
  <c r="DB20" i="22"/>
  <c r="TR23" i="22"/>
  <c r="TV23" i="22" s="1"/>
  <c r="DB33" i="22"/>
  <c r="TR33" i="22"/>
  <c r="TV33" i="22" s="1"/>
  <c r="TR20" i="4"/>
  <c r="TV20" i="4" s="1"/>
  <c r="TR38" i="4"/>
  <c r="TV38" i="4" s="1"/>
  <c r="DB38" i="4"/>
  <c r="O20" i="4"/>
  <c r="DB20" i="4"/>
  <c r="DC20" i="4"/>
  <c r="Q20" i="4"/>
  <c r="DB27" i="4"/>
  <c r="TR15" i="4"/>
  <c r="TV15" i="4" s="1"/>
  <c r="Q38" i="4"/>
  <c r="DC38" i="4"/>
  <c r="J38" i="4"/>
  <c r="TR36" i="4"/>
  <c r="TV36" i="4" s="1"/>
  <c r="TR27" i="4"/>
  <c r="TV27" i="4" s="1"/>
  <c r="J11" i="4"/>
  <c r="Q11" i="4"/>
  <c r="DC11" i="4"/>
  <c r="DB11" i="4"/>
  <c r="J15" i="4"/>
  <c r="DB15" i="4"/>
  <c r="Q15" i="4"/>
  <c r="DC15" i="4"/>
  <c r="Q27" i="4"/>
  <c r="DC27" i="4"/>
  <c r="DB17" i="4"/>
  <c r="O30" i="19"/>
  <c r="Q30" i="19"/>
  <c r="T30" i="19"/>
  <c r="U30" i="19" s="1"/>
  <c r="M30" i="19"/>
  <c r="K30" i="19"/>
  <c r="K40" i="19"/>
  <c r="K26" i="19"/>
  <c r="J36" i="4"/>
  <c r="DB36" i="4"/>
  <c r="O36" i="4"/>
  <c r="DC36" i="4"/>
  <c r="Q36" i="4"/>
  <c r="DB34" i="4"/>
  <c r="V34" i="4" s="1"/>
  <c r="J33" i="22"/>
  <c r="DC33" i="22"/>
  <c r="M33" i="22"/>
  <c r="J23" i="22"/>
  <c r="DC23" i="22"/>
  <c r="DB23" i="22"/>
  <c r="TR11" i="22"/>
  <c r="TV11" i="22" s="1"/>
  <c r="DB11" i="22"/>
  <c r="DC11" i="22"/>
  <c r="DG26" i="19"/>
  <c r="DF7" i="19"/>
  <c r="DF40" i="19"/>
  <c r="DF26" i="19"/>
  <c r="Q40" i="19"/>
  <c r="DB16" i="4"/>
  <c r="V16" i="4" s="1"/>
  <c r="X16" i="4" s="1"/>
  <c r="DB5" i="4"/>
  <c r="V5" i="4" s="1"/>
  <c r="TR7" i="4"/>
  <c r="TV7" i="4" s="1"/>
  <c r="DH40" i="19"/>
  <c r="S40" i="19"/>
  <c r="DG9" i="19"/>
  <c r="DG6" i="21"/>
  <c r="DH14" i="21"/>
  <c r="Q7" i="19"/>
  <c r="S29" i="19"/>
  <c r="DB17" i="22"/>
  <c r="DB4" i="4"/>
  <c r="V4" i="4" s="1"/>
  <c r="X4" i="4" s="1"/>
  <c r="DC10" i="4"/>
  <c r="DG5" i="21"/>
  <c r="RF23" i="21"/>
  <c r="Q23" i="21"/>
  <c r="DG28" i="21"/>
  <c r="RF29" i="21"/>
  <c r="DH28" i="21"/>
  <c r="DG14" i="21"/>
  <c r="DH9" i="19"/>
  <c r="Q7" i="27"/>
  <c r="S11" i="26"/>
  <c r="DB25" i="22"/>
  <c r="DB26" i="22"/>
  <c r="DB4" i="22"/>
  <c r="DB8" i="22"/>
  <c r="DB10" i="22"/>
  <c r="DB15" i="22"/>
  <c r="TR10" i="22"/>
  <c r="TV10" i="22" s="1"/>
  <c r="TR26" i="22"/>
  <c r="TV26" i="22" s="1"/>
  <c r="DB12" i="22"/>
  <c r="DB14" i="22"/>
  <c r="TR17" i="22"/>
  <c r="TV17" i="22" s="1"/>
  <c r="DB9" i="4"/>
  <c r="DB7" i="4"/>
  <c r="TR10" i="4"/>
  <c r="TV10" i="4" s="1"/>
  <c r="TR16" i="4"/>
  <c r="TV16" i="4" s="1"/>
  <c r="DB10" i="4"/>
  <c r="DB33" i="4"/>
  <c r="DG29" i="19"/>
  <c r="DG11" i="26"/>
  <c r="RF10" i="26"/>
  <c r="RF11" i="26"/>
  <c r="DG10" i="26"/>
  <c r="K10" i="26"/>
  <c r="O17" i="22"/>
  <c r="O25" i="22"/>
  <c r="O14" i="22"/>
  <c r="O20" i="22"/>
  <c r="TR15" i="22"/>
  <c r="TV15" i="22" s="1"/>
  <c r="O12" i="22"/>
  <c r="O26" i="22"/>
  <c r="O15" i="22"/>
  <c r="O8" i="22"/>
  <c r="O10" i="22"/>
  <c r="TR34" i="4"/>
  <c r="TV34" i="4" s="1"/>
  <c r="Q16" i="4"/>
  <c r="Q5" i="4"/>
  <c r="Q4" i="4"/>
  <c r="TR5" i="4"/>
  <c r="TV5" i="4" s="1"/>
  <c r="Q34" i="4"/>
  <c r="TR9" i="4"/>
  <c r="TV9" i="4" s="1"/>
  <c r="Q9" i="4"/>
  <c r="TR17" i="4"/>
  <c r="TV17" i="4" s="1"/>
  <c r="DC33" i="4"/>
  <c r="DC7" i="4"/>
  <c r="O10" i="4"/>
  <c r="O33" i="4"/>
  <c r="O5" i="4"/>
  <c r="TR33" i="4"/>
  <c r="TV33" i="4" s="1"/>
  <c r="DC17" i="4"/>
  <c r="Q17" i="4"/>
  <c r="O4" i="4"/>
  <c r="O9" i="4"/>
  <c r="O34" i="4"/>
  <c r="O16" i="4"/>
  <c r="O7" i="4"/>
  <c r="O17" i="4"/>
  <c r="DH29" i="21"/>
  <c r="RF14" i="21"/>
  <c r="K23" i="21"/>
  <c r="RF28" i="21"/>
  <c r="K14" i="21"/>
  <c r="K28" i="21"/>
  <c r="K29" i="21"/>
  <c r="DH23" i="21"/>
  <c r="K6" i="21"/>
  <c r="K29" i="19"/>
  <c r="K9" i="19"/>
  <c r="K7" i="19"/>
  <c r="DG8" i="27"/>
  <c r="RF13" i="27"/>
  <c r="DH6" i="27"/>
  <c r="DG4" i="27"/>
  <c r="DG13" i="27"/>
  <c r="DG20" i="27"/>
  <c r="RF20" i="27"/>
  <c r="RF4" i="27"/>
  <c r="RF7" i="27"/>
  <c r="S20" i="27"/>
  <c r="Q6" i="27"/>
  <c r="K13" i="27"/>
  <c r="K7" i="27"/>
  <c r="K6" i="27"/>
  <c r="DG12" i="26"/>
  <c r="S10" i="26"/>
  <c r="K11" i="26"/>
  <c r="RF12" i="26"/>
  <c r="J26" i="22"/>
  <c r="TR12" i="22"/>
  <c r="TV12" i="22" s="1"/>
  <c r="TR4" i="22"/>
  <c r="TV4" i="22" s="1"/>
  <c r="TR25" i="22"/>
  <c r="TV25" i="22" s="1"/>
  <c r="TR20" i="22"/>
  <c r="TV20" i="22" s="1"/>
  <c r="TR8" i="22"/>
  <c r="TV8" i="22" s="1"/>
  <c r="J8" i="22"/>
  <c r="J17" i="4"/>
  <c r="J5" i="4"/>
  <c r="TR4" i="4"/>
  <c r="TV4" i="4" s="1"/>
  <c r="O6" i="21"/>
  <c r="DF6" i="21"/>
  <c r="O5" i="21"/>
  <c r="DF5" i="21"/>
  <c r="DH6" i="21"/>
  <c r="S6" i="21"/>
  <c r="M29" i="21"/>
  <c r="DF28" i="21"/>
  <c r="O28" i="21"/>
  <c r="DF14" i="21"/>
  <c r="O14" i="21"/>
  <c r="K5" i="21"/>
  <c r="DF23" i="21"/>
  <c r="O23" i="21"/>
  <c r="M6" i="21"/>
  <c r="M28" i="21"/>
  <c r="M14" i="21"/>
  <c r="M23" i="21"/>
  <c r="RF5" i="21"/>
  <c r="RF6" i="21"/>
  <c r="DF29" i="21"/>
  <c r="O29" i="21"/>
  <c r="O29" i="19"/>
  <c r="DF29" i="19"/>
  <c r="O9" i="19"/>
  <c r="DF9" i="19"/>
  <c r="M9" i="19"/>
  <c r="RF9" i="19"/>
  <c r="RF7" i="19"/>
  <c r="DH7" i="19"/>
  <c r="S7" i="19"/>
  <c r="RF29" i="19"/>
  <c r="S4" i="27"/>
  <c r="DH4" i="27"/>
  <c r="K8" i="27"/>
  <c r="K20" i="27"/>
  <c r="DH13" i="27"/>
  <c r="S13" i="27"/>
  <c r="RF8" i="27"/>
  <c r="O4" i="27"/>
  <c r="DF4" i="27"/>
  <c r="DF13" i="27"/>
  <c r="O13" i="27"/>
  <c r="O20" i="27"/>
  <c r="DF20" i="27"/>
  <c r="DH8" i="27"/>
  <c r="S8" i="27"/>
  <c r="O8" i="27"/>
  <c r="DF8" i="27"/>
  <c r="M13" i="27"/>
  <c r="DH7" i="27"/>
  <c r="S7" i="27"/>
  <c r="M8" i="27"/>
  <c r="M7" i="27"/>
  <c r="RF6" i="27"/>
  <c r="O7" i="27"/>
  <c r="DF7" i="27"/>
  <c r="K4" i="27"/>
  <c r="M20" i="27"/>
  <c r="RF6" i="26"/>
  <c r="M10" i="26"/>
  <c r="O12" i="26"/>
  <c r="DF12" i="26"/>
  <c r="O11" i="26"/>
  <c r="DF11" i="26"/>
  <c r="M12" i="26"/>
  <c r="K6" i="26"/>
  <c r="O10" i="26"/>
  <c r="DF10" i="26"/>
  <c r="S6" i="26"/>
  <c r="DH6" i="26"/>
  <c r="O6" i="26"/>
  <c r="DF6" i="26"/>
  <c r="K12" i="26"/>
  <c r="S12" i="26"/>
  <c r="DH12" i="26"/>
  <c r="M11" i="26"/>
  <c r="M6" i="26"/>
  <c r="M25" i="22"/>
  <c r="M20" i="22"/>
  <c r="J14" i="22"/>
  <c r="M10" i="22"/>
  <c r="M8" i="22"/>
  <c r="M12" i="22"/>
  <c r="M26" i="22"/>
  <c r="M14" i="22"/>
  <c r="J4" i="22"/>
  <c r="TR14" i="22"/>
  <c r="TV14" i="22" s="1"/>
  <c r="M4" i="22"/>
  <c r="M15" i="22"/>
  <c r="M33" i="4"/>
  <c r="J34" i="4"/>
  <c r="M5" i="4"/>
  <c r="J4" i="4"/>
  <c r="M17" i="4"/>
  <c r="M4" i="4"/>
  <c r="M16" i="4"/>
  <c r="A26" i="22" l="1" a="1"/>
  <c r="A26" i="22" s="1"/>
  <c r="B26" i="22" a="1"/>
  <c r="B26" i="22" s="1"/>
  <c r="A17" i="22" a="1"/>
  <c r="A17" i="22" s="1"/>
  <c r="B17" i="22" a="1"/>
  <c r="B17" i="22" s="1"/>
  <c r="A23" i="22" a="1"/>
  <c r="A23" i="22" s="1"/>
  <c r="B23" i="22" a="1"/>
  <c r="B23" i="22" s="1"/>
  <c r="A15" i="22" a="1"/>
  <c r="A15" i="22" s="1"/>
  <c r="B15" i="22" a="1"/>
  <c r="B15" i="22" s="1"/>
  <c r="B4" i="22" a="1"/>
  <c r="B4" i="22" s="1"/>
  <c r="A14" i="22" a="1"/>
  <c r="A14" i="22" s="1"/>
  <c r="B14" i="22" a="1"/>
  <c r="B14" i="22" s="1"/>
  <c r="A33" i="22" a="1"/>
  <c r="A33" i="22" s="1"/>
  <c r="B33" i="22" a="1"/>
  <c r="B33" i="22" s="1"/>
  <c r="A20" i="22" a="1"/>
  <c r="A20" i="22" s="1"/>
  <c r="B20" i="22" a="1"/>
  <c r="B20" i="22" s="1"/>
  <c r="A12" i="22" a="1"/>
  <c r="A12" i="22" s="1"/>
  <c r="B12" i="22" a="1"/>
  <c r="B12" i="22" s="1"/>
  <c r="A25" i="22" a="1"/>
  <c r="A25" i="22" s="1"/>
  <c r="B25" i="22" a="1"/>
  <c r="B25" i="22" s="1"/>
  <c r="A38" i="4" a="1"/>
  <c r="A38" i="4" s="1"/>
  <c r="B38" i="4" a="1"/>
  <c r="B38" i="4" s="1"/>
  <c r="A10" i="4" a="1"/>
  <c r="A10" i="4" s="1"/>
  <c r="B10" i="4" a="1"/>
  <c r="B10" i="4" s="1"/>
  <c r="A15" i="4" a="1"/>
  <c r="A15" i="4" s="1"/>
  <c r="B15" i="4" a="1"/>
  <c r="B15" i="4" s="1"/>
  <c r="A16" i="4" a="1"/>
  <c r="A16" i="4" s="1"/>
  <c r="B16" i="4" a="1"/>
  <c r="B16" i="4" s="1"/>
  <c r="A36" i="4" a="1"/>
  <c r="A36" i="4" s="1"/>
  <c r="B36" i="4" a="1"/>
  <c r="B36" i="4" s="1"/>
  <c r="B4" i="4" a="1"/>
  <c r="B4" i="4" s="1"/>
  <c r="A17" i="4" a="1"/>
  <c r="A17" i="4" s="1"/>
  <c r="B17" i="4" a="1"/>
  <c r="B17" i="4" s="1"/>
  <c r="A11" i="4" a="1"/>
  <c r="A11" i="4" s="1"/>
  <c r="B11" i="4" a="1"/>
  <c r="B11" i="4" s="1"/>
  <c r="A34" i="4" a="1"/>
  <c r="A34" i="4" s="1"/>
  <c r="B34" i="4" a="1"/>
  <c r="B34" i="4" s="1"/>
  <c r="A27" i="4" a="1"/>
  <c r="A27" i="4" s="1"/>
  <c r="B27" i="4" a="1"/>
  <c r="B27" i="4" s="1"/>
  <c r="V26" i="22"/>
  <c r="J5" i="21"/>
  <c r="J14" i="21"/>
  <c r="B14" i="21" s="1" a="1"/>
  <c r="B14" i="21" s="1"/>
  <c r="J23" i="21"/>
  <c r="J30" i="19"/>
  <c r="J29" i="19"/>
  <c r="J7" i="19"/>
  <c r="B7" i="19" s="1" a="1"/>
  <c r="B7" i="19" s="1"/>
  <c r="J26" i="19"/>
  <c r="J17" i="27"/>
  <c r="J7" i="27"/>
  <c r="B7" i="27" s="1" a="1"/>
  <c r="B7" i="27" s="1"/>
  <c r="J6" i="27"/>
  <c r="B6" i="27" s="1" a="1"/>
  <c r="B6" i="27" s="1"/>
  <c r="J20" i="27"/>
  <c r="J4" i="27"/>
  <c r="J6" i="26"/>
  <c r="B6" i="26" s="1" a="1"/>
  <c r="B6" i="26" s="1"/>
  <c r="J11" i="26"/>
  <c r="J10" i="26"/>
  <c r="J14" i="26"/>
  <c r="J9" i="26"/>
  <c r="J12" i="26"/>
  <c r="B12" i="26" s="1" a="1"/>
  <c r="B12" i="26" s="1"/>
  <c r="V17" i="22"/>
  <c r="J11" i="22"/>
  <c r="J20" i="4"/>
  <c r="V4" i="22"/>
  <c r="V8" i="22"/>
  <c r="F5" i="4"/>
  <c r="F4" i="4"/>
  <c r="T6" i="27"/>
  <c r="U6" i="27" s="1"/>
  <c r="F34" i="4"/>
  <c r="F16" i="4"/>
  <c r="T14" i="26"/>
  <c r="F14" i="26" s="1"/>
  <c r="T9" i="26"/>
  <c r="F9" i="26" s="1"/>
  <c r="V27" i="4"/>
  <c r="F27" i="4" s="1"/>
  <c r="T26" i="19"/>
  <c r="F26" i="19" s="1"/>
  <c r="V33" i="22"/>
  <c r="X33" i="22" s="1"/>
  <c r="V38" i="4"/>
  <c r="X38" i="4" s="1"/>
  <c r="V17" i="27"/>
  <c r="U17" i="27"/>
  <c r="F17" i="27"/>
  <c r="T11" i="26"/>
  <c r="U11" i="26" s="1"/>
  <c r="T7" i="19"/>
  <c r="V7" i="19" s="1"/>
  <c r="V30" i="19"/>
  <c r="V20" i="4"/>
  <c r="F20" i="4" s="1"/>
  <c r="V11" i="4"/>
  <c r="F11" i="4" s="1"/>
  <c r="V15" i="4"/>
  <c r="F15" i="4" s="1"/>
  <c r="F30" i="19"/>
  <c r="V36" i="4"/>
  <c r="F36" i="4" s="1"/>
  <c r="V23" i="22"/>
  <c r="V11" i="22"/>
  <c r="T5" i="21"/>
  <c r="F5" i="21" s="1"/>
  <c r="T40" i="19"/>
  <c r="F40" i="19" s="1"/>
  <c r="V10" i="4"/>
  <c r="X10" i="4" s="1"/>
  <c r="T29" i="19"/>
  <c r="F29" i="19" s="1"/>
  <c r="T9" i="19"/>
  <c r="U9" i="19" s="1"/>
  <c r="T29" i="21"/>
  <c r="V29" i="21" s="1"/>
  <c r="T28" i="21"/>
  <c r="F28" i="21" s="1"/>
  <c r="T14" i="21"/>
  <c r="V14" i="21" s="1"/>
  <c r="T10" i="26"/>
  <c r="F10" i="26" s="1"/>
  <c r="V7" i="4"/>
  <c r="X7" i="4" s="1"/>
  <c r="V17" i="4"/>
  <c r="X17" i="4" s="1"/>
  <c r="X5" i="4"/>
  <c r="X34" i="4"/>
  <c r="W5" i="4"/>
  <c r="T23" i="21"/>
  <c r="T7" i="27"/>
  <c r="T13" i="27"/>
  <c r="T20" i="27"/>
  <c r="T4" i="27"/>
  <c r="T12" i="26"/>
  <c r="T6" i="26"/>
  <c r="F6" i="26" s="1"/>
  <c r="V10" i="22"/>
  <c r="V25" i="22"/>
  <c r="V20" i="22"/>
  <c r="V15" i="22"/>
  <c r="V33" i="4"/>
  <c r="F33" i="4" s="1"/>
  <c r="V9" i="4"/>
  <c r="F9" i="4" s="1"/>
  <c r="W34" i="4"/>
  <c r="T6" i="21"/>
  <c r="T8" i="27"/>
  <c r="V12" i="22"/>
  <c r="V14" i="22"/>
  <c r="W4" i="4"/>
  <c r="W16" i="4"/>
  <c r="F10" i="22" l="1"/>
  <c r="X10" i="22"/>
  <c r="F15" i="22"/>
  <c r="X15" i="22"/>
  <c r="W20" i="22"/>
  <c r="X20" i="22"/>
  <c r="F26" i="22"/>
  <c r="X26" i="22"/>
  <c r="F12" i="22"/>
  <c r="X12" i="22"/>
  <c r="W17" i="22"/>
  <c r="X17" i="22"/>
  <c r="F14" i="22"/>
  <c r="X14" i="22"/>
  <c r="F11" i="22"/>
  <c r="X11" i="22"/>
  <c r="W8" i="22"/>
  <c r="X8" i="22"/>
  <c r="F25" i="22"/>
  <c r="X25" i="22"/>
  <c r="F23" i="22"/>
  <c r="X23" i="22"/>
  <c r="F4" i="22"/>
  <c r="X4" i="22"/>
  <c r="B5" i="21" a="1"/>
  <c r="B5" i="21" s="1"/>
  <c r="A23" i="21" a="1"/>
  <c r="A23" i="21" s="1"/>
  <c r="B23" i="21" a="1"/>
  <c r="B23" i="21" s="1"/>
  <c r="A30" i="19" a="1"/>
  <c r="A30" i="19" s="1"/>
  <c r="B30" i="19" a="1"/>
  <c r="B30" i="19" s="1"/>
  <c r="B4" i="27" a="1"/>
  <c r="B4" i="27" s="1"/>
  <c r="A20" i="27" a="1"/>
  <c r="A20" i="27" s="1"/>
  <c r="B20" i="27" a="1"/>
  <c r="B20" i="27" s="1"/>
  <c r="A17" i="27" a="1"/>
  <c r="A17" i="27" s="1"/>
  <c r="B17" i="27" a="1"/>
  <c r="B17" i="27" s="1"/>
  <c r="A14" i="26" a="1"/>
  <c r="A14" i="26" s="1"/>
  <c r="B14" i="26" a="1"/>
  <c r="B14" i="26" s="1"/>
  <c r="W26" i="22"/>
  <c r="A11" i="22" a="1"/>
  <c r="A11" i="22" s="1"/>
  <c r="B11" i="22" a="1"/>
  <c r="B11" i="22" s="1"/>
  <c r="F8" i="22"/>
  <c r="A20" i="4" a="1"/>
  <c r="A20" i="4" s="1"/>
  <c r="B20" i="4" a="1"/>
  <c r="B20" i="4" s="1"/>
  <c r="F17" i="22"/>
  <c r="A14" i="21" a="1"/>
  <c r="A14" i="21" s="1"/>
  <c r="J6" i="21"/>
  <c r="J28" i="21"/>
  <c r="J29" i="21"/>
  <c r="J9" i="19"/>
  <c r="J40" i="19"/>
  <c r="J8" i="27"/>
  <c r="J13" i="27"/>
  <c r="W4" i="22"/>
  <c r="F6" i="27"/>
  <c r="V6" i="27"/>
  <c r="X27" i="4"/>
  <c r="W27" i="4"/>
  <c r="F20" i="22"/>
  <c r="F33" i="22"/>
  <c r="B6" i="22" s="1" a="1"/>
  <c r="B6" i="22" s="1"/>
  <c r="F10" i="4"/>
  <c r="F17" i="4"/>
  <c r="F7" i="4"/>
  <c r="F38" i="4"/>
  <c r="U14" i="26"/>
  <c r="V14" i="26"/>
  <c r="U9" i="26"/>
  <c r="V9" i="26"/>
  <c r="W33" i="22"/>
  <c r="V26" i="19"/>
  <c r="U26" i="19"/>
  <c r="X11" i="4"/>
  <c r="W38" i="4"/>
  <c r="V28" i="21"/>
  <c r="F7" i="19"/>
  <c r="U7" i="19"/>
  <c r="W11" i="4"/>
  <c r="F11" i="26"/>
  <c r="V11" i="26"/>
  <c r="V5" i="21"/>
  <c r="U5" i="21"/>
  <c r="W11" i="22"/>
  <c r="W20" i="4"/>
  <c r="X20" i="4"/>
  <c r="W15" i="4"/>
  <c r="X15" i="4"/>
  <c r="U40" i="19"/>
  <c r="V40" i="19"/>
  <c r="W36" i="4"/>
  <c r="X36" i="4"/>
  <c r="W17" i="4"/>
  <c r="W23" i="22"/>
  <c r="U29" i="21"/>
  <c r="F29" i="21"/>
  <c r="U28" i="21"/>
  <c r="V10" i="26"/>
  <c r="U10" i="26"/>
  <c r="W10" i="4"/>
  <c r="U29" i="19"/>
  <c r="V29" i="19"/>
  <c r="V9" i="19"/>
  <c r="F9" i="19"/>
  <c r="F14" i="21"/>
  <c r="W7" i="4"/>
  <c r="U14" i="21"/>
  <c r="W10" i="22"/>
  <c r="F6" i="21"/>
  <c r="U6" i="21"/>
  <c r="V6" i="21"/>
  <c r="F23" i="21"/>
  <c r="U23" i="21"/>
  <c r="V23" i="21"/>
  <c r="U7" i="27"/>
  <c r="V7" i="27"/>
  <c r="F7" i="27"/>
  <c r="U4" i="27"/>
  <c r="V4" i="27"/>
  <c r="F20" i="27"/>
  <c r="V20" i="27"/>
  <c r="U20" i="27"/>
  <c r="U8" i="27"/>
  <c r="V8" i="27"/>
  <c r="F13" i="27"/>
  <c r="U13" i="27"/>
  <c r="V13" i="27"/>
  <c r="U6" i="26"/>
  <c r="V6" i="26"/>
  <c r="V12" i="26"/>
  <c r="U12" i="26"/>
  <c r="W25" i="22"/>
  <c r="W33" i="4"/>
  <c r="X33" i="4"/>
  <c r="X9" i="4"/>
  <c r="W9" i="4"/>
  <c r="F4" i="27"/>
  <c r="F12" i="26"/>
  <c r="W15" i="22"/>
  <c r="F8" i="27"/>
  <c r="W14" i="22"/>
  <c r="W12" i="22"/>
  <c r="A10" i="22" l="1" a="1"/>
  <c r="A10" i="22" s="1"/>
  <c r="B10" i="22" a="1"/>
  <c r="B10" i="22" s="1"/>
  <c r="A5" i="22" a="1"/>
  <c r="A5" i="22" s="1"/>
  <c r="B5" i="22" a="1"/>
  <c r="B5" i="22" s="1"/>
  <c r="A29" i="21" a="1"/>
  <c r="A29" i="21" s="1"/>
  <c r="B29" i="21" a="1"/>
  <c r="B29" i="21" s="1"/>
  <c r="A28" i="21" a="1"/>
  <c r="A28" i="21" s="1"/>
  <c r="B28" i="21" a="1"/>
  <c r="B28" i="21" s="1"/>
  <c r="A40" i="19" a="1"/>
  <c r="A40" i="19" s="1"/>
  <c r="B40" i="19" a="1"/>
  <c r="B40" i="19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2" i="27"/>
  <c r="QY12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E12" i="27"/>
  <c r="QD12" i="27"/>
  <c r="QB12" i="27"/>
  <c r="QA12" i="27"/>
  <c r="PZ12" i="27"/>
  <c r="PY12" i="27"/>
  <c r="DD12" i="27"/>
  <c r="DC12" i="27"/>
  <c r="DA12" i="27"/>
  <c r="CZ12" i="27"/>
  <c r="CY12" i="27"/>
  <c r="CX12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6" i="26"/>
  <c r="DE7" i="26"/>
  <c r="H12" i="27"/>
  <c r="H9" i="27"/>
  <c r="QF12" i="27"/>
  <c r="QF9" i="27"/>
  <c r="QF5" i="26"/>
  <c r="QF7" i="26"/>
  <c r="QF16" i="26"/>
  <c r="I12" i="27"/>
  <c r="DE12" i="27"/>
  <c r="I9" i="27"/>
  <c r="DE9" i="27"/>
  <c r="H5" i="26"/>
  <c r="H7" i="26"/>
  <c r="H16" i="26"/>
  <c r="I5" i="26"/>
  <c r="I7" i="26"/>
  <c r="I16" i="26"/>
  <c r="QC7" i="26"/>
  <c r="QC9" i="27"/>
  <c r="RB5" i="26"/>
  <c r="P7" i="26"/>
  <c r="Q7" i="26" s="1"/>
  <c r="QC5" i="26"/>
  <c r="RB16" i="26"/>
  <c r="DB16" i="26"/>
  <c r="QC16" i="26"/>
  <c r="P9" i="27"/>
  <c r="Q9" i="27" s="1"/>
  <c r="R12" i="27"/>
  <c r="S12" i="27" s="1"/>
  <c r="RB9" i="27"/>
  <c r="RG9" i="27"/>
  <c r="R9" i="27"/>
  <c r="S9" i="27" s="1"/>
  <c r="RD9" i="27"/>
  <c r="P12" i="27"/>
  <c r="DG12" i="27" s="1"/>
  <c r="L12" i="27"/>
  <c r="M12" i="27" s="1"/>
  <c r="RC12" i="27"/>
  <c r="RD12" i="27"/>
  <c r="L9" i="27"/>
  <c r="M9" i="27" s="1"/>
  <c r="RE12" i="27"/>
  <c r="RG12" i="27"/>
  <c r="RD5" i="26"/>
  <c r="RD7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7" i="26"/>
  <c r="S7" i="26" s="1"/>
  <c r="RB7" i="26"/>
  <c r="RG7" i="26"/>
  <c r="P5" i="26"/>
  <c r="Q5" i="26" s="1"/>
  <c r="RE5" i="26"/>
  <c r="DB7" i="26"/>
  <c r="DB12" i="27"/>
  <c r="RC9" i="27"/>
  <c r="N9" i="27"/>
  <c r="RE9" i="27"/>
  <c r="DB9" i="27"/>
  <c r="N12" i="27"/>
  <c r="RH12" i="27"/>
  <c r="RB12" i="27"/>
  <c r="QC12" i="27"/>
  <c r="RH9" i="27"/>
  <c r="RC7" i="26"/>
  <c r="N5" i="26"/>
  <c r="L5" i="26"/>
  <c r="L7" i="26"/>
  <c r="DB5" i="26"/>
  <c r="L16" i="26"/>
  <c r="RH5" i="26"/>
  <c r="RG5" i="26"/>
  <c r="N7" i="26"/>
  <c r="RE7" i="26"/>
  <c r="RH7" i="26"/>
  <c r="N16" i="26"/>
  <c r="RI12" i="27" l="1"/>
  <c r="RI5" i="26"/>
  <c r="RI9" i="27"/>
  <c r="RI7" i="26"/>
  <c r="RI16" i="26"/>
  <c r="DG7" i="26"/>
  <c r="K7" i="26"/>
  <c r="Q12" i="27"/>
  <c r="RF5" i="26"/>
  <c r="Q16" i="26"/>
  <c r="DH5" i="26"/>
  <c r="DG9" i="27"/>
  <c r="DH9" i="27"/>
  <c r="RF12" i="27"/>
  <c r="DH12" i="27"/>
  <c r="K9" i="27"/>
  <c r="K12" i="27"/>
  <c r="RF16" i="26"/>
  <c r="DG5" i="26"/>
  <c r="DH7" i="26"/>
  <c r="K5" i="26"/>
  <c r="DH16" i="26"/>
  <c r="DF9" i="27"/>
  <c r="O9" i="27"/>
  <c r="RF9" i="27"/>
  <c r="DF12" i="27"/>
  <c r="O12" i="27"/>
  <c r="O16" i="26"/>
  <c r="DF16" i="26"/>
  <c r="O7" i="26"/>
  <c r="DF7" i="26"/>
  <c r="M7" i="26"/>
  <c r="RF7" i="26"/>
  <c r="M16" i="26"/>
  <c r="DF5" i="26"/>
  <c r="O5" i="26"/>
  <c r="K16" i="26"/>
  <c r="M5" i="26"/>
  <c r="J12" i="27" l="1"/>
  <c r="J9" i="27"/>
  <c r="T12" i="27"/>
  <c r="T9" i="27"/>
  <c r="T5" i="26"/>
  <c r="F5" i="26" s="1"/>
  <c r="T7" i="26"/>
  <c r="T16" i="26"/>
  <c r="J7" i="26" l="1"/>
  <c r="B7" i="26" s="1" a="1"/>
  <c r="B7" i="26" s="1"/>
  <c r="J5" i="26"/>
  <c r="J16" i="26"/>
  <c r="F12" i="27"/>
  <c r="U12" i="27"/>
  <c r="V12" i="27"/>
  <c r="F9" i="27"/>
  <c r="B9" i="27" s="1" a="1"/>
  <c r="B9" i="27" s="1"/>
  <c r="U9" i="27"/>
  <c r="V9" i="27"/>
  <c r="U16" i="26"/>
  <c r="V16" i="26"/>
  <c r="F7" i="26"/>
  <c r="U7" i="26"/>
  <c r="V7" i="26"/>
  <c r="U5" i="26"/>
  <c r="V5" i="26"/>
  <c r="F16" i="26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B13" i="27" l="1" a="1"/>
  <c r="B13" i="27" s="1"/>
  <c r="A13" i="27" a="1"/>
  <c r="A13" i="27" s="1"/>
  <c r="B14" i="27" a="1"/>
  <c r="B14" i="27" s="1"/>
  <c r="A14" i="27" a="1"/>
  <c r="A14" i="27" s="1"/>
  <c r="A13" i="26" a="1"/>
  <c r="A13" i="26" s="1"/>
  <c r="B13" i="26" a="1"/>
  <c r="B13" i="26" s="1"/>
  <c r="B11" i="27" a="1"/>
  <c r="B11" i="27" s="1"/>
  <c r="A11" i="27" a="1"/>
  <c r="A11" i="27" s="1"/>
  <c r="B8" i="27" a="1"/>
  <c r="B8" i="27" s="1"/>
  <c r="B10" i="27" a="1"/>
  <c r="B10" i="27" s="1"/>
  <c r="B12" i="27" a="1"/>
  <c r="B12" i="27" s="1"/>
  <c r="A16" i="26" a="1"/>
  <c r="A16" i="26" s="1"/>
  <c r="B16" i="26" a="1"/>
  <c r="B16" i="26" s="1"/>
  <c r="B5" i="26" a="1"/>
  <c r="B5" i="26" s="1"/>
  <c r="B10" i="26" a="1"/>
  <c r="B10" i="26" s="1"/>
  <c r="B11" i="26" a="1"/>
  <c r="B11" i="26" s="1"/>
  <c r="B9" i="26" a="1"/>
  <c r="B9" i="26" s="1"/>
  <c r="QF22" i="21"/>
  <c r="QF17" i="19"/>
  <c r="DE22" i="21"/>
  <c r="DE17" i="19"/>
  <c r="A8" i="27" a="1"/>
  <c r="A8" i="27" s="1"/>
  <c r="A12" i="27" a="1"/>
  <c r="A12" i="27" s="1"/>
  <c r="I22" i="21"/>
  <c r="H22" i="21"/>
  <c r="I17" i="19"/>
  <c r="H17" i="19"/>
  <c r="A6" i="27" a="1"/>
  <c r="A6" i="27" s="1"/>
  <c r="A10" i="27" a="1"/>
  <c r="A10" i="27" s="1"/>
  <c r="A4" i="27" a="1"/>
  <c r="A4" i="27" s="1"/>
  <c r="A5" i="27" a="1"/>
  <c r="A5" i="27" s="1"/>
  <c r="A9" i="27" a="1"/>
  <c r="A9" i="27" s="1"/>
  <c r="A7" i="27" a="1"/>
  <c r="A7" i="27" s="1"/>
  <c r="A7" i="26" a="1"/>
  <c r="A7" i="26" s="1"/>
  <c r="A5" i="26" a="1"/>
  <c r="A5" i="26" s="1"/>
  <c r="A8" i="26" a="1"/>
  <c r="A8" i="26" s="1"/>
  <c r="A4" i="26" a="1"/>
  <c r="A4" i="26" s="1"/>
  <c r="A10" i="26" a="1"/>
  <c r="A10" i="26" s="1"/>
  <c r="A6" i="26" a="1"/>
  <c r="A6" i="26" s="1"/>
  <c r="A9" i="26" a="1"/>
  <c r="A9" i="26" s="1"/>
  <c r="A12" i="26" a="1"/>
  <c r="A12" i="26" s="1"/>
  <c r="A11" i="26" a="1"/>
  <c r="A11" i="26" s="1"/>
  <c r="RG22" i="21"/>
  <c r="QC17" i="19"/>
  <c r="RB17" i="19"/>
  <c r="R17" i="19"/>
  <c r="P17" i="19"/>
  <c r="DG17" i="19" s="1"/>
  <c r="RG17" i="19"/>
  <c r="DB17" i="19"/>
  <c r="RD17" i="19"/>
  <c r="RH17" i="19"/>
  <c r="RC17" i="19"/>
  <c r="N17" i="19"/>
  <c r="L17" i="19"/>
  <c r="RE17" i="19"/>
  <c r="R22" i="21"/>
  <c r="QC22" i="21"/>
  <c r="P22" i="21"/>
  <c r="DG22" i="21" s="1"/>
  <c r="RC22" i="21"/>
  <c r="RD22" i="21"/>
  <c r="RB22" i="21"/>
  <c r="RH22" i="21"/>
  <c r="N22" i="21"/>
  <c r="DB22" i="21"/>
  <c r="L22" i="21"/>
  <c r="RE22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7" i="19"/>
  <c r="RI22" i="21"/>
  <c r="S22" i="21"/>
  <c r="DH22" i="21"/>
  <c r="O22" i="21"/>
  <c r="DF22" i="21"/>
  <c r="O17" i="19"/>
  <c r="DF17" i="19"/>
  <c r="S17" i="19"/>
  <c r="DH1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2" i="21"/>
  <c r="Q17" i="19"/>
  <c r="K17" i="19"/>
  <c r="RF17" i="19"/>
  <c r="M17" i="19"/>
  <c r="RF22" i="21"/>
  <c r="K22" i="21"/>
  <c r="M22" i="21"/>
  <c r="J17" i="19" l="1"/>
  <c r="T17" i="19"/>
  <c r="T22" i="21"/>
  <c r="J22" i="21" l="1"/>
  <c r="F22" i="21"/>
  <c r="U22" i="21"/>
  <c r="V22" i="21"/>
  <c r="V17" i="19"/>
  <c r="U17" i="19"/>
  <c r="F17" i="19"/>
  <c r="A22" i="21" l="1" a="1"/>
  <c r="A22" i="21" s="1"/>
  <c r="B22" i="21" a="1"/>
  <c r="B22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F27" i="19" l="1"/>
  <c r="QF12" i="19"/>
  <c r="QF14" i="19"/>
  <c r="DE27" i="19"/>
  <c r="DE12" i="19"/>
  <c r="DE14" i="19"/>
  <c r="I27" i="19"/>
  <c r="I12" i="19"/>
  <c r="I14" i="19"/>
  <c r="H27" i="19"/>
  <c r="H12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7" i="19"/>
  <c r="QC27" i="19"/>
  <c r="RC27" i="19"/>
  <c r="P27" i="19"/>
  <c r="DG27" i="19" s="1"/>
  <c r="DB27" i="19"/>
  <c r="RB27" i="19"/>
  <c r="R27" i="19"/>
  <c r="DH27" i="19" s="1"/>
  <c r="RD27" i="19"/>
  <c r="RH27" i="19"/>
  <c r="N27" i="19"/>
  <c r="DF27" i="19" s="1"/>
  <c r="L27" i="19"/>
  <c r="RE27" i="19"/>
  <c r="RI14" i="19" l="1"/>
  <c r="RI27" i="19"/>
  <c r="RI12" i="19"/>
  <c r="S14" i="19"/>
  <c r="DH14" i="19"/>
  <c r="O14" i="19"/>
  <c r="DF14" i="19"/>
  <c r="Q14" i="19"/>
  <c r="Q27" i="19"/>
  <c r="T27" i="19"/>
  <c r="Q12" i="19"/>
  <c r="T12" i="19"/>
  <c r="K14" i="19"/>
  <c r="S12" i="19"/>
  <c r="RF27" i="19"/>
  <c r="RF14" i="19"/>
  <c r="M14" i="19"/>
  <c r="S27" i="19"/>
  <c r="K12" i="19"/>
  <c r="RF12" i="19"/>
  <c r="O12" i="19"/>
  <c r="K27" i="19"/>
  <c r="O27" i="19"/>
  <c r="M27" i="19"/>
  <c r="J27" i="19" l="1"/>
  <c r="U27" i="19"/>
  <c r="V27" i="19"/>
  <c r="V12" i="19"/>
  <c r="U12" i="19"/>
  <c r="T14" i="19"/>
  <c r="F12" i="19"/>
  <c r="F27" i="19"/>
  <c r="J12" i="19" l="1"/>
  <c r="J14" i="19"/>
  <c r="V14" i="19"/>
  <c r="U14" i="19"/>
  <c r="F14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7" i="22" a="1"/>
  <c r="B7" i="22" s="1"/>
  <c r="B21" i="22" a="1"/>
  <c r="B21" i="22" s="1"/>
  <c r="B8" i="22" a="1"/>
  <c r="B8" i="22" s="1"/>
  <c r="A21" i="22" a="1"/>
  <c r="A21" i="22" s="1"/>
  <c r="A6" i="22" a="1"/>
  <c r="A6" i="22" s="1"/>
  <c r="A7" i="22" a="1"/>
  <c r="A7" i="22" s="1"/>
  <c r="A8" i="22" a="1"/>
  <c r="A8" i="22" s="1"/>
  <c r="J31" i="19"/>
  <c r="U31" i="19"/>
  <c r="V31" i="19"/>
  <c r="F31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9" i="19"/>
  <c r="DE39" i="19"/>
  <c r="H39" i="19"/>
  <c r="I39" i="19"/>
  <c r="QC39" i="19"/>
  <c r="P39" i="19"/>
  <c r="DG39" i="19" s="1"/>
  <c r="RG39" i="19"/>
  <c r="DB39" i="19"/>
  <c r="N39" i="19"/>
  <c r="DF39" i="19" s="1"/>
  <c r="RH39" i="19"/>
  <c r="RD39" i="19"/>
  <c r="RC39" i="19"/>
  <c r="RB39" i="19"/>
  <c r="R39" i="19"/>
  <c r="DH39" i="19" s="1"/>
  <c r="L39" i="19"/>
  <c r="M39" i="19" s="1"/>
  <c r="RE39" i="19"/>
  <c r="RI39" i="19" l="1"/>
  <c r="Q39" i="19"/>
  <c r="G6" i="11"/>
  <c r="F6" i="11"/>
  <c r="G7" i="11"/>
  <c r="F7" i="11"/>
  <c r="G8" i="11"/>
  <c r="F8" i="11"/>
  <c r="G9" i="11"/>
  <c r="F9" i="11"/>
  <c r="O39" i="19"/>
  <c r="S39" i="19"/>
  <c r="K39" i="19"/>
  <c r="RF39" i="19"/>
  <c r="T39" i="19" l="1"/>
  <c r="J39" i="19" l="1"/>
  <c r="U39" i="19"/>
  <c r="V39" i="19"/>
  <c r="F39" i="19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A39" i="19" l="1" a="1"/>
  <c r="A39" i="19" s="1"/>
  <c r="B39" i="19" a="1"/>
  <c r="B39" i="19" s="1"/>
  <c r="I29" i="4"/>
  <c r="H29" i="4"/>
  <c r="T29" i="4"/>
  <c r="U29" i="4" s="1"/>
  <c r="P29" i="4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Q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B25" i="19"/>
  <c r="QB28" i="19"/>
  <c r="QB13" i="19"/>
  <c r="QB38" i="19"/>
  <c r="QB5" i="19"/>
  <c r="QB11" i="19"/>
  <c r="QB4" i="19"/>
  <c r="QB6" i="19"/>
  <c r="DA25" i="19"/>
  <c r="DA28" i="19"/>
  <c r="DA13" i="19"/>
  <c r="DA38" i="19"/>
  <c r="DA5" i="19"/>
  <c r="DA11" i="19"/>
  <c r="DA4" i="19"/>
  <c r="DA6" i="19"/>
  <c r="QA4" i="19"/>
  <c r="QA11" i="19"/>
  <c r="QA5" i="19"/>
  <c r="QA38" i="19"/>
  <c r="QA13" i="19"/>
  <c r="QA28" i="19"/>
  <c r="QA25" i="19"/>
  <c r="QA6" i="19"/>
  <c r="CZ6" i="19"/>
  <c r="CZ4" i="19"/>
  <c r="CZ11" i="19"/>
  <c r="CZ5" i="19"/>
  <c r="CZ38" i="19"/>
  <c r="CZ13" i="19"/>
  <c r="CZ28" i="19"/>
  <c r="CZ25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5" i="19" l="1"/>
  <c r="QF28" i="19"/>
  <c r="QF4" i="19"/>
  <c r="QF6" i="19"/>
  <c r="DE38" i="19"/>
  <c r="DE4" i="19"/>
  <c r="QF25" i="19"/>
  <c r="QF38" i="19"/>
  <c r="QF26" i="21"/>
  <c r="QF16" i="21"/>
  <c r="QF10" i="21"/>
  <c r="QF11" i="19"/>
  <c r="DE5" i="19"/>
  <c r="QF13" i="19"/>
  <c r="QF5" i="19"/>
  <c r="DE26" i="21"/>
  <c r="DE16" i="21"/>
  <c r="DE10" i="21"/>
  <c r="I6" i="19"/>
  <c r="DE6" i="19"/>
  <c r="I28" i="19"/>
  <c r="DE28" i="19"/>
  <c r="DE13" i="19"/>
  <c r="DE11" i="19"/>
  <c r="I13" i="19"/>
  <c r="I5" i="19"/>
  <c r="H4" i="19"/>
  <c r="H26" i="21"/>
  <c r="H16" i="21"/>
  <c r="H10" i="21"/>
  <c r="I26" i="21"/>
  <c r="I16" i="21"/>
  <c r="I10" i="21"/>
  <c r="I4" i="19"/>
  <c r="H28" i="19"/>
  <c r="H13" i="19"/>
  <c r="H5" i="19"/>
  <c r="I25" i="19"/>
  <c r="I38" i="19"/>
  <c r="H25" i="19"/>
  <c r="H38" i="19"/>
  <c r="H11" i="19"/>
  <c r="H6" i="19"/>
  <c r="I11" i="19"/>
  <c r="DB5" i="19"/>
  <c r="DB13" i="19"/>
  <c r="QC13" i="19"/>
  <c r="QC25" i="19"/>
  <c r="DB28" i="19"/>
  <c r="DB4" i="19"/>
  <c r="QC4" i="19"/>
  <c r="QC11" i="19"/>
  <c r="QC38" i="19"/>
  <c r="QC6" i="19"/>
  <c r="DB38" i="19"/>
  <c r="R10" i="21"/>
  <c r="DH10" i="21" s="1"/>
  <c r="QC28" i="19"/>
  <c r="DB10" i="21"/>
  <c r="QC10" i="21"/>
  <c r="RE16" i="21"/>
  <c r="N10" i="21"/>
  <c r="DF10" i="21" s="1"/>
  <c r="R16" i="21"/>
  <c r="DH16" i="21" s="1"/>
  <c r="DB25" i="19"/>
  <c r="DB11" i="19"/>
  <c r="QC5" i="19"/>
  <c r="R26" i="21"/>
  <c r="DH26" i="21" s="1"/>
  <c r="DB26" i="21"/>
  <c r="RE10" i="21"/>
  <c r="RG16" i="21"/>
  <c r="RC16" i="21"/>
  <c r="RD16" i="21"/>
  <c r="RH16" i="21"/>
  <c r="RH10" i="21"/>
  <c r="P10" i="21"/>
  <c r="DG10" i="21" s="1"/>
  <c r="RB10" i="21"/>
  <c r="RG10" i="21"/>
  <c r="N26" i="21"/>
  <c r="DF26" i="21" s="1"/>
  <c r="RE26" i="21"/>
  <c r="RG26" i="21"/>
  <c r="DB16" i="21"/>
  <c r="P26" i="21"/>
  <c r="DG26" i="21" s="1"/>
  <c r="RD26" i="21"/>
  <c r="RD10" i="21"/>
  <c r="RH26" i="21"/>
  <c r="RE6" i="19"/>
  <c r="RE5" i="19"/>
  <c r="RE38" i="19"/>
  <c r="RE13" i="19"/>
  <c r="RE4" i="19"/>
  <c r="RE25" i="19"/>
  <c r="RE28" i="19"/>
  <c r="RE11" i="19"/>
  <c r="DB6" i="19"/>
  <c r="RC26" i="21"/>
  <c r="L26" i="21"/>
  <c r="L16" i="21"/>
  <c r="N16" i="21"/>
  <c r="DF16" i="21" s="1"/>
  <c r="RC10" i="21"/>
  <c r="QC26" i="21"/>
  <c r="RB26" i="21"/>
  <c r="QC16" i="21"/>
  <c r="RB16" i="21"/>
  <c r="L10" i="21"/>
  <c r="P16" i="21"/>
  <c r="DG16" i="21" s="1"/>
  <c r="L6" i="19"/>
  <c r="P25" i="19"/>
  <c r="DG25" i="19" s="1"/>
  <c r="P6" i="19"/>
  <c r="DG6" i="19" s="1"/>
  <c r="P28" i="19"/>
  <c r="DG28" i="19" s="1"/>
  <c r="P11" i="19"/>
  <c r="DG11" i="19" s="1"/>
  <c r="P4" i="19"/>
  <c r="DG4" i="19" s="1"/>
  <c r="P38" i="19"/>
  <c r="DG38" i="19" s="1"/>
  <c r="P13" i="19"/>
  <c r="DG13" i="19" s="1"/>
  <c r="P5" i="19"/>
  <c r="DG5" i="19" s="1"/>
  <c r="RG28" i="19"/>
  <c r="RD28" i="19"/>
  <c r="L25" i="19"/>
  <c r="M25" i="19" s="1"/>
  <c r="RB28" i="19"/>
  <c r="R38" i="19"/>
  <c r="DH38" i="19" s="1"/>
  <c r="RG25" i="19"/>
  <c r="R28" i="19"/>
  <c r="DH28" i="19" s="1"/>
  <c r="RD38" i="19"/>
  <c r="RC38" i="19"/>
  <c r="RG38" i="19"/>
  <c r="RB38" i="19"/>
  <c r="RC28" i="19"/>
  <c r="R13" i="19"/>
  <c r="DH13" i="19" s="1"/>
  <c r="RH25" i="19"/>
  <c r="RD25" i="19"/>
  <c r="RC25" i="19"/>
  <c r="RH28" i="19"/>
  <c r="L28" i="19"/>
  <c r="R25" i="19"/>
  <c r="DH25" i="19" s="1"/>
  <c r="RB25" i="19"/>
  <c r="RD13" i="19"/>
  <c r="RC13" i="19"/>
  <c r="N38" i="19"/>
  <c r="DF38" i="19" s="1"/>
  <c r="RG13" i="19"/>
  <c r="RB13" i="19"/>
  <c r="N13" i="19"/>
  <c r="DF13" i="19" s="1"/>
  <c r="L38" i="19"/>
  <c r="L13" i="19"/>
  <c r="RH38" i="19"/>
  <c r="RH13" i="19"/>
  <c r="N28" i="19"/>
  <c r="DF28" i="19" s="1"/>
  <c r="N25" i="19"/>
  <c r="DF25" i="19" s="1"/>
  <c r="RH5" i="19"/>
  <c r="RG5" i="19"/>
  <c r="R11" i="19"/>
  <c r="DH11" i="19" s="1"/>
  <c r="RB4" i="19"/>
  <c r="RG6" i="19"/>
  <c r="N6" i="19"/>
  <c r="DF6" i="19" s="1"/>
  <c r="RB11" i="19"/>
  <c r="R4" i="19"/>
  <c r="DH4" i="19" s="1"/>
  <c r="RH4" i="19"/>
  <c r="R6" i="19"/>
  <c r="DH6" i="19" s="1"/>
  <c r="L4" i="19"/>
  <c r="RC11" i="19"/>
  <c r="RH6" i="19"/>
  <c r="RH11" i="19"/>
  <c r="N5" i="19"/>
  <c r="DF5" i="19" s="1"/>
  <c r="RC4" i="19"/>
  <c r="RD4" i="19"/>
  <c r="RG11" i="19"/>
  <c r="R5" i="19"/>
  <c r="DH5" i="19" s="1"/>
  <c r="RB6" i="19"/>
  <c r="L5" i="19"/>
  <c r="RB5" i="19"/>
  <c r="RC6" i="19"/>
  <c r="RD6" i="19"/>
  <c r="L11" i="19"/>
  <c r="RC5" i="19"/>
  <c r="RD5" i="19"/>
  <c r="RD11" i="19"/>
  <c r="RG4" i="19"/>
  <c r="N11" i="19"/>
  <c r="DF11" i="19" s="1"/>
  <c r="N4" i="19"/>
  <c r="DF4" i="19" s="1"/>
  <c r="RI5" i="19" l="1"/>
  <c r="RI28" i="19"/>
  <c r="RI4" i="19"/>
  <c r="RI10" i="21"/>
  <c r="RI16" i="21"/>
  <c r="RI26" i="21"/>
  <c r="RI6" i="19"/>
  <c r="RI13" i="19"/>
  <c r="RI25" i="19"/>
  <c r="RI38" i="19"/>
  <c r="RI11" i="19"/>
  <c r="Q16" i="21"/>
  <c r="Q10" i="21"/>
  <c r="M26" i="21"/>
  <c r="Q26" i="21"/>
  <c r="Q5" i="19"/>
  <c r="Q13" i="19"/>
  <c r="T13" i="19"/>
  <c r="Q6" i="19"/>
  <c r="Q25" i="19"/>
  <c r="Q38" i="19"/>
  <c r="Q4" i="19"/>
  <c r="Q11" i="19"/>
  <c r="Q28" i="19"/>
  <c r="S26" i="21"/>
  <c r="S10" i="21"/>
  <c r="T16" i="21"/>
  <c r="T26" i="21"/>
  <c r="S4" i="19"/>
  <c r="S11" i="19"/>
  <c r="S38" i="19"/>
  <c r="O6" i="19"/>
  <c r="O5" i="19"/>
  <c r="O38" i="19"/>
  <c r="S28" i="19"/>
  <c r="S25" i="19"/>
  <c r="S5" i="19"/>
  <c r="O10" i="21"/>
  <c r="O26" i="21"/>
  <c r="RF26" i="21"/>
  <c r="RF16" i="21"/>
  <c r="K38" i="19"/>
  <c r="K10" i="21"/>
  <c r="K25" i="19"/>
  <c r="K28" i="19"/>
  <c r="K4" i="19"/>
  <c r="K13" i="19"/>
  <c r="RF25" i="19"/>
  <c r="RF5" i="19"/>
  <c r="S16" i="21"/>
  <c r="M16" i="21"/>
  <c r="M4" i="19"/>
  <c r="M5" i="19"/>
  <c r="M11" i="19"/>
  <c r="M28" i="19"/>
  <c r="O16" i="21"/>
  <c r="RF13" i="19"/>
  <c r="K11" i="19"/>
  <c r="K5" i="19"/>
  <c r="K26" i="21"/>
  <c r="K16" i="21"/>
  <c r="RF38" i="19"/>
  <c r="RF4" i="19"/>
  <c r="RF11" i="19"/>
  <c r="K6" i="19"/>
  <c r="RF6" i="19"/>
  <c r="RF28" i="19"/>
  <c r="RF10" i="21"/>
  <c r="M10" i="21"/>
  <c r="S13" i="19"/>
  <c r="O25" i="19"/>
  <c r="O13" i="19"/>
  <c r="O28" i="19"/>
  <c r="M13" i="19"/>
  <c r="M38" i="19"/>
  <c r="S6" i="19"/>
  <c r="O11" i="19"/>
  <c r="O4" i="19"/>
  <c r="M6" i="19"/>
  <c r="J38" i="19" l="1"/>
  <c r="J4" i="19"/>
  <c r="J25" i="19"/>
  <c r="U26" i="21"/>
  <c r="V26" i="21"/>
  <c r="U16" i="21"/>
  <c r="V16" i="21"/>
  <c r="U13" i="19"/>
  <c r="V13" i="19"/>
  <c r="F26" i="21"/>
  <c r="F16" i="21"/>
  <c r="T10" i="21"/>
  <c r="T6" i="19"/>
  <c r="T38" i="19"/>
  <c r="F13" i="19"/>
  <c r="T28" i="19"/>
  <c r="T25" i="19"/>
  <c r="T11" i="19"/>
  <c r="T4" i="19"/>
  <c r="T5" i="19"/>
  <c r="B4" i="19" l="1" a="1"/>
  <c r="B4" i="19" s="1"/>
  <c r="A38" i="19" a="1"/>
  <c r="A38" i="19" s="1"/>
  <c r="B38" i="19" a="1"/>
  <c r="B38" i="19" s="1"/>
  <c r="J10" i="21"/>
  <c r="J26" i="21"/>
  <c r="J16" i="21"/>
  <c r="J6" i="19"/>
  <c r="B6" i="19" s="1" a="1"/>
  <c r="B6" i="19" s="1"/>
  <c r="J11" i="19"/>
  <c r="J13" i="19"/>
  <c r="J5" i="19"/>
  <c r="B5" i="19" s="1" a="1"/>
  <c r="B5" i="19" s="1"/>
  <c r="J28" i="19"/>
  <c r="U10" i="21"/>
  <c r="V10" i="21"/>
  <c r="F5" i="19"/>
  <c r="U5" i="19"/>
  <c r="V5" i="19"/>
  <c r="U4" i="19"/>
  <c r="V4" i="19"/>
  <c r="U38" i="19"/>
  <c r="V38" i="19"/>
  <c r="U25" i="19"/>
  <c r="V25" i="19"/>
  <c r="U11" i="19"/>
  <c r="V11" i="19"/>
  <c r="F28" i="19"/>
  <c r="V28" i="19"/>
  <c r="U28" i="19"/>
  <c r="U6" i="19"/>
  <c r="V6" i="19"/>
  <c r="F10" i="21"/>
  <c r="F4" i="19"/>
  <c r="F6" i="19"/>
  <c r="F38" i="19"/>
  <c r="F11" i="19"/>
  <c r="F25" i="19"/>
  <c r="A22" i="19" l="1" a="1"/>
  <c r="A22" i="19" s="1"/>
  <c r="B22" i="19" a="1"/>
  <c r="B22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5" i="19" a="1"/>
  <c r="A15" i="19" s="1"/>
  <c r="B21" i="19" a="1"/>
  <c r="B21" i="19" s="1"/>
  <c r="B10" i="19" a="1"/>
  <c r="B10" i="19" s="1"/>
  <c r="B15" i="19" a="1"/>
  <c r="B15" i="19" s="1"/>
  <c r="A20" i="19" a="1"/>
  <c r="A20" i="19" s="1"/>
  <c r="B20" i="19" a="1"/>
  <c r="B20" i="19" s="1"/>
  <c r="A21" i="19" a="1"/>
  <c r="A21" i="19" s="1"/>
  <c r="B24" i="19" a="1"/>
  <c r="B24" i="19" s="1"/>
  <c r="A24" i="19" a="1"/>
  <c r="A24" i="19" s="1"/>
  <c r="A16" i="21" a="1"/>
  <c r="A16" i="21" s="1"/>
  <c r="B16" i="21" a="1"/>
  <c r="B16" i="21" s="1"/>
  <c r="A26" i="21" a="1"/>
  <c r="A26" i="21" s="1"/>
  <c r="B26" i="21" a="1"/>
  <c r="B26" i="21" s="1"/>
  <c r="B10" i="21" a="1"/>
  <c r="B10" i="21" s="1"/>
  <c r="B7" i="21" a="1"/>
  <c r="B7" i="21" s="1"/>
  <c r="B9" i="21" a="1"/>
  <c r="B9" i="21" s="1"/>
  <c r="B8" i="21" a="1"/>
  <c r="B8" i="21" s="1"/>
  <c r="B11" i="19" a="1"/>
  <c r="B11" i="19" s="1"/>
  <c r="B25" i="19" a="1"/>
  <c r="B25" i="19" s="1"/>
  <c r="B9" i="19" a="1"/>
  <c r="B9" i="19" s="1"/>
  <c r="B13" i="19" a="1"/>
  <c r="B13" i="19" s="1"/>
  <c r="B26" i="19" a="1"/>
  <c r="B26" i="19" s="1"/>
  <c r="B29" i="19" a="1"/>
  <c r="B29" i="19" s="1"/>
  <c r="B12" i="19" a="1"/>
  <c r="B12" i="19" s="1"/>
  <c r="B19" i="19" a="1"/>
  <c r="B19" i="19" s="1"/>
  <c r="B18" i="19" a="1"/>
  <c r="B18" i="19" s="1"/>
  <c r="B14" i="19" a="1"/>
  <c r="B14" i="19" s="1"/>
  <c r="B16" i="19" a="1"/>
  <c r="B16" i="19" s="1"/>
  <c r="B27" i="19" a="1"/>
  <c r="B27" i="19" s="1"/>
  <c r="B23" i="19" a="1"/>
  <c r="B23" i="19" s="1"/>
  <c r="B17" i="19" a="1"/>
  <c r="B17" i="19" s="1"/>
  <c r="B28" i="19" a="1"/>
  <c r="B28" i="19" s="1"/>
  <c r="A25" i="19" a="1"/>
  <c r="A25" i="19" s="1"/>
  <c r="A28" i="19" a="1"/>
  <c r="A28" i="19" s="1"/>
  <c r="A5" i="19" a="1"/>
  <c r="A5" i="19" s="1"/>
  <c r="A13" i="19" a="1"/>
  <c r="A13" i="19" s="1"/>
  <c r="A11" i="19" a="1"/>
  <c r="A11" i="19" s="1"/>
  <c r="A10" i="21" a="1"/>
  <c r="A10" i="21" s="1"/>
  <c r="A8" i="21" a="1"/>
  <c r="A8" i="21" s="1"/>
  <c r="A6" i="21" a="1"/>
  <c r="A6" i="21" s="1"/>
  <c r="A5" i="21" a="1"/>
  <c r="A5" i="21" s="1"/>
  <c r="A7" i="21" a="1"/>
  <c r="A7" i="21" s="1"/>
  <c r="A9" i="21" a="1"/>
  <c r="A9" i="21" s="1"/>
  <c r="A18" i="19" a="1"/>
  <c r="A18" i="19" s="1"/>
  <c r="A29" i="19" a="1"/>
  <c r="A29" i="19" s="1"/>
  <c r="A17" i="19" a="1"/>
  <c r="A17" i="19" s="1"/>
  <c r="A16" i="19" a="1"/>
  <c r="A16" i="19" s="1"/>
  <c r="A27" i="19" a="1"/>
  <c r="A27" i="19" s="1"/>
  <c r="A7" i="19" a="1"/>
  <c r="A7" i="19" s="1"/>
  <c r="A12" i="19" a="1"/>
  <c r="A12" i="19" s="1"/>
  <c r="A4" i="19" a="1"/>
  <c r="A4" i="19" s="1"/>
  <c r="A26" i="19" a="1"/>
  <c r="A26" i="19" s="1"/>
  <c r="A6" i="19" a="1"/>
  <c r="A6" i="19" s="1"/>
  <c r="A23" i="19" a="1"/>
  <c r="A23" i="19" s="1"/>
  <c r="A14" i="19" a="1"/>
  <c r="A14" i="19" s="1"/>
  <c r="A19" i="19" a="1"/>
  <c r="A19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9" i="4"/>
  <c r="SS39" i="4"/>
  <c r="SR39" i="4"/>
  <c r="SQ39" i="4"/>
  <c r="SP39" i="4"/>
  <c r="SO39" i="4"/>
  <c r="SM39" i="4"/>
  <c r="SL39" i="4"/>
  <c r="SK39" i="4"/>
  <c r="SJ39" i="4"/>
  <c r="SI39" i="4"/>
  <c r="SH39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CY12" i="4"/>
  <c r="CY13" i="4"/>
  <c r="CY39" i="4"/>
  <c r="CU12" i="4"/>
  <c r="CU13" i="4"/>
  <c r="CU39" i="4"/>
  <c r="CR12" i="4"/>
  <c r="CR13" i="4"/>
  <c r="CR39" i="4"/>
  <c r="CQ12" i="4"/>
  <c r="CQ13" i="4"/>
  <c r="CQ39" i="4"/>
  <c r="SN13" i="4" l="1"/>
  <c r="SU13" i="4" s="1"/>
  <c r="SN39" i="4"/>
  <c r="SU39" i="4" s="1"/>
  <c r="SN12" i="4"/>
  <c r="SU12" i="4" s="1"/>
  <c r="SZ12" i="4" l="1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S12" i="4"/>
  <c r="CT12" i="4"/>
  <c r="CV12" i="4"/>
  <c r="CX12" i="4"/>
  <c r="CZ12" i="4"/>
  <c r="CS13" i="4"/>
  <c r="CT13" i="4"/>
  <c r="CV13" i="4"/>
  <c r="CX13" i="4"/>
  <c r="CZ13" i="4"/>
  <c r="CS39" i="4"/>
  <c r="CT39" i="4"/>
  <c r="CV39" i="4"/>
  <c r="CX39" i="4"/>
  <c r="CZ39" i="4"/>
  <c r="I12" i="4" l="1"/>
  <c r="H12" i="4"/>
  <c r="I13" i="4"/>
  <c r="H13" i="4"/>
  <c r="I39" i="4"/>
  <c r="H39" i="4"/>
  <c r="T12" i="4"/>
  <c r="U12" i="4" s="1"/>
  <c r="T39" i="4"/>
  <c r="U39" i="4" s="1"/>
  <c r="T13" i="4"/>
  <c r="U13" i="4" s="1"/>
  <c r="P39" i="4"/>
  <c r="P12" i="4"/>
  <c r="P13" i="4"/>
  <c r="R13" i="4"/>
  <c r="S13" i="4" s="1"/>
  <c r="R39" i="4"/>
  <c r="S39" i="4" s="1"/>
  <c r="R12" i="4"/>
  <c r="S12" i="4" s="1"/>
  <c r="N12" i="4"/>
  <c r="L12" i="4"/>
  <c r="L39" i="4"/>
  <c r="N39" i="4"/>
  <c r="L13" i="4"/>
  <c r="N13" i="4"/>
  <c r="K12" i="4"/>
  <c r="K39" i="4"/>
  <c r="K13" i="4"/>
  <c r="TQ13" i="4"/>
  <c r="TQ39" i="4"/>
  <c r="TU13" i="4"/>
  <c r="TQ12" i="4"/>
  <c r="TU39" i="4"/>
  <c r="TU12" i="4"/>
  <c r="CW12" i="4"/>
  <c r="DA12" i="4" s="1"/>
  <c r="CW39" i="4"/>
  <c r="DA39" i="4" s="1"/>
  <c r="CW13" i="4"/>
  <c r="DA13" i="4" s="1"/>
  <c r="SW12" i="4"/>
  <c r="SX12" i="4"/>
  <c r="TL12" i="4" s="1"/>
  <c r="SY12" i="4"/>
  <c r="TM12" i="4" s="1"/>
  <c r="SW13" i="4"/>
  <c r="SX13" i="4"/>
  <c r="TL13" i="4" s="1"/>
  <c r="SY13" i="4"/>
  <c r="TM13" i="4" s="1"/>
  <c r="SW39" i="4"/>
  <c r="SX39" i="4"/>
  <c r="TL39" i="4" s="1"/>
  <c r="SY39" i="4"/>
  <c r="TM39" i="4" s="1"/>
  <c r="SV12" i="4"/>
  <c r="SV13" i="4"/>
  <c r="SV39" i="4"/>
  <c r="J13" i="4" l="1"/>
  <c r="J39" i="4"/>
  <c r="DB12" i="4"/>
  <c r="M13" i="4"/>
  <c r="M39" i="4"/>
  <c r="DB39" i="4"/>
  <c r="DB13" i="4"/>
  <c r="DC12" i="4"/>
  <c r="Q12" i="4"/>
  <c r="DC39" i="4"/>
  <c r="Q39" i="4"/>
  <c r="DC13" i="4"/>
  <c r="Q13" i="4"/>
  <c r="M12" i="4"/>
  <c r="J12" i="4"/>
  <c r="TN12" i="4"/>
  <c r="TR12" i="4" s="1"/>
  <c r="TV12" i="4" s="1"/>
  <c r="O12" i="4"/>
  <c r="TN13" i="4"/>
  <c r="TR13" i="4" s="1"/>
  <c r="TV13" i="4" s="1"/>
  <c r="O13" i="4"/>
  <c r="O39" i="4"/>
  <c r="TN39" i="4"/>
  <c r="TR39" i="4" s="1"/>
  <c r="TV39" i="4" s="1"/>
  <c r="A12" i="4" l="1" a="1"/>
  <c r="A12" i="4" s="1"/>
  <c r="B12" i="4" a="1"/>
  <c r="B12" i="4" s="1"/>
  <c r="A39" i="4" a="1"/>
  <c r="A39" i="4" s="1"/>
  <c r="B39" i="4" a="1"/>
  <c r="B39" i="4" s="1"/>
  <c r="A13" i="4" a="1"/>
  <c r="A13" i="4" s="1"/>
  <c r="B13" i="4" a="1"/>
  <c r="B13" i="4" s="1"/>
  <c r="V12" i="4"/>
  <c r="X12" i="4" s="1"/>
  <c r="V39" i="4"/>
  <c r="X39" i="4" s="1"/>
  <c r="V13" i="4"/>
  <c r="X13" i="4" s="1"/>
  <c r="W12" i="4" l="1"/>
  <c r="F12" i="4"/>
  <c r="W39" i="4"/>
  <c r="F39" i="4"/>
  <c r="B8" i="4" s="1" a="1"/>
  <c r="B8" i="4" s="1"/>
  <c r="F13" i="4"/>
  <c r="A8" i="4" s="1" a="1"/>
  <c r="A8" i="4" s="1"/>
  <c r="W13" i="4"/>
  <c r="B6" i="4" l="1" a="1"/>
  <c r="B6" i="4" s="1"/>
  <c r="A4" i="4" a="1"/>
  <c r="A4" i="4" s="1"/>
  <c r="B5" i="4" a="1"/>
  <c r="B5" i="4" s="1"/>
  <c r="B7" i="4" a="1"/>
  <c r="B7" i="4" s="1"/>
  <c r="B9" i="4" a="1"/>
  <c r="B9" i="4" s="1"/>
  <c r="B33" i="4" a="1"/>
  <c r="B33" i="4" s="1"/>
  <c r="A5" i="4" a="1"/>
  <c r="A5" i="4" s="1"/>
  <c r="A6" i="4" a="1"/>
  <c r="A6" i="4" s="1"/>
  <c r="A7" i="4" a="1"/>
  <c r="A7" i="4" s="1"/>
  <c r="A9" i="4" a="1"/>
  <c r="A9" i="4" s="1"/>
  <c r="A33" i="4" a="1"/>
  <c r="A33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<sst xmlns="http://schemas.openxmlformats.org/spreadsheetml/2006/main" count="4157" uniqueCount="247">
  <si>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</si>
  <si>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</si>
  <si>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</si>
  <si>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</si>
  <si>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</si>
  <si>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</si>
  <si>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</si>
  <si>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</si>
  <si>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</si>
  <si>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</si>
  <si>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</si>
  <si>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</si>
  <si>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</si>
  <si>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</si>
  <si>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</si>
  <si>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</si>
  <si>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</si>
  <si>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</si>
  <si>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</si>
  <si>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</si>
  <si>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</si>
  <si>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</si>
  <si>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</si>
  <si>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</si>
  <si>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</si>
  <si>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</si>
  <si>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</si>
  <si>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</si>
  <si>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</si>
  <si>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</si>
  <si>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</si>
  <si>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</si>
  <si>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</si>
  <si>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</si>
  <si>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</si>
  <si>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</si>
  <si>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</si>
  <si>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</si>
  <si>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</si>
  <si>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</si>
  <si>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</si>
  <si>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</si>
  <si>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</si>
  <si>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</si>
  <si>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</si>
  <si>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</si>
  <si>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</si>
  <si>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</si>
  <si>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</si>
  <si>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</si>
  <si>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</si>
  <si>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</si>
  <si>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</si>
  <si>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</si>
  <si>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</si>
  <si>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</si>
  <si>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</si>
  <si>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</si>
  <si>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</si>
  <si>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</si>
  <si>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</si>
  <si>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</si>
  <si>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</si>
  <si>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</si>
  <si>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</si>
  <si>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</si>
  <si>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</si>
  <si>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</si>
  <si>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</si>
  <si>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</si>
  <si>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</si>
  <si>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</si>
  <si>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</si>
  <si>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</si>
  <si>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</si>
  <si>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</si>
  <si>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</si>
  <si>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</si>
  <si>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</si>
  <si>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</si>
  <si>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</si>
  <si>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</si>
  <si>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</si>
  <si>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</si>
  <si>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</si>
  <si>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</si>
  <si>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</si>
  <si>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</si>
  <si>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</si>
  <si>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</si>
  <si>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</si>
  <si>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</si>
  <si>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</si>
  <si>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</si>
  <si>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</si>
  <si>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</si>
  <si>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</si>
  <si>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</si>
  <si>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</si>
  <si>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</si>
  <si>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</si>
  <si>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</si>
  <si>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</si>
  <si>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</si>
  <si>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</si>
  <si>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</si>
  <si>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</si>
  <si>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</si>
  <si>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</si>
  <si>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</si>
  <si>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</si>
  <si>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</si>
  <si>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</si>
  <si>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</si>
  <si>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</si>
  <si>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PINNOCK, Liana</t>
  </si>
  <si>
    <t>PROBE, Celia</t>
  </si>
  <si>
    <t>KOTKAS, Katarina</t>
  </si>
  <si>
    <t>BECKETT, Lindsey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</si>
  <si>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</si>
  <si>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</si>
  <si>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</si>
  <si>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</si>
  <si>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</si>
  <si>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</si>
  <si>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</si>
  <si>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</si>
  <si>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</si>
  <si>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</si>
  <si>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</si>
  <si>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</si>
  <si>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</si>
  <si>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</si>
  <si>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</si>
  <si>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</si>
  <si>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</si>
  <si>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</si>
  <si>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</si>
  <si>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</si>
  <si>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</si>
  <si>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</si>
  <si>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</si>
  <si>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</si>
  <si>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</si>
  <si>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</si>
  <si>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</si>
  <si>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SUSKO, Matthew</t>
  </si>
  <si>
    <t>ISAAC, Noah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</si>
  <si>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</si>
  <si>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</si>
  <si>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</si>
  <si>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</si>
  <si>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</si>
  <si>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</si>
  <si>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</si>
  <si>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</si>
  <si>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</si>
  <si>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</si>
  <si>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</si>
  <si>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</si>
  <si>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</si>
  <si>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</si>
  <si>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</si>
  <si>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</si>
  <si>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</si>
  <si>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</si>
  <si>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</si>
  <si>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</si>
  <si>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</si>
  <si>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</si>
  <si>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</si>
  <si>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</si>
  <si>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</si>
  <si>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</si>
  <si>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</si>
  <si>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</si>
  <si>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</si>
  <si>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</si>
  <si>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</si>
  <si>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</si>
  <si>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</si>
  <si>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</si>
  <si>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</si>
  <si>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</si>
  <si>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</si>
  <si>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</si>
  <si>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</si>
  <si>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</si>
  <si>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</si>
  <si>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</si>
  <si>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</si>
  <si>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</si>
  <si>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</si>
  <si>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</si>
  <si>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</si>
  <si>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</si>
  <si>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</si>
  <si>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</si>
  <si>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</si>
  <si>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</si>
  <si>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</si>
  <si>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</si>
  <si>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</si>
  <si>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</si>
  <si>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</si>
  <si>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</si>
  <si>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</si>
  <si>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</si>
  <si>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</si>
  <si>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</si>
  <si>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</si>
  <si>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0+BS8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</si>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</sst>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CYMAN, Cody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EVSTIGNEEV, Gleb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DUCHESNE, Livia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MOORE, Riley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STANNARD, Adam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PECK, Rachel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HARBO, Owen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ROBERTSON, Griffyn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MEYER, Jeremy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PINSK, Benjamin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JACKSON, Claire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45024</v>
      </c>
      <c r="C34" s="68"/>
    </row>
    <row r="35" spans="1:3" x14ac:dyDescent="0.2">
      <c r="B35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136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162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212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159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192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196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198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199.14001958500546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54.879999999999995</v>
      </c>
      <c r="M4" s="8" t="str">
        <f>IF(L4="","",IF(OR(L4=CS4,L4=CV4),$CA$1,IF(OR(L4=BR4,L4=BU4),$AZ$1,IF(OR(L4=AQ4,L4=AT4),$Y$1,""))))</f>
        <v>2023 Nationals</v>
      </c>
      <c r="N4" s="8">
        <f>IF(COUNT(AQ4,AT4,BR4,BU4,CS4,CV4)&gt;1,LARGE((AQ4,AT4,BR4,BU4,CS4,CV4),2),0)</f>
        <v>54.08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53.5</v>
      </c>
      <c r="Q4" s="8" t="str">
        <f>IF(P4="","",IF(OR(P4=CS4,P4=CV4,P4=CZ4),$CA$1,IF(OR(P4=BR4,P4=BU4,P4=BY4),$AZ$1,IF(OR(P4=AQ4,P4=AT4,P4=AX4),$Y$1,""))))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3.289999999999992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14.1</v>
      </c>
      <c r="Z4" s="22">
        <v>9</v>
      </c>
      <c r="AA4" s="22">
        <v>15.4</v>
      </c>
      <c r="AB4" s="22">
        <v>16.38</v>
      </c>
      <c r="AC4" s="22">
        <v>0</v>
      </c>
      <c r="AD4" s="22">
        <v>1.8</v>
      </c>
      <c r="AE4" s="22">
        <v>0.9</v>
      </c>
      <c r="AF4" s="22">
        <v>2</v>
      </c>
      <c r="AG4" s="22">
        <v>1.75</v>
      </c>
      <c r="AH4" s="22">
        <v>0</v>
      </c>
      <c r="AI4" s="22">
        <v>1.7</v>
      </c>
      <c r="AJ4" s="22">
        <v>0.8</v>
      </c>
      <c r="AK4" s="22">
        <v>2</v>
      </c>
      <c r="AL4" s="22">
        <v>1.76</v>
      </c>
      <c r="AM4" s="22">
        <v>0</v>
      </c>
      <c r="AN4" s="27"/>
      <c r="AO4" s="38">
        <f>IF(AA4&gt;0,AA4,"")</f>
        <v>15.4</v>
      </c>
      <c r="AP4" s="38">
        <f>IF(AB4&gt;0,AB4,"")</f>
        <v>16.38</v>
      </c>
      <c r="AQ4" s="40">
        <f>IF(SUM(Y4:AB4)-AC4&gt;0,SUM(Y4:AB4)-AC4,"")</f>
        <v>54.879999999999995</v>
      </c>
      <c r="AR4" s="40">
        <f>IF(AF4&gt;0,AF4,"")</f>
        <v>2</v>
      </c>
      <c r="AS4" s="40">
        <f>IF(AG4&gt;0,AG4,"")</f>
        <v>1.75</v>
      </c>
      <c r="AT4" s="40">
        <f>IF(SUM(AD4:AG4)-AH4&gt;0,SUM(AD4:AG4)-AH4,"")</f>
        <v>6.45</v>
      </c>
      <c r="AU4" s="40">
        <f>IF(AQ4="","",MAX(AQ4,AT4))</f>
        <v>54.879999999999995</v>
      </c>
      <c r="AV4" s="40">
        <f>IF(AK4&gt;0,AK4,"")</f>
        <v>2</v>
      </c>
      <c r="AW4" s="40">
        <f>IF(AL4&gt;0,AL4,"")</f>
        <v>1.76</v>
      </c>
      <c r="AX4" s="40">
        <f>IF(SUM(AI4:AL4)-AM4&gt;0,SUM(AI4:AL4)-AM4,"")</f>
        <v>6.26</v>
      </c>
      <c r="AY4" s="40">
        <f>IF(SUM(AU4,AX4)&gt;0,SUM(AU4,AX4),"")</f>
        <v>61.139999999999993</v>
      </c>
      <c r="AZ4" s="26">
        <v>10.3</v>
      </c>
      <c r="BA4" s="26">
        <v>6</v>
      </c>
      <c r="BB4" s="26">
        <v>10</v>
      </c>
      <c r="BC4" s="26">
        <v>11.73</v>
      </c>
      <c r="BD4" s="26">
        <v>0</v>
      </c>
      <c r="BE4" s="26">
        <v>13.9</v>
      </c>
      <c r="BF4" s="26">
        <v>9</v>
      </c>
      <c r="BG4" s="26">
        <v>14.7</v>
      </c>
      <c r="BH4" s="26">
        <v>16.48</v>
      </c>
      <c r="BI4" s="26">
        <v>0</v>
      </c>
      <c r="BJ4" s="26">
        <v>1.6</v>
      </c>
      <c r="BK4" s="26">
        <v>1</v>
      </c>
      <c r="BL4" s="26">
        <v>2</v>
      </c>
      <c r="BM4" s="26">
        <v>1.8</v>
      </c>
      <c r="BN4" s="26">
        <v>0</v>
      </c>
      <c r="BO4" s="28"/>
      <c r="BP4" s="39">
        <f>IF(BB4&gt;0,BB4,"")</f>
        <v>10</v>
      </c>
      <c r="BQ4" s="39">
        <f>IF(BC4&gt;0,BC4,"")</f>
        <v>11.73</v>
      </c>
      <c r="BR4" s="11">
        <f>IF(SUM(AZ4:BC4)-BD4&gt;0,SUM(AZ4:BC4)-BD4,"")</f>
        <v>38.03</v>
      </c>
      <c r="BS4" s="11">
        <f>IF(BG4&gt;0,BG4,"")</f>
        <v>14.7</v>
      </c>
      <c r="BT4" s="11">
        <f>IF(BH4&gt;0,BH4,"")</f>
        <v>16.48</v>
      </c>
      <c r="BU4" s="11">
        <f>IF(SUM(BE4:BH4)-BI4&gt;0,SUM(BE4:BH4)-BI4,"")</f>
        <v>54.08</v>
      </c>
      <c r="BV4" s="11">
        <f>IF(BR4="","",MAX(BR4,BU4))</f>
        <v>54.08</v>
      </c>
      <c r="BW4" s="11">
        <f>IF(BL4&gt;0,BL4,"")</f>
        <v>2</v>
      </c>
      <c r="BX4" s="11">
        <f>IF(BM4&gt;0,BM4,"")</f>
        <v>1.8</v>
      </c>
      <c r="BY4" s="11">
        <f>IF(SUM(BJ4:BM4)-BN4&gt;0,SUM(BJ4:BM4)-BN4,"")</f>
        <v>6.3999999999999995</v>
      </c>
      <c r="BZ4" s="11">
        <f>IF(SUM(BV4,BY4)&gt;0,SUM(BV4,BY4),"")</f>
        <v>60.48</v>
      </c>
      <c r="CA4" s="22">
        <v>15.3</v>
      </c>
      <c r="CB4" s="22">
        <v>9.1</v>
      </c>
      <c r="CC4" s="22">
        <v>13.4</v>
      </c>
      <c r="CD4" s="22">
        <v>15.04</v>
      </c>
      <c r="CE4" s="22">
        <v>0.1</v>
      </c>
      <c r="CF4" s="22">
        <v>15.1</v>
      </c>
      <c r="CG4" s="22">
        <v>9</v>
      </c>
      <c r="CH4" s="22">
        <v>14</v>
      </c>
      <c r="CI4" s="22">
        <v>15.4</v>
      </c>
      <c r="CJ4" s="22">
        <v>0</v>
      </c>
      <c r="CK4" s="22">
        <v>11.1</v>
      </c>
      <c r="CL4" s="22">
        <v>6.3</v>
      </c>
      <c r="CM4" s="22">
        <v>10.3</v>
      </c>
      <c r="CN4" s="22">
        <v>10.92</v>
      </c>
      <c r="CO4" s="22">
        <v>0</v>
      </c>
      <c r="CP4" s="27"/>
      <c r="CQ4" s="38">
        <f>IF(CC4&gt;0,CC4,"")</f>
        <v>13.4</v>
      </c>
      <c r="CR4" s="38">
        <f>IF(CD4&gt;0,CD4,"")</f>
        <v>15.04</v>
      </c>
      <c r="CS4" s="40">
        <f>IF(SUM(CA4:CD4)-CE4&gt;0,SUM(CA4:CD4)-CE4,"")</f>
        <v>52.739999999999995</v>
      </c>
      <c r="CT4" s="40">
        <f>IF(CH4&gt;0,CH4,"")</f>
        <v>14</v>
      </c>
      <c r="CU4" s="40">
        <f>IF(CI4&gt;0,CI4,"")</f>
        <v>15.4</v>
      </c>
      <c r="CV4" s="40">
        <f>IF(SUM(CF4:CI4)-CJ4&gt;0,SUM(CF4:CI4)-CJ4,"")</f>
        <v>53.5</v>
      </c>
      <c r="CW4" s="40">
        <f>IF(CS4="","",MAX(CS4,CV4))</f>
        <v>53.5</v>
      </c>
      <c r="CX4" s="40">
        <f>IF(CM4&gt;0,CM4,"")</f>
        <v>10.3</v>
      </c>
      <c r="CY4" s="40">
        <f>IF(CN4&gt;0,CN4,"")</f>
        <v>10.92</v>
      </c>
      <c r="CZ4" s="40">
        <f>IF(SUM(CK4:CN4)-CO4&gt;0,SUM(CK4:CN4)-CO4,"")</f>
        <v>38.619999999999997</v>
      </c>
      <c r="DA4" s="40">
        <f>IF(SUM(CW4,CZ4)&gt;0,SUM(CW4,CZ4),"")</f>
        <v>92.12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3.289999999999992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16.100000000000001</v>
      </c>
      <c r="FH4" s="11">
        <f>IF(SUM(EL4:EO4)-EP4&gt;0,SUM(EL4:EO4)-EP4,"")</f>
        <v>55.800000000000004</v>
      </c>
      <c r="FI4" s="11">
        <f>IF(ES4&gt;0,ES4,"")</f>
        <v>16.399999999999999</v>
      </c>
      <c r="FJ4" s="11">
        <f>IF(ET4&gt;0,ET4,"")</f>
        <v>16.989999999999998</v>
      </c>
      <c r="FK4" s="11">
        <f>IF(SUM(EQ4:ET4)-EU4&gt;0,SUM(EQ4:ET4)-EU4,"")</f>
        <v>56.789999999999992</v>
      </c>
      <c r="FL4" s="11">
        <f>IF(MAX(FH4,FK4)&gt;0,MAX(FH4,FK4),"")</f>
        <v>56.789999999999992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16.510000000000002</v>
      </c>
      <c r="GP4" s="40">
        <f>IF(SUM(FT4:FW4)-FX4&gt;0,SUM(FT4:FW4)-FX4,"")</f>
        <v>54.510000000000005</v>
      </c>
      <c r="GQ4" s="40">
        <f>IF(GA4&gt;0,GA4,"")</f>
        <v>15.3</v>
      </c>
      <c r="GR4" s="40">
        <f>IF(GB4&gt;0,GB4,"")</f>
        <v>16.62</v>
      </c>
      <c r="GS4" s="40">
        <f>IF(SUM(FY4:GB4)-GC4&gt;0,SUM(FY4:GB4)-GC4,"")</f>
        <v>54.320000000000007</v>
      </c>
      <c r="GT4" s="40">
        <f>IF(MAX(GP4,GS4)&gt;0,MAX(GP4,GS4),"")</f>
        <v>54.510000000000005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12.8</v>
      </c>
      <c r="SW4" s="22">
        <f>IF($CP4="P",CB4,(CB4+BA4)/2)</f>
        <v>7.55</v>
      </c>
      <c r="SX4" s="22">
        <f>IF($CP4="P",CC4,(CC4+BB4)/2)</f>
        <v>11.7</v>
      </c>
      <c r="SY4" s="22">
        <f>IF($CP4="P",CD4,(CD4+BC4)/2)</f>
        <v>13.385</v>
      </c>
      <c r="SZ4" s="22">
        <f>IF($CP4="P",CE4,(CE4+BD4)/2)</f>
        <v>0.05</v>
      </c>
      <c r="TA4" s="22">
        <f>IF($CP4="P",CF4,(CF4+BE4)/2)</f>
        <v>14.5</v>
      </c>
      <c r="TB4" s="22">
        <f>IF($CP4="P",CG4,(CG4+BF4)/2)</f>
        <v>9</v>
      </c>
      <c r="TC4" s="22">
        <f>IF($CP4="P",CH4,(CH4+BG4)/2)</f>
        <v>14.35</v>
      </c>
      <c r="TD4" s="22">
        <f>IF($CP4="P",CI4,(CI4+BH4)/2)</f>
        <v>15.940000000000001</v>
      </c>
      <c r="TE4" s="22">
        <f>IF($CP4="P",CJ4,(CJ4+BI4)/2)</f>
        <v>0</v>
      </c>
      <c r="TF4" s="22">
        <f>IF($CP4="P",CK4,(CK4+BJ4)/2)</f>
        <v>6.35</v>
      </c>
      <c r="TG4" s="22">
        <f>IF($CP4="P",CL4,(CL4+BK4)/2)</f>
        <v>3.65</v>
      </c>
      <c r="TH4" s="22">
        <f>IF($CP4="P",CM4,(CM4+BL4)/2)</f>
        <v>6.15</v>
      </c>
      <c r="TI4" s="22">
        <f>IF($CP4="P",CN4,(CN4+BM4)/2)</f>
        <v>6.36</v>
      </c>
      <c r="TJ4" s="22">
        <f>IF($CP4="P",CO4,(CO4+BN4)/2)</f>
        <v>0</v>
      </c>
      <c r="TK4" s="27" t="s">
        <v>46</v>
      </c>
      <c r="TL4" s="40">
        <f>IF(SX4&gt;0,SX4,"")</f>
        <v>11.7</v>
      </c>
      <c r="TM4" s="40">
        <f>IF(SY4&gt;0,SY4,"")</f>
        <v>13.385</v>
      </c>
      <c r="TN4" s="40">
        <f>IF(SUM(SV4:SY4)-SZ4&gt;0,SUM(SV4:SY4)-SZ4,"")</f>
        <v>45.384999999999998</v>
      </c>
      <c r="TO4" s="40">
        <f>IF(TC4&gt;0,TC4,"")</f>
        <v>14.35</v>
      </c>
      <c r="TP4" s="40">
        <f>IF(TD4&gt;0,TD4,"")</f>
        <v>15.940000000000001</v>
      </c>
      <c r="TQ4" s="40">
        <f>IF(SUM(TA4:TD4)-TE4&gt;0,SUM(TA4:TD4)-TE4,"")</f>
        <v>53.790000000000006</v>
      </c>
      <c r="TR4" s="40">
        <f>IF(MAX(TN4,TQ4)&gt;0,MAX(TN4,TQ4),"")</f>
        <v>53.790000000000006</v>
      </c>
      <c r="TS4" s="40">
        <f>IF(TH4&gt;0,TH4,"")</f>
        <v>6.15</v>
      </c>
      <c r="TT4" s="40">
        <f>IF(TI4&gt;0,TI4,"")</f>
        <v>6.36</v>
      </c>
      <c r="TU4" s="40">
        <f>IF(SUM(TF4:TI4)-TJ4&gt;0,SUM(TF4:TI4)-TJ4,"")</f>
        <v>22.509999999999998</v>
      </c>
      <c r="TV4" s="40">
        <f>IF(SUM(TR4,TU4)&gt;0,SUM(TR4,TU4),"")</f>
        <v>76.300000000000011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98</v>
      </c>
      <c r="D5" s="4" t="s">
        <v>6</v>
      </c>
      <c r="E5" s="4">
        <v>2005</v>
      </c>
      <c r="F5" s="9">
        <f>SUM(L5:V5)+SUM(L5:T5)*0.0000001+SUM(L5)*0.0000000000001</f>
        <v>195.84001958400552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55.14</v>
      </c>
      <c r="M5" s="8" t="str">
        <f>IF(L5="","",IF(OR(L5=CS5,L5=CV5),$CA$1,IF(OR(L5=BR5,L5=BU5),$AZ$1,IF(OR(L5=AQ5,L5=AT5),$Y$1,""))))</f>
        <v>2023 Nationals</v>
      </c>
      <c r="N5" s="8">
        <f>IF(COUNT(AQ5,AT5,BR5,BU5,CS5,CV5)&gt;1,LARGE((AQ5,AT5,BR5,BU5,CS5,CV5),2),0)</f>
        <v>54.62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54.36</v>
      </c>
      <c r="Q5" s="8" t="str">
        <f>IF(P5="","",IF(OR(P5=CS5,P5=CV5,P5=CZ5),$CA$1,IF(OR(P5=BR5,P5=BU5,P5=BY5),$AZ$1,IF(OR(P5=AQ5,P5=AT5,P5=AX5),$Y$1,""))))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16.32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15.9</v>
      </c>
      <c r="Z5" s="22">
        <v>9.1</v>
      </c>
      <c r="AA5" s="22">
        <v>14.4</v>
      </c>
      <c r="AB5" s="22">
        <v>14.93</v>
      </c>
      <c r="AC5" s="22">
        <v>0</v>
      </c>
      <c r="AD5" s="22">
        <v>16.399999999999999</v>
      </c>
      <c r="AE5" s="22">
        <v>9.1999999999999993</v>
      </c>
      <c r="AF5" s="22">
        <v>14.4</v>
      </c>
      <c r="AG5" s="22">
        <v>15.14</v>
      </c>
      <c r="AH5" s="22">
        <v>0</v>
      </c>
      <c r="AI5" s="22">
        <v>15.3</v>
      </c>
      <c r="AJ5" s="22">
        <v>9.4</v>
      </c>
      <c r="AK5" s="22">
        <v>14.4</v>
      </c>
      <c r="AL5" s="22">
        <v>15.03</v>
      </c>
      <c r="AM5" s="22">
        <v>0</v>
      </c>
      <c r="AN5" s="27"/>
      <c r="AO5" s="38">
        <f>IF(AA5&gt;0,AA5,"")</f>
        <v>14.4</v>
      </c>
      <c r="AP5" s="38">
        <f>IF(AB5&gt;0,AB5,"")</f>
        <v>14.93</v>
      </c>
      <c r="AQ5" s="40">
        <f>IF(SUM(Y5:AB5)-AC5&gt;0,SUM(Y5:AB5)-AC5,"")</f>
        <v>54.33</v>
      </c>
      <c r="AR5" s="40">
        <f>IF(AF5&gt;0,AF5,"")</f>
        <v>14.4</v>
      </c>
      <c r="AS5" s="40">
        <f>IF(AG5&gt;0,AG5,"")</f>
        <v>15.14</v>
      </c>
      <c r="AT5" s="40">
        <f>IF(SUM(AD5:AG5)-AH5&gt;0,SUM(AD5:AG5)-AH5,"")</f>
        <v>55.14</v>
      </c>
      <c r="AU5" s="40">
        <f>IF(AQ5="","",MAX(AQ5,AT5))</f>
        <v>55.14</v>
      </c>
      <c r="AV5" s="40">
        <f>IF(AK5&gt;0,AK5,"")</f>
        <v>14.4</v>
      </c>
      <c r="AW5" s="40">
        <f>IF(AL5&gt;0,AL5,"")</f>
        <v>15.03</v>
      </c>
      <c r="AX5" s="40">
        <f>IF(SUM(AI5:AL5)-AM5&gt;0,SUM(AI5:AL5)-AM5,"")</f>
        <v>54.13</v>
      </c>
      <c r="AY5" s="40">
        <f>IF(SUM(AU5,AX5)&gt;0,SUM(AU5,AX5),"")</f>
        <v>109.27000000000001</v>
      </c>
      <c r="AZ5" s="26">
        <v>5.8</v>
      </c>
      <c r="BA5" s="26">
        <v>3.4</v>
      </c>
      <c r="BB5" s="26">
        <v>5.9</v>
      </c>
      <c r="BC5" s="26">
        <v>6.18</v>
      </c>
      <c r="BD5" s="26">
        <v>0</v>
      </c>
      <c r="BE5" s="26">
        <v>5.7</v>
      </c>
      <c r="BF5" s="26">
        <v>3.3</v>
      </c>
      <c r="BG5" s="26">
        <v>5.9</v>
      </c>
      <c r="BH5" s="26">
        <v>6.13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5.9</v>
      </c>
      <c r="BQ5" s="39">
        <f>IF(BC5&gt;0,BC5,"")</f>
        <v>6.18</v>
      </c>
      <c r="BR5" s="11">
        <f>IF(SUM(AZ5:BC5)-BD5&gt;0,SUM(AZ5:BC5)-BD5,"")</f>
        <v>21.28</v>
      </c>
      <c r="BS5" s="11">
        <f>IF(BG5&gt;0,BG5,"")</f>
        <v>5.9</v>
      </c>
      <c r="BT5" s="11">
        <f>IF(BH5&gt;0,BH5,"")</f>
        <v>6.13</v>
      </c>
      <c r="BU5" s="11">
        <f>IF(SUM(BE5:BH5)-BI5&gt;0,SUM(BE5:BH5)-BI5,"")</f>
        <v>21.03</v>
      </c>
      <c r="BV5" s="11">
        <f>IF(BR5="","",MAX(BR5,BU5))</f>
        <v>21.28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21.28</v>
      </c>
      <c r="CA5" s="22">
        <v>9.4</v>
      </c>
      <c r="CB5" s="22">
        <v>5.5</v>
      </c>
      <c r="CC5" s="22">
        <v>9.4</v>
      </c>
      <c r="CD5" s="22">
        <v>10.130000000000001</v>
      </c>
      <c r="CE5" s="22">
        <v>0</v>
      </c>
      <c r="CF5" s="22">
        <v>15.2</v>
      </c>
      <c r="CG5" s="22">
        <v>8.9</v>
      </c>
      <c r="CH5" s="22">
        <v>14.2</v>
      </c>
      <c r="CI5" s="22">
        <v>16.32</v>
      </c>
      <c r="CJ5" s="22">
        <v>0</v>
      </c>
      <c r="CK5" s="22">
        <v>13.5</v>
      </c>
      <c r="CL5" s="22">
        <v>9.3000000000000007</v>
      </c>
      <c r="CM5" s="22">
        <v>15.4</v>
      </c>
      <c r="CN5" s="22">
        <v>16.16</v>
      </c>
      <c r="CO5" s="22">
        <v>0</v>
      </c>
      <c r="CP5" s="27"/>
      <c r="CQ5" s="38">
        <f>IF(CC5&gt;0,CC5,"")</f>
        <v>9.4</v>
      </c>
      <c r="CR5" s="38">
        <f>IF(CD5&gt;0,CD5,"")</f>
        <v>10.130000000000001</v>
      </c>
      <c r="CS5" s="40">
        <f>IF(SUM(CA5:CD5)-CE5&gt;0,SUM(CA5:CD5)-CE5,"")</f>
        <v>34.43</v>
      </c>
      <c r="CT5" s="40">
        <f>IF(CH5&gt;0,CH5,"")</f>
        <v>14.2</v>
      </c>
      <c r="CU5" s="40">
        <f>IF(CI5&gt;0,CI5,"")</f>
        <v>16.32</v>
      </c>
      <c r="CV5" s="40">
        <f>IF(SUM(CF5:CI5)-CJ5&gt;0,SUM(CF5:CI5)-CJ5,"")</f>
        <v>54.62</v>
      </c>
      <c r="CW5" s="40">
        <f>IF(CS5="","",MAX(CS5,CV5))</f>
        <v>54.62</v>
      </c>
      <c r="CX5" s="40">
        <f>IF(CM5&gt;0,CM5,"")</f>
        <v>15.4</v>
      </c>
      <c r="CY5" s="40">
        <f>IF(CN5&gt;0,CN5,"")</f>
        <v>16.16</v>
      </c>
      <c r="CZ5" s="40">
        <f>IF(SUM(CK5:CN5)-CO5&gt;0,SUM(CK5:CN5)-CO5,"")</f>
        <v>54.36</v>
      </c>
      <c r="DA5" s="40">
        <f>IF(SUM(CW5,CZ5)&gt;0,SUM(CW5,CZ5),"")</f>
        <v>108.97999999999999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15.2</v>
      </c>
      <c r="DE5" s="17">
        <v>9.5</v>
      </c>
      <c r="DF5" s="17">
        <v>14.4</v>
      </c>
      <c r="DG5" s="17">
        <v>14.7</v>
      </c>
      <c r="DH5" s="17">
        <v>0</v>
      </c>
      <c r="DI5" s="17">
        <v>15.7</v>
      </c>
      <c r="DJ5" s="17">
        <v>9.1</v>
      </c>
      <c r="DK5" s="17">
        <v>14.4</v>
      </c>
      <c r="DL5" s="17">
        <v>14.97</v>
      </c>
      <c r="DM5" s="17">
        <v>0</v>
      </c>
      <c r="DN5" s="17"/>
      <c r="DO5" s="17"/>
      <c r="DP5" s="17"/>
      <c r="DQ5" s="17"/>
      <c r="DR5" s="17"/>
      <c r="DS5" s="17">
        <v>15.3</v>
      </c>
      <c r="DT5" s="17">
        <v>8.8000000000000007</v>
      </c>
      <c r="DU5" s="17">
        <v>14.4</v>
      </c>
      <c r="DV5" s="17">
        <v>14.8</v>
      </c>
      <c r="DW5" s="17">
        <v>0</v>
      </c>
      <c r="DX5" s="40">
        <f>IF(DF5&gt;0,DF5,"")</f>
        <v>14.4</v>
      </c>
      <c r="DY5" s="40">
        <f>IF(DG5&gt;0,DG5,"")</f>
        <v>14.7</v>
      </c>
      <c r="DZ5" s="40">
        <f>IF(SUM(DD5:DG5)-DH5&gt;0,SUM(DD5:DG5)-DH5,"")</f>
        <v>53.8</v>
      </c>
      <c r="EA5" s="40">
        <f>IF(DK5&gt;0,DK5,"")</f>
        <v>14.4</v>
      </c>
      <c r="EB5" s="40">
        <f>IF(DL5&gt;0,DL5,"")</f>
        <v>14.97</v>
      </c>
      <c r="EC5" s="40">
        <f>IF(SUM(DI5:DL5)-DM5&gt;0,SUM(DI5:DL5)-DM5,"")</f>
        <v>54.169999999999995</v>
      </c>
      <c r="ED5" s="40">
        <f>IF(MAX(DZ5,EC5)&gt;0,MAX(DZ5,EC5),"")</f>
        <v>54.169999999999995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14.4</v>
      </c>
      <c r="EI5" s="40">
        <f>IF(DV5&gt;0,DV5,"")</f>
        <v>14.8</v>
      </c>
      <c r="EJ5" s="40">
        <f>IF(SUM(DS5:DV5)-DW5&gt;0,SUM(DS5:DV5)-DW5,"")</f>
        <v>53.3</v>
      </c>
      <c r="EK5" s="40">
        <f>IF(SUM(ED5,EG5,EJ5)&gt;0,SUM(ED5,EG5,EJ5),"")</f>
        <v>107.47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4.0999999999999996</v>
      </c>
      <c r="HC5" s="18">
        <v>2.5</v>
      </c>
      <c r="HD5" s="18">
        <v>5.0999999999999996</v>
      </c>
      <c r="HE5" s="18">
        <v>4.79</v>
      </c>
      <c r="HF5" s="18">
        <v>0</v>
      </c>
      <c r="HG5" s="18">
        <v>4.3</v>
      </c>
      <c r="HH5" s="18">
        <v>2.7</v>
      </c>
      <c r="HI5" s="18">
        <v>5.0999999999999996</v>
      </c>
      <c r="HJ5" s="18">
        <v>4.83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5.0999999999999996</v>
      </c>
      <c r="HW5" s="11">
        <f>IF(HE5&gt;0,HE5,"")</f>
        <v>4.79</v>
      </c>
      <c r="HX5" s="11">
        <f>IF(SUM(HB5:HE5)-HF5&gt;0,SUM(HB5:HE5)-HF5,"")</f>
        <v>16.489999999999998</v>
      </c>
      <c r="HY5" s="11">
        <f>IF(HI5&gt;0,HI5,"")</f>
        <v>5.0999999999999996</v>
      </c>
      <c r="HZ5" s="11">
        <f>IF(HJ5&gt;0,HJ5,"")</f>
        <v>4.83</v>
      </c>
      <c r="IA5" s="11">
        <f>IF(SUM(HG5:HJ5)-HK5&gt;0,SUM(HG5:HJ5)-HK5,"")</f>
        <v>16.93</v>
      </c>
      <c r="IB5" s="11">
        <f>IF(MAX(HX5,IA5)&gt;0,MAX(HX5,IA5),"")</f>
        <v>16.93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16.93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7.6</v>
      </c>
      <c r="SW5" s="22">
        <f>IF($CP5="P",CB5,(CB5+BA5)/2)</f>
        <v>4.45</v>
      </c>
      <c r="SX5" s="22">
        <f>IF($CP5="P",CC5,(CC5+BB5)/2)</f>
        <v>7.65</v>
      </c>
      <c r="SY5" s="22">
        <f>IF($CP5="P",CD5,(CD5+BC5)/2)</f>
        <v>8.1550000000000011</v>
      </c>
      <c r="SZ5" s="22">
        <f>IF($CP5="P",CE5,(CE5+BD5)/2)</f>
        <v>0</v>
      </c>
      <c r="TA5" s="22">
        <f>IF($CP5="P",CF5,(CF5+BE5)/2)</f>
        <v>10.45</v>
      </c>
      <c r="TB5" s="22">
        <f>IF($CP5="P",CG5,(CG5+BF5)/2)</f>
        <v>6.1</v>
      </c>
      <c r="TC5" s="22">
        <f>IF($CP5="P",CH5,(CH5+BG5)/2)</f>
        <v>10.050000000000001</v>
      </c>
      <c r="TD5" s="22">
        <f>IF($CP5="P",CI5,(CI5+BH5)/2)</f>
        <v>11.225</v>
      </c>
      <c r="TE5" s="22">
        <f>IF($CP5="P",CJ5,(CJ5+BI5)/2)</f>
        <v>0</v>
      </c>
      <c r="TF5" s="22">
        <f>IF($CP5="P",CK5,(CK5+BJ5)/2)</f>
        <v>6.75</v>
      </c>
      <c r="TG5" s="22">
        <f>IF($CP5="P",CL5,(CL5+BK5)/2)</f>
        <v>4.6500000000000004</v>
      </c>
      <c r="TH5" s="22">
        <f>IF($CP5="P",CM5,(CM5+BL5)/2)</f>
        <v>7.7</v>
      </c>
      <c r="TI5" s="22">
        <f>IF($CP5="P",CN5,(CN5+BM5)/2)</f>
        <v>8.08</v>
      </c>
      <c r="TJ5" s="22">
        <f>IF($CP5="P",CO5,(CO5+BN5)/2)</f>
        <v>0</v>
      </c>
      <c r="TK5" s="27" t="s">
        <v>46</v>
      </c>
      <c r="TL5" s="40">
        <f>IF(SX5&gt;0,SX5,"")</f>
        <v>7.65</v>
      </c>
      <c r="TM5" s="40">
        <f>IF(SY5&gt;0,SY5,"")</f>
        <v>8.1550000000000011</v>
      </c>
      <c r="TN5" s="40">
        <f>IF(SUM(SV5:SY5)-SZ5&gt;0,SUM(SV5:SY5)-SZ5,"")</f>
        <v>27.855000000000004</v>
      </c>
      <c r="TO5" s="40">
        <f>IF(TC5&gt;0,TC5,"")</f>
        <v>10.050000000000001</v>
      </c>
      <c r="TP5" s="40">
        <f>IF(TD5&gt;0,TD5,"")</f>
        <v>11.225</v>
      </c>
      <c r="TQ5" s="40">
        <f>IF(SUM(TA5:TD5)-TE5&gt;0,SUM(TA5:TD5)-TE5,"")</f>
        <v>37.824999999999996</v>
      </c>
      <c r="TR5" s="40">
        <f>IF(MAX(TN5,TQ5)&gt;0,MAX(TN5,TQ5),"")</f>
        <v>37.824999999999996</v>
      </c>
      <c r="TS5" s="40">
        <f>IF(TH5&gt;0,TH5,"")</f>
        <v>7.7</v>
      </c>
      <c r="TT5" s="40">
        <f>IF(TI5&gt;0,TI5,"")</f>
        <v>8.08</v>
      </c>
      <c r="TU5" s="40">
        <f>IF(SUM(TF5:TI5)-TJ5&gt;0,SUM(TF5:TI5)-TJ5,"")</f>
        <v>27.18</v>
      </c>
      <c r="TV5" s="40">
        <f>IF(SUM(TR5,TU5)&gt;0,SUM(TR5,TU5),"")</f>
        <v>65.004999999999995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150</v>
      </c>
      <c r="D6" s="4" t="s">
        <v>6</v>
      </c>
      <c r="E6" s="4">
        <v>2006</v>
      </c>
      <c r="F6" s="9">
        <f>SUM(L6:V6)+SUM(L6:T6)*0.0000001+SUM(L6)*0.0000000000001</f>
        <v>195.60001956000559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54.089999999999996</v>
      </c>
      <c r="O6" s="8" t="str">
        <f>IF(N6="","",IF(OR(N6=CS6,N6=CV6),$CA$1,IF(OR(N6=BR6,N6=BU6),$AZ$1,IF(OR(N6=AQ6,N6=AT6),$Y$1,""))))</f>
        <v>2023 Nationals</v>
      </c>
      <c r="P6" s="8">
        <f>IF(COUNT(AQ6,AT6,BR6,BU6,CS6,CV6)&gt;2,MAX(AX6,BY6,CZ6,LARGE((AQ6,AT6,BR6,BU6,CS6,CV6),3)),IF(MAX(AX6,BY6,CZ6)&gt;0,MAX(AX6,BY6,CZ6),0))</f>
        <v>53.35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16.48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16.3</v>
      </c>
      <c r="Z6" s="22">
        <v>9.1</v>
      </c>
      <c r="AA6" s="22">
        <v>13.5</v>
      </c>
      <c r="AB6" s="22">
        <v>15.19</v>
      </c>
      <c r="AC6" s="22">
        <v>0</v>
      </c>
      <c r="AD6" s="22">
        <v>10.8</v>
      </c>
      <c r="AE6" s="22">
        <v>6.4</v>
      </c>
      <c r="AF6" s="22">
        <v>9.6</v>
      </c>
      <c r="AG6" s="22">
        <v>10.76</v>
      </c>
      <c r="AH6" s="22">
        <v>0</v>
      </c>
      <c r="AI6" s="22">
        <v>16</v>
      </c>
      <c r="AJ6" s="22">
        <v>9.1</v>
      </c>
      <c r="AK6" s="22">
        <v>13.5</v>
      </c>
      <c r="AL6" s="22">
        <v>14.75</v>
      </c>
      <c r="AM6" s="22">
        <v>0</v>
      </c>
      <c r="AN6" s="27"/>
      <c r="AO6" s="38">
        <f>IF(AA6&gt;0,AA6,"")</f>
        <v>13.5</v>
      </c>
      <c r="AP6" s="38">
        <f>IF(AB6&gt;0,AB6,"")</f>
        <v>15.19</v>
      </c>
      <c r="AQ6" s="40">
        <f>IF(SUM(Y6:AB6)-AC6&gt;0,SUM(Y6:AB6)-AC6,"")</f>
        <v>54.089999999999996</v>
      </c>
      <c r="AR6" s="40">
        <f>IF(AF6&gt;0,AF6,"")</f>
        <v>9.6</v>
      </c>
      <c r="AS6" s="40">
        <f>IF(AG6&gt;0,AG6,"")</f>
        <v>10.76</v>
      </c>
      <c r="AT6" s="40">
        <f>IF(SUM(AD6:AG6)-AH6&gt;0,SUM(AD6:AG6)-AH6,"")</f>
        <v>37.56</v>
      </c>
      <c r="AU6" s="40">
        <f>IF(AQ6="","",MAX(AQ6,AT6))</f>
        <v>54.089999999999996</v>
      </c>
      <c r="AV6" s="40">
        <f>IF(AK6&gt;0,AK6,"")</f>
        <v>13.5</v>
      </c>
      <c r="AW6" s="40">
        <f>IF(AL6&gt;0,AL6,"")</f>
        <v>14.75</v>
      </c>
      <c r="AX6" s="40">
        <f>IF(SUM(AI6:AL6)-AM6&gt;0,SUM(AI6:AL6)-AM6,"")</f>
        <v>53.35</v>
      </c>
      <c r="AY6" s="40">
        <f>IF(SUM(AU6,AX6)&gt;0,SUM(AU6,AX6),"")</f>
        <v>107.44</v>
      </c>
      <c r="AZ6" s="26">
        <v>4.5999999999999996</v>
      </c>
      <c r="BA6" s="26">
        <v>2.5</v>
      </c>
      <c r="BB6" s="26">
        <v>4.9000000000000004</v>
      </c>
      <c r="BC6" s="26">
        <v>5.0999999999999996</v>
      </c>
      <c r="BD6" s="26">
        <v>0</v>
      </c>
      <c r="BE6" s="26">
        <v>6.1</v>
      </c>
      <c r="BF6" s="26">
        <v>3.6</v>
      </c>
      <c r="BG6" s="26">
        <v>6.5</v>
      </c>
      <c r="BH6" s="26">
        <v>6.78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4.9000000000000004</v>
      </c>
      <c r="BQ6" s="39">
        <f>IF(BC6&gt;0,BC6,"")</f>
        <v>5.0999999999999996</v>
      </c>
      <c r="BR6" s="11">
        <f>IF(SUM(AZ6:BC6)-BD6&gt;0,SUM(AZ6:BC6)-BD6,"")</f>
        <v>17.100000000000001</v>
      </c>
      <c r="BS6" s="11">
        <f>IF(BG6&gt;0,BG6,"")</f>
        <v>6.5</v>
      </c>
      <c r="BT6" s="11">
        <f>IF(BH6&gt;0,BH6,"")</f>
        <v>6.78</v>
      </c>
      <c r="BU6" s="11">
        <f>IF(SUM(BE6:BH6)-BI6&gt;0,SUM(BE6:BH6)-BI6,"")</f>
        <v>22.98</v>
      </c>
      <c r="BV6" s="11">
        <f>IF(BR6="","",MAX(BR6,BU6))</f>
        <v>22.98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22.98</v>
      </c>
      <c r="CA6" s="22">
        <v>14.6</v>
      </c>
      <c r="CB6" s="22">
        <v>9</v>
      </c>
      <c r="CC6" s="22">
        <v>15.8</v>
      </c>
      <c r="CD6" s="22">
        <v>16.48</v>
      </c>
      <c r="CE6" s="22">
        <v>0</v>
      </c>
      <c r="CF6" s="22">
        <v>3.37</v>
      </c>
      <c r="CG6" s="22">
        <v>3.3</v>
      </c>
      <c r="CH6" s="22">
        <v>7.1</v>
      </c>
      <c r="CI6" s="22">
        <v>6.97</v>
      </c>
      <c r="CJ6" s="22">
        <v>0</v>
      </c>
      <c r="CK6" s="22">
        <v>11.8</v>
      </c>
      <c r="CL6" s="22">
        <v>7</v>
      </c>
      <c r="CM6" s="22">
        <v>12.4</v>
      </c>
      <c r="CN6" s="22">
        <v>13.35</v>
      </c>
      <c r="CO6" s="22">
        <v>0</v>
      </c>
      <c r="CP6" s="27"/>
      <c r="CQ6" s="38">
        <f>IF(CC6&gt;0,CC6,"")</f>
        <v>15.8</v>
      </c>
      <c r="CR6" s="38">
        <f>IF(CD6&gt;0,CD6,"")</f>
        <v>16.48</v>
      </c>
      <c r="CS6" s="40">
        <f>IF(SUM(CA6:CD6)-CE6&gt;0,SUM(CA6:CD6)-CE6,"")</f>
        <v>55.88000000000001</v>
      </c>
      <c r="CT6" s="40">
        <f>IF(CH6&gt;0,CH6,"")</f>
        <v>7.1</v>
      </c>
      <c r="CU6" s="40">
        <f>IF(CI6&gt;0,CI6,"")</f>
        <v>6.97</v>
      </c>
      <c r="CV6" s="40">
        <f>IF(SUM(CF6:CI6)-CJ6&gt;0,SUM(CF6:CI6)-CJ6,"")</f>
        <v>20.74</v>
      </c>
      <c r="CW6" s="40">
        <f>IF(CS6="","",MAX(CS6,CV6))</f>
        <v>55.88000000000001</v>
      </c>
      <c r="CX6" s="40">
        <f>IF(CM6&gt;0,CM6,"")</f>
        <v>12.4</v>
      </c>
      <c r="CY6" s="40">
        <f>IF(CN6&gt;0,CN6,"")</f>
        <v>13.35</v>
      </c>
      <c r="CZ6" s="40">
        <f>IF(SUM(CK6:CN6)-CO6&gt;0,SUM(CK6:CN6)-CO6,"")</f>
        <v>44.550000000000004</v>
      </c>
      <c r="DA6" s="40">
        <f>IF(SUM(CW6,CZ6)&gt;0,SUM(CW6,CZ6),"")</f>
        <v>100.43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15.72</v>
      </c>
      <c r="HX6" s="11">
        <f>IF(SUM(HB6:HE6)-HF6&gt;0,SUM(HB6:HE6)-HF6,"")</f>
        <v>53.22</v>
      </c>
      <c r="HY6" s="11">
        <f>IF(HI6&gt;0,HI6,"")</f>
        <v>2</v>
      </c>
      <c r="HZ6" s="11">
        <f>IF(HJ6&gt;0,HJ6,"")</f>
        <v>1.73</v>
      </c>
      <c r="IA6" s="11">
        <f>IF(SUM(HG6:HJ6)-HK6&gt;0,SUM(HG6:HJ6)-HK6,"")</f>
        <v>6.23</v>
      </c>
      <c r="IB6" s="11">
        <f>IF(MAX(HX6,IA6)&gt;0,MAX(HX6,IA6),"")</f>
        <v>53.22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9.6</v>
      </c>
      <c r="SW6" s="22">
        <f>IF($CP6="P",CB6,(CB6+BA6)/2)</f>
        <v>5.75</v>
      </c>
      <c r="SX6" s="22">
        <f>IF($CP6="P",CC6,(CC6+BB6)/2)</f>
        <v>10.350000000000001</v>
      </c>
      <c r="SY6" s="22">
        <f>IF($CP6="P",CD6,(CD6+BC6)/2)</f>
        <v>10.79</v>
      </c>
      <c r="SZ6" s="22">
        <f>IF($CP6="P",CE6,(CE6+BD6)/2)</f>
        <v>0</v>
      </c>
      <c r="TA6" s="22">
        <f>IF($CP6="P",CF6,(CF6+BE6)/2)</f>
        <v>4.7349999999999994</v>
      </c>
      <c r="TB6" s="22">
        <f>IF($CP6="P",CG6,(CG6+BF6)/2)</f>
        <v>3.45</v>
      </c>
      <c r="TC6" s="22">
        <f>IF($CP6="P",CH6,(CH6+BG6)/2)</f>
        <v>6.8</v>
      </c>
      <c r="TD6" s="22">
        <f>IF($CP6="P",CI6,(CI6+BH6)/2)</f>
        <v>6.875</v>
      </c>
      <c r="TE6" s="22">
        <f>IF($CP6="P",CJ6,(CJ6+BI6)/2)</f>
        <v>0</v>
      </c>
      <c r="TF6" s="22">
        <f>IF($CP6="P",CK6,(CK6+BJ6)/2)</f>
        <v>5.9</v>
      </c>
      <c r="TG6" s="22">
        <f>IF($CP6="P",CL6,(CL6+BK6)/2)</f>
        <v>3.5</v>
      </c>
      <c r="TH6" s="22">
        <f>IF($CP6="P",CM6,(CM6+BL6)/2)</f>
        <v>6.2</v>
      </c>
      <c r="TI6" s="22">
        <f>IF($CP6="P",CN6,(CN6+BM6)/2)</f>
        <v>6.6749999999999998</v>
      </c>
      <c r="TJ6" s="22">
        <f>IF($CP6="P",CO6,(CO6+BN6)/2)</f>
        <v>0</v>
      </c>
      <c r="TK6" s="27" t="s">
        <v>46</v>
      </c>
      <c r="TL6" s="40">
        <f>IF(SX6&gt;0,SX6,"")</f>
        <v>10.350000000000001</v>
      </c>
      <c r="TM6" s="40">
        <f>IF(SY6&gt;0,SY6,"")</f>
        <v>10.79</v>
      </c>
      <c r="TN6" s="40">
        <f>IF(SUM(SV6:SY6)-SZ6&gt;0,SUM(SV6:SY6)-SZ6,"")</f>
        <v>36.49</v>
      </c>
      <c r="TO6" s="40">
        <f>IF(TC6&gt;0,TC6,"")</f>
        <v>6.8</v>
      </c>
      <c r="TP6" s="40">
        <f>IF(TD6&gt;0,TD6,"")</f>
        <v>6.875</v>
      </c>
      <c r="TQ6" s="40">
        <f>IF(SUM(TA6:TD6)-TE6&gt;0,SUM(TA6:TD6)-TE6,"")</f>
        <v>21.86</v>
      </c>
      <c r="TR6" s="40">
        <f>IF(MAX(TN6,TQ6)&gt;0,MAX(TN6,TQ6),"")</f>
        <v>36.49</v>
      </c>
      <c r="TS6" s="40">
        <f>IF(TH6&gt;0,TH6,"")</f>
        <v>6.2</v>
      </c>
      <c r="TT6" s="40">
        <f>IF(TI6&gt;0,TI6,"")</f>
        <v>6.6749999999999998</v>
      </c>
      <c r="TU6" s="40">
        <f>IF(SUM(TF6:TI6)-TJ6&gt;0,SUM(TF6:TI6)-TJ6,"")</f>
        <v>22.275000000000002</v>
      </c>
      <c r="TV6" s="40">
        <f>IF(SUM(TR6,TU6)&gt;0,SUM(TR6,TU6),"")</f>
        <v>58.765000000000001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102</v>
      </c>
      <c r="D7" s="4" t="s">
        <v>101</v>
      </c>
      <c r="E7" s="4">
        <v>2004</v>
      </c>
      <c r="F7" s="9">
        <f>SUM(L7:V7)+SUM(L7:T7)*0.0000001+SUM(L7)*0.0000000000001</f>
        <v>192.1200191060054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53.910000000000004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52.47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54.489999999999995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16.190000000000001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>
        <f>IF(MAX(DB7,DC7)&gt;0,MAX(DB7,DC7),"")</f>
        <v>1.0600000000000023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6.85</v>
      </c>
      <c r="Z7" s="22">
        <v>4.5999999999999996</v>
      </c>
      <c r="AA7" s="22">
        <v>6.35</v>
      </c>
      <c r="AB7" s="22">
        <v>7.1800000000000006</v>
      </c>
      <c r="AC7" s="22">
        <v>0</v>
      </c>
      <c r="AD7" s="22">
        <v>10.9</v>
      </c>
      <c r="AE7" s="22">
        <v>6.65</v>
      </c>
      <c r="AF7" s="22">
        <v>9.4499999999999993</v>
      </c>
      <c r="AG7" s="22">
        <v>11.49</v>
      </c>
      <c r="AH7" s="22">
        <v>0.05</v>
      </c>
      <c r="AI7" s="22">
        <v>7.35</v>
      </c>
      <c r="AJ7" s="22">
        <v>4.45</v>
      </c>
      <c r="AK7" s="22">
        <v>6.7</v>
      </c>
      <c r="AL7" s="22">
        <v>7.9349999999999996</v>
      </c>
      <c r="AM7" s="22">
        <v>0.05</v>
      </c>
      <c r="AN7" s="27" t="s">
        <v>46</v>
      </c>
      <c r="AO7" s="38">
        <f>IF(AA7&gt;0,AA7,"")</f>
        <v>6.35</v>
      </c>
      <c r="AP7" s="38">
        <f>IF(AB7&gt;0,AB7,"")</f>
        <v>7.1800000000000006</v>
      </c>
      <c r="AQ7" s="40">
        <f>IF(SUM(Y7:AB7)-AC7&gt;0,SUM(Y7:AB7)-AC7,"")</f>
        <v>24.979999999999997</v>
      </c>
      <c r="AR7" s="40">
        <f>IF(AF7&gt;0,AF7,"")</f>
        <v>9.4499999999999993</v>
      </c>
      <c r="AS7" s="40">
        <f>IF(AG7&gt;0,AG7,"")</f>
        <v>11.49</v>
      </c>
      <c r="AT7" s="40">
        <f>IF(SUM(AD7:AG7)-AH7&gt;0,SUM(AD7:AG7)-AH7,"")</f>
        <v>38.440000000000005</v>
      </c>
      <c r="AU7" s="40">
        <f>IF(AQ7="","",MAX(AQ7,AT7))</f>
        <v>38.440000000000005</v>
      </c>
      <c r="AV7" s="40">
        <f>IF(AK7&gt;0,AK7,"")</f>
        <v>6.7</v>
      </c>
      <c r="AW7" s="40">
        <f>IF(AL7&gt;0,AL7,"")</f>
        <v>7.9349999999999996</v>
      </c>
      <c r="AX7" s="40">
        <f>IF(SUM(AI7:AL7)-AM7&gt;0,SUM(AI7:AL7)-AM7,"")</f>
        <v>26.384999999999998</v>
      </c>
      <c r="AY7" s="40">
        <f>IF(SUM(AU7,AX7)&gt;0,SUM(AU7,AX7),"")</f>
        <v>64.825000000000003</v>
      </c>
      <c r="AZ7" s="26">
        <v>11.2</v>
      </c>
      <c r="BA7" s="26">
        <v>7.1</v>
      </c>
      <c r="BB7" s="26">
        <v>10.1</v>
      </c>
      <c r="BC7" s="26">
        <v>13.07</v>
      </c>
      <c r="BD7" s="26">
        <v>0</v>
      </c>
      <c r="BE7" s="26">
        <v>15.3</v>
      </c>
      <c r="BF7" s="26">
        <v>9</v>
      </c>
      <c r="BG7" s="26">
        <v>13.4</v>
      </c>
      <c r="BH7" s="26">
        <v>16.309999999999999</v>
      </c>
      <c r="BI7" s="26">
        <v>0.1</v>
      </c>
      <c r="BJ7" s="26">
        <v>15.8</v>
      </c>
      <c r="BK7" s="26">
        <v>8.5</v>
      </c>
      <c r="BL7" s="26">
        <v>14</v>
      </c>
      <c r="BM7" s="26">
        <v>16.190000000000001</v>
      </c>
      <c r="BN7" s="26">
        <v>0</v>
      </c>
      <c r="BO7" s="28"/>
      <c r="BP7" s="39">
        <f>IF(BB7&gt;0,BB7,"")</f>
        <v>10.1</v>
      </c>
      <c r="BQ7" s="39">
        <f>IF(BC7&gt;0,BC7,"")</f>
        <v>13.07</v>
      </c>
      <c r="BR7" s="11">
        <f>IF(SUM(AZ7:BC7)-BD7&gt;0,SUM(AZ7:BC7)-BD7,"")</f>
        <v>41.47</v>
      </c>
      <c r="BS7" s="11">
        <f>IF(BG7&gt;0,BG7,"")</f>
        <v>13.4</v>
      </c>
      <c r="BT7" s="11">
        <f>IF(BH7&gt;0,BH7,"")</f>
        <v>16.309999999999999</v>
      </c>
      <c r="BU7" s="11">
        <f>IF(SUM(BE7:BH7)-BI7&gt;0,SUM(BE7:BH7)-BI7,"")</f>
        <v>53.910000000000004</v>
      </c>
      <c r="BV7" s="11">
        <f>IF(BR7="","",MAX(BR7,BU7))</f>
        <v>53.910000000000004</v>
      </c>
      <c r="BW7" s="11">
        <f>IF(BL7&gt;0,BL7,"")</f>
        <v>14</v>
      </c>
      <c r="BX7" s="11">
        <f>IF(BM7&gt;0,BM7,"")</f>
        <v>16.190000000000001</v>
      </c>
      <c r="BY7" s="11">
        <f>IF(SUM(BJ7:BM7)-BN7&gt;0,SUM(BJ7:BM7)-BN7,"")</f>
        <v>54.489999999999995</v>
      </c>
      <c r="BZ7" s="11">
        <f>IF(SUM(BV7,BY7)&gt;0,SUM(BV7,BY7),"")</f>
        <v>108.4</v>
      </c>
      <c r="CA7" s="22">
        <v>14.7</v>
      </c>
      <c r="CB7" s="22">
        <v>8.9</v>
      </c>
      <c r="CC7" s="22">
        <v>14</v>
      </c>
      <c r="CD7" s="22">
        <v>14.87</v>
      </c>
      <c r="CE7" s="22">
        <v>0</v>
      </c>
      <c r="CF7" s="22">
        <v>14</v>
      </c>
      <c r="CG7" s="22">
        <v>8.1</v>
      </c>
      <c r="CH7" s="22">
        <v>12.4</v>
      </c>
      <c r="CI7" s="22">
        <v>14.01</v>
      </c>
      <c r="CJ7" s="22">
        <v>0</v>
      </c>
      <c r="CK7" s="22">
        <v>4.4000000000000004</v>
      </c>
      <c r="CL7" s="22">
        <v>2.5</v>
      </c>
      <c r="CM7" s="22">
        <v>5.0999999999999996</v>
      </c>
      <c r="CN7" s="22">
        <v>6.38</v>
      </c>
      <c r="CO7" s="22">
        <v>0</v>
      </c>
      <c r="CP7" s="27"/>
      <c r="CQ7" s="38">
        <f>IF(CC7&gt;0,CC7,"")</f>
        <v>14</v>
      </c>
      <c r="CR7" s="38">
        <f>IF(CD7&gt;0,CD7,"")</f>
        <v>14.87</v>
      </c>
      <c r="CS7" s="40">
        <f>IF(SUM(CA7:CD7)-CE7&gt;0,SUM(CA7:CD7)-CE7,"")</f>
        <v>52.47</v>
      </c>
      <c r="CT7" s="40">
        <f>IF(CH7&gt;0,CH7,"")</f>
        <v>12.4</v>
      </c>
      <c r="CU7" s="40">
        <f>IF(CI7&gt;0,CI7,"")</f>
        <v>14.01</v>
      </c>
      <c r="CV7" s="40">
        <f>IF(SUM(CF7:CI7)-CJ7&gt;0,SUM(CF7:CI7)-CJ7,"")</f>
        <v>48.51</v>
      </c>
      <c r="CW7" s="40">
        <f>IF(CS7="","",MAX(CS7,CV7))</f>
        <v>52.47</v>
      </c>
      <c r="CX7" s="40">
        <f>IF(CM7&gt;0,CM7,"")</f>
        <v>5.0999999999999996</v>
      </c>
      <c r="CY7" s="40">
        <f>IF(CN7&gt;0,CN7,"")</f>
        <v>6.38</v>
      </c>
      <c r="CZ7" s="40">
        <f>IF(SUM(CK7:CN7)-CO7&gt;0,SUM(CK7:CN7)-CO7,"")</f>
        <v>18.38</v>
      </c>
      <c r="DA7" s="40">
        <f>IF(SUM(CW7,CZ7)&gt;0,SUM(CW7,CZ7),"")</f>
        <v>70.849999999999994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1.0600000000000023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9.4</v>
      </c>
      <c r="DF7" s="17">
        <v>12.3</v>
      </c>
      <c r="DG7" s="17">
        <v>15.58</v>
      </c>
      <c r="DH7" s="17">
        <v>0</v>
      </c>
      <c r="DI7" s="17">
        <v>14.7</v>
      </c>
      <c r="DJ7" s="17">
        <v>9.1999999999999993</v>
      </c>
      <c r="DK7" s="17">
        <v>13.8</v>
      </c>
      <c r="DL7" s="17">
        <v>15.83</v>
      </c>
      <c r="DM7" s="17">
        <v>0</v>
      </c>
      <c r="DN7" s="17"/>
      <c r="DO7" s="17"/>
      <c r="DP7" s="17"/>
      <c r="DQ7" s="17"/>
      <c r="DR7" s="17"/>
      <c r="DS7" s="17">
        <v>15.1</v>
      </c>
      <c r="DT7" s="17">
        <v>8.8000000000000007</v>
      </c>
      <c r="DU7" s="17">
        <v>13.8</v>
      </c>
      <c r="DV7" s="17">
        <v>15.76</v>
      </c>
      <c r="DW7" s="17">
        <v>0</v>
      </c>
      <c r="DX7" s="40">
        <f>IF(DF7&gt;0,DF7,"")</f>
        <v>12.3</v>
      </c>
      <c r="DY7" s="40">
        <f>IF(DG7&gt;0,DG7,"")</f>
        <v>15.58</v>
      </c>
      <c r="DZ7" s="40">
        <f>IF(SUM(DD7:DG7)-DH7&gt;0,SUM(DD7:DG7)-DH7,"")</f>
        <v>50.58</v>
      </c>
      <c r="EA7" s="40">
        <f>IF(DK7&gt;0,DK7,"")</f>
        <v>13.8</v>
      </c>
      <c r="EB7" s="40">
        <f>IF(DL7&gt;0,DL7,"")</f>
        <v>15.83</v>
      </c>
      <c r="EC7" s="40">
        <f>IF(SUM(DI7:DL7)-DM7&gt;0,SUM(DI7:DL7)-DM7,"")</f>
        <v>53.53</v>
      </c>
      <c r="ED7" s="40">
        <f>IF(MAX(DZ7,EC7)&gt;0,MAX(DZ7,EC7),"")</f>
        <v>53.53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13.8</v>
      </c>
      <c r="EI7" s="40">
        <f>IF(DV7&gt;0,DV7,"")</f>
        <v>15.76</v>
      </c>
      <c r="EJ7" s="40">
        <f>IF(SUM(DS7:DV7)-DW7&gt;0,SUM(DS7:DV7)-DW7,"")</f>
        <v>53.46</v>
      </c>
      <c r="EK7" s="40">
        <f>IF(SUM(ED7,EG7,EJ7)&gt;0,SUM(ED7,EG7,EJ7),"")</f>
        <v>106.99000000000001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12.95</v>
      </c>
      <c r="SW7" s="22">
        <f>IF($CP7="P",CB7,(CB7+BA7)/2)</f>
        <v>8</v>
      </c>
      <c r="SX7" s="22">
        <f>IF($CP7="P",CC7,(CC7+BB7)/2)</f>
        <v>12.05</v>
      </c>
      <c r="SY7" s="22">
        <f>IF($CP7="P",CD7,(CD7+BC7)/2)</f>
        <v>13.969999999999999</v>
      </c>
      <c r="SZ7" s="22">
        <f>IF($CP7="P",CE7,(CE7+BD7)/2)</f>
        <v>0</v>
      </c>
      <c r="TA7" s="22">
        <f>IF($CP7="P",CF7,(CF7+BE7)/2)</f>
        <v>14.65</v>
      </c>
      <c r="TB7" s="22">
        <f>IF($CP7="P",CG7,(CG7+BF7)/2)</f>
        <v>8.5500000000000007</v>
      </c>
      <c r="TC7" s="22">
        <f>IF($CP7="P",CH7,(CH7+BG7)/2)</f>
        <v>12.9</v>
      </c>
      <c r="TD7" s="22">
        <f>IF($CP7="P",CI7,(CI7+BH7)/2)</f>
        <v>15.16</v>
      </c>
      <c r="TE7" s="22">
        <f>IF($CP7="P",CJ7,(CJ7+BI7)/2)</f>
        <v>0.05</v>
      </c>
      <c r="TF7" s="22">
        <f>IF($CP7="P",CK7,(CK7+BJ7)/2)</f>
        <v>10.100000000000001</v>
      </c>
      <c r="TG7" s="22">
        <f>IF($CP7="P",CL7,(CL7+BK7)/2)</f>
        <v>5.5</v>
      </c>
      <c r="TH7" s="22">
        <f>IF($CP7="P",CM7,(CM7+BL7)/2)</f>
        <v>9.5500000000000007</v>
      </c>
      <c r="TI7" s="22">
        <f>IF($CP7="P",CN7,(CN7+BM7)/2)</f>
        <v>11.285</v>
      </c>
      <c r="TJ7" s="22">
        <f>IF($CP7="P",CO7,(CO7+BN7)/2)</f>
        <v>0</v>
      </c>
      <c r="TK7" s="27" t="s">
        <v>46</v>
      </c>
      <c r="TL7" s="40">
        <f>IF(SX7&gt;0,SX7,"")</f>
        <v>12.05</v>
      </c>
      <c r="TM7" s="40">
        <f>IF(SY7&gt;0,SY7,"")</f>
        <v>13.969999999999999</v>
      </c>
      <c r="TN7" s="40">
        <f>IF(SUM(SV7:SY7)-SZ7&gt;0,SUM(SV7:SY7)-SZ7,"")</f>
        <v>46.97</v>
      </c>
      <c r="TO7" s="40">
        <f>IF(TC7&gt;0,TC7,"")</f>
        <v>12.9</v>
      </c>
      <c r="TP7" s="40">
        <f>IF(TD7&gt;0,TD7,"")</f>
        <v>15.16</v>
      </c>
      <c r="TQ7" s="40">
        <f>IF(SUM(TA7:TD7)-TE7&gt;0,SUM(TA7:TD7)-TE7,"")</f>
        <v>51.210000000000008</v>
      </c>
      <c r="TR7" s="40">
        <f>IF(MAX(TN7,TQ7)&gt;0,MAX(TN7,TQ7),"")</f>
        <v>51.210000000000008</v>
      </c>
      <c r="TS7" s="40">
        <f>IF(TH7&gt;0,TH7,"")</f>
        <v>9.5500000000000007</v>
      </c>
      <c r="TT7" s="40">
        <f>IF(TI7&gt;0,TI7,"")</f>
        <v>11.285</v>
      </c>
      <c r="TU7" s="40">
        <f>IF(SUM(TF7:TI7)-TJ7&gt;0,SUM(TF7:TI7)-TJ7,"")</f>
        <v>36.435000000000002</v>
      </c>
      <c r="TV7" s="40">
        <f>IF(SUM(TR7,TU7)&gt;0,SUM(TR7,TU7),"")</f>
        <v>87.64500000000001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200</v>
      </c>
      <c r="D8" s="4" t="s">
        <v>4</v>
      </c>
      <c r="E8" s="4">
        <v>2007</v>
      </c>
      <c r="F8" s="9">
        <f>SUM(L8:V8)+SUM(L8:T8)*0.0000001+SUM(L8)*0.0000000000001</f>
        <v>191.39001913900535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53.759999999999991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53.93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15.000000000000002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15.66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15.9</v>
      </c>
      <c r="Z8" s="22">
        <v>9.1999999999999993</v>
      </c>
      <c r="AA8" s="22">
        <v>12.7</v>
      </c>
      <c r="AB8" s="22">
        <v>14.98</v>
      </c>
      <c r="AC8" s="22">
        <v>0</v>
      </c>
      <c r="AD8" s="22"/>
      <c r="AE8" s="22"/>
      <c r="AF8" s="22"/>
      <c r="AG8" s="22"/>
      <c r="AH8" s="22"/>
      <c r="AI8" s="22">
        <v>14</v>
      </c>
      <c r="AJ8" s="22">
        <v>8.9</v>
      </c>
      <c r="AK8" s="22">
        <v>12.6</v>
      </c>
      <c r="AL8" s="22">
        <v>14.63</v>
      </c>
      <c r="AM8" s="22">
        <v>0</v>
      </c>
      <c r="AN8" s="27"/>
      <c r="AO8" s="38">
        <f>IF(AA8&gt;0,AA8,"")</f>
        <v>12.7</v>
      </c>
      <c r="AP8" s="38">
        <f>IF(AB8&gt;0,AB8,"")</f>
        <v>14.98</v>
      </c>
      <c r="AQ8" s="40">
        <f>IF(SUM(Y8:AB8)-AC8&gt;0,SUM(Y8:AB8)-AC8,"")</f>
        <v>52.78</v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>
        <f>IF(AQ8="","",MAX(AQ8,AT8))</f>
        <v>52.78</v>
      </c>
      <c r="AV8" s="40">
        <f>IF(AK8&gt;0,AK8,"")</f>
        <v>12.6</v>
      </c>
      <c r="AW8" s="40">
        <f>IF(AL8&gt;0,AL8,"")</f>
        <v>14.63</v>
      </c>
      <c r="AX8" s="40">
        <f>IF(SUM(AI8:AL8)-AM8&gt;0,SUM(AI8:AL8)-AM8,"")</f>
        <v>50.13</v>
      </c>
      <c r="AY8" s="40">
        <f>IF(SUM(AU8,AX8)&gt;0,SUM(AU8,AX8),"")</f>
        <v>102.91</v>
      </c>
      <c r="AZ8" s="26">
        <v>15.4</v>
      </c>
      <c r="BA8" s="26">
        <v>9</v>
      </c>
      <c r="BB8" s="26">
        <v>13.7</v>
      </c>
      <c r="BC8" s="26">
        <v>15.66</v>
      </c>
      <c r="BD8" s="26">
        <v>0</v>
      </c>
      <c r="BE8" s="26"/>
      <c r="BF8" s="26"/>
      <c r="BG8" s="26"/>
      <c r="BH8" s="26"/>
      <c r="BI8" s="26"/>
      <c r="BJ8" s="26">
        <v>14.4</v>
      </c>
      <c r="BK8" s="26">
        <v>9.1</v>
      </c>
      <c r="BL8" s="26">
        <v>15.000000000000002</v>
      </c>
      <c r="BM8" s="26">
        <v>15.43</v>
      </c>
      <c r="BN8" s="26">
        <v>0</v>
      </c>
      <c r="BO8" s="28"/>
      <c r="BP8" s="39">
        <f>IF(BB8&gt;0,BB8,"")</f>
        <v>13.7</v>
      </c>
      <c r="BQ8" s="39">
        <f>IF(BC8&gt;0,BC8,"")</f>
        <v>15.66</v>
      </c>
      <c r="BR8" s="11">
        <f>IF(SUM(AZ8:BC8)-BD8&gt;0,SUM(AZ8:BC8)-BD8,"")</f>
        <v>53.759999999999991</v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>
        <f>IF(BR8="","",MAX(BR8,BU8))</f>
        <v>53.759999999999991</v>
      </c>
      <c r="BW8" s="11">
        <f>IF(BL8&gt;0,BL8,"")</f>
        <v>15.000000000000002</v>
      </c>
      <c r="BX8" s="11">
        <f>IF(BM8&gt;0,BM8,"")</f>
        <v>15.43</v>
      </c>
      <c r="BY8" s="11">
        <f>IF(SUM(BJ8:BM8)-BN8&gt;0,SUM(BJ8:BM8)-BN8,"")</f>
        <v>53.93</v>
      </c>
      <c r="BZ8" s="11">
        <f>IF(SUM(BV8,BY8)&gt;0,SUM(BV8,BY8),"")</f>
        <v>107.69</v>
      </c>
      <c r="CA8" s="22">
        <v>1.5</v>
      </c>
      <c r="CB8" s="22">
        <v>0.8</v>
      </c>
      <c r="CC8" s="22">
        <v>2</v>
      </c>
      <c r="CD8" s="22">
        <v>1.64</v>
      </c>
      <c r="CE8" s="22">
        <v>0</v>
      </c>
      <c r="CF8" s="22">
        <v>14.8</v>
      </c>
      <c r="CG8" s="22">
        <v>8.9</v>
      </c>
      <c r="CH8" s="22">
        <v>14.4</v>
      </c>
      <c r="CI8" s="22">
        <v>14.94</v>
      </c>
      <c r="CJ8" s="22">
        <v>0</v>
      </c>
      <c r="CK8" s="22">
        <v>8.9</v>
      </c>
      <c r="CL8" s="22">
        <v>5.0999999999999996</v>
      </c>
      <c r="CM8" s="22">
        <v>5.4</v>
      </c>
      <c r="CN8" s="22">
        <v>8.92</v>
      </c>
      <c r="CO8" s="22">
        <v>0</v>
      </c>
      <c r="CP8" s="27"/>
      <c r="CQ8" s="38">
        <f>IF(CC8&gt;0,CC8,"")</f>
        <v>2</v>
      </c>
      <c r="CR8" s="38">
        <f>IF(CD8&gt;0,CD8,"")</f>
        <v>1.64</v>
      </c>
      <c r="CS8" s="40">
        <f>IF(SUM(CA8:CD8)-CE8&gt;0,SUM(CA8:CD8)-CE8,"")</f>
        <v>5.9399999999999995</v>
      </c>
      <c r="CT8" s="40">
        <f>IF(CH8&gt;0,CH8,"")</f>
        <v>14.4</v>
      </c>
      <c r="CU8" s="40">
        <f>IF(CI8&gt;0,CI8,"")</f>
        <v>14.94</v>
      </c>
      <c r="CV8" s="40">
        <f>IF(SUM(CF8:CI8)-CJ8&gt;0,SUM(CF8:CI8)-CJ8,"")</f>
        <v>53.04</v>
      </c>
      <c r="CW8" s="40">
        <f>IF(CS8="","",MAX(CS8,CV8))</f>
        <v>53.04</v>
      </c>
      <c r="CX8" s="40">
        <f>IF(CM8&gt;0,CM8,"")</f>
        <v>5.4</v>
      </c>
      <c r="CY8" s="40">
        <f>IF(CN8&gt;0,CN8,"")</f>
        <v>8.92</v>
      </c>
      <c r="CZ8" s="40">
        <f>IF(SUM(CK8:CN8)-CO8&gt;0,SUM(CK8:CN8)-CO8,"")</f>
        <v>28.32</v>
      </c>
      <c r="DA8" s="40">
        <f>IF(SUM(CW8,CZ8)&gt;0,SUM(CW8,CZ8),"")</f>
        <v>81.36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5.2</v>
      </c>
      <c r="HW8" s="11">
        <f>IF(HE8&gt;0,HE8,"")</f>
        <v>6.4</v>
      </c>
      <c r="HX8" s="11">
        <f>IF(SUM(HB8:HE8)-HF8&gt;0,SUM(HB8:HE8)-HF8,"")</f>
        <v>21.4</v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>
        <f>IF(MAX(HX8,IA8)&gt;0,MAX(HX8,IA8),"")</f>
        <v>21.4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8.4499999999999993</v>
      </c>
      <c r="SW8" s="22">
        <f>IF($CP8="P",CB8,(CB8+BA8)/2)</f>
        <v>4.9000000000000004</v>
      </c>
      <c r="SX8" s="22">
        <f>IF($CP8="P",CC8,(CC8+BB8)/2)</f>
        <v>7.85</v>
      </c>
      <c r="SY8" s="22">
        <f>IF($CP8="P",CD8,(CD8+BC8)/2)</f>
        <v>8.65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11.65</v>
      </c>
      <c r="TG8" s="22">
        <f>IF($CP8="P",CL8,(CL8+BK8)/2)</f>
        <v>7.1</v>
      </c>
      <c r="TH8" s="22">
        <f>IF($CP8="P",CM8,(CM8+BL8)/2)</f>
        <v>10.200000000000001</v>
      </c>
      <c r="TI8" s="22">
        <f>IF($CP8="P",CN8,(CN8+BM8)/2)</f>
        <v>12.175000000000001</v>
      </c>
      <c r="TJ8" s="22">
        <f>IF($CP8="P",CO8,(CO8+BN8)/2)</f>
        <v>0</v>
      </c>
      <c r="TK8" s="27" t="s">
        <v>46</v>
      </c>
      <c r="TL8" s="40">
        <f>IF(SX8&gt;0,SX8,"")</f>
        <v>7.85</v>
      </c>
      <c r="TM8" s="40">
        <f>IF(SY8&gt;0,SY8,"")</f>
        <v>8.65</v>
      </c>
      <c r="TN8" s="40">
        <f>IF(SUM(SV8:SY8)-SZ8&gt;0,SUM(SV8:SY8)-SZ8,"")</f>
        <v>29.85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29.85</v>
      </c>
      <c r="TS8" s="40">
        <f>IF(TH8&gt;0,TH8,"")</f>
        <v>10.200000000000001</v>
      </c>
      <c r="TT8" s="40">
        <f>IF(TI8&gt;0,TI8,"")</f>
        <v>12.175000000000001</v>
      </c>
      <c r="TU8" s="40">
        <f>IF(SUM(TF8:TI8)-TJ8&gt;0,SUM(TF8:TI8)-TJ8,"")</f>
        <v>41.125</v>
      </c>
      <c r="TV8" s="40">
        <f>IF(SUM(TR8,TU8)&gt;0,SUM(TR8,TU8),"")</f>
        <v>70.974999999999994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190.4500190450054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>P</v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>P</v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>National Team</v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15.63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15.2</v>
      </c>
      <c r="Z9" s="22">
        <v>9.6</v>
      </c>
      <c r="AA9" s="22">
        <v>13.7</v>
      </c>
      <c r="AB9" s="22">
        <v>15.55</v>
      </c>
      <c r="AC9" s="22">
        <v>0</v>
      </c>
      <c r="AD9" s="22">
        <v>15.2</v>
      </c>
      <c r="AE9" s="22">
        <v>8.9</v>
      </c>
      <c r="AF9" s="22">
        <v>13.7</v>
      </c>
      <c r="AG9" s="22">
        <v>15.24</v>
      </c>
      <c r="AH9" s="22">
        <v>0</v>
      </c>
      <c r="AI9" s="22">
        <v>15.1</v>
      </c>
      <c r="AJ9" s="22">
        <v>9</v>
      </c>
      <c r="AK9" s="22">
        <v>13.7</v>
      </c>
      <c r="AL9" s="22">
        <v>15.53</v>
      </c>
      <c r="AM9" s="22">
        <v>0</v>
      </c>
      <c r="AN9" s="27"/>
      <c r="AO9" s="38">
        <f>IF(AA9&gt;0,AA9,"")</f>
        <v>13.7</v>
      </c>
      <c r="AP9" s="38">
        <f>IF(AB9&gt;0,AB9,"")</f>
        <v>15.55</v>
      </c>
      <c r="AQ9" s="40">
        <f>IF(SUM(Y9:AB9)-AC9&gt;0,SUM(Y9:AB9)-AC9,"")</f>
        <v>54.05</v>
      </c>
      <c r="AR9" s="40">
        <f>IF(AF9&gt;0,AF9,"")</f>
        <v>13.7</v>
      </c>
      <c r="AS9" s="40">
        <f>IF(AG9&gt;0,AG9,"")</f>
        <v>15.24</v>
      </c>
      <c r="AT9" s="40">
        <f>IF(SUM(AD9:AG9)-AH9&gt;0,SUM(AD9:AG9)-AH9,"")</f>
        <v>53.04</v>
      </c>
      <c r="AU9" s="40">
        <f>IF(AQ9="","",MAX(AQ9,AT9))</f>
        <v>54.05</v>
      </c>
      <c r="AV9" s="40">
        <f>IF(AK9&gt;0,AK9,"")</f>
        <v>13.7</v>
      </c>
      <c r="AW9" s="40">
        <f>IF(AL9&gt;0,AL9,"")</f>
        <v>15.53</v>
      </c>
      <c r="AX9" s="40">
        <f>IF(SUM(AI9:AL9)-AM9&gt;0,SUM(AI9:AL9)-AM9,"")</f>
        <v>53.33</v>
      </c>
      <c r="AY9" s="40">
        <f>IF(SUM(AU9,AX9)&gt;0,SUM(AU9,AX9),"")</f>
        <v>107.38</v>
      </c>
      <c r="AZ9" s="26">
        <v>5.9</v>
      </c>
      <c r="BA9" s="26">
        <v>3.6</v>
      </c>
      <c r="BB9" s="26">
        <v>6.5</v>
      </c>
      <c r="BC9" s="26">
        <v>6.48</v>
      </c>
      <c r="BD9" s="26">
        <v>0</v>
      </c>
      <c r="BE9" s="26">
        <v>13.4</v>
      </c>
      <c r="BF9" s="26">
        <v>9.4</v>
      </c>
      <c r="BG9" s="26">
        <v>14</v>
      </c>
      <c r="BH9" s="26">
        <v>15.15</v>
      </c>
      <c r="BI9" s="26">
        <v>0.2</v>
      </c>
      <c r="BJ9" s="26"/>
      <c r="BK9" s="26"/>
      <c r="BL9" s="26"/>
      <c r="BM9" s="26"/>
      <c r="BN9" s="26"/>
      <c r="BO9" s="28"/>
      <c r="BP9" s="39">
        <f>IF(BB9&gt;0,BB9,"")</f>
        <v>6.5</v>
      </c>
      <c r="BQ9" s="39">
        <f>IF(BC9&gt;0,BC9,"")</f>
        <v>6.48</v>
      </c>
      <c r="BR9" s="11">
        <f>IF(SUM(AZ9:BC9)-BD9&gt;0,SUM(AZ9:BC9)-BD9,"")</f>
        <v>22.48</v>
      </c>
      <c r="BS9" s="11">
        <f>IF(BG9&gt;0,BG9,"")</f>
        <v>14</v>
      </c>
      <c r="BT9" s="11">
        <f>IF(BH9&gt;0,BH9,"")</f>
        <v>15.15</v>
      </c>
      <c r="BU9" s="11">
        <f>IF(SUM(BE9:BH9)-BI9&gt;0,SUM(BE9:BH9)-BI9,"")</f>
        <v>51.749999999999993</v>
      </c>
      <c r="BV9" s="11">
        <f>IF(BR9="","",MAX(BR9,BU9))</f>
        <v>51.749999999999993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51.749999999999993</v>
      </c>
      <c r="CA9" s="22">
        <v>11.7</v>
      </c>
      <c r="CB9" s="22">
        <v>9.8000000000000007</v>
      </c>
      <c r="CC9" s="22">
        <v>14.4</v>
      </c>
      <c r="CD9" s="22">
        <v>15.63</v>
      </c>
      <c r="CE9" s="22">
        <v>0</v>
      </c>
      <c r="CF9" s="22">
        <v>11.8</v>
      </c>
      <c r="CG9" s="22">
        <v>8.4</v>
      </c>
      <c r="CH9" s="22">
        <v>12.8</v>
      </c>
      <c r="CI9" s="22">
        <v>14.3</v>
      </c>
      <c r="CJ9" s="22">
        <v>0</v>
      </c>
      <c r="CK9" s="22">
        <v>1.6</v>
      </c>
      <c r="CL9" s="22">
        <v>1</v>
      </c>
      <c r="CM9" s="22">
        <v>2</v>
      </c>
      <c r="CN9" s="22">
        <v>1.76</v>
      </c>
      <c r="CO9" s="22">
        <v>0.2</v>
      </c>
      <c r="CP9" s="27"/>
      <c r="CQ9" s="38">
        <f>IF(CC9&gt;0,CC9,"")</f>
        <v>14.4</v>
      </c>
      <c r="CR9" s="38">
        <f>IF(CD9&gt;0,CD9,"")</f>
        <v>15.63</v>
      </c>
      <c r="CS9" s="40">
        <f>IF(SUM(CA9:CD9)-CE9&gt;0,SUM(CA9:CD9)-CE9,"")</f>
        <v>51.53</v>
      </c>
      <c r="CT9" s="40">
        <f>IF(CH9&gt;0,CH9,"")</f>
        <v>12.8</v>
      </c>
      <c r="CU9" s="40">
        <f>IF(CI9&gt;0,CI9,"")</f>
        <v>14.3</v>
      </c>
      <c r="CV9" s="40">
        <f>IF(SUM(CF9:CI9)-CJ9&gt;0,SUM(CF9:CI9)-CJ9,"")</f>
        <v>47.3</v>
      </c>
      <c r="CW9" s="40">
        <f>IF(CS9="","",MAX(CS9,CV9))</f>
        <v>51.53</v>
      </c>
      <c r="CX9" s="40">
        <f>IF(CM9&gt;0,CM9,"")</f>
        <v>2</v>
      </c>
      <c r="CY9" s="40">
        <f>IF(CN9&gt;0,CN9,"")</f>
        <v>1.76</v>
      </c>
      <c r="CZ9" s="40">
        <f>IF(SUM(CK9:CN9)-CO9&gt;0,SUM(CK9:CN9)-CO9,"")</f>
        <v>6.1599999999999993</v>
      </c>
      <c r="DA9" s="40">
        <f>IF(SUM(CW9,CZ9)&gt;0,SUM(CW9,CZ9),"")</f>
        <v>57.69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6.5</v>
      </c>
      <c r="HW9" s="11">
        <f>IF(HE9&gt;0,HE9,"")</f>
        <v>6.33</v>
      </c>
      <c r="HX9" s="11">
        <f>IF(SUM(HB9:HE9)-HF9&gt;0,SUM(HB9:HE9)-HF9,"")</f>
        <v>21.93</v>
      </c>
      <c r="HY9" s="11">
        <f>IF(HI9&gt;0,HI9,"")</f>
        <v>14</v>
      </c>
      <c r="HZ9" s="11">
        <f>IF(HJ9&gt;0,HJ9,"")</f>
        <v>15.27</v>
      </c>
      <c r="IA9" s="11">
        <f>IF(SUM(HG9:HJ9)-HK9&gt;0,SUM(HG9:HJ9)-HK9,"")</f>
        <v>51.870000000000005</v>
      </c>
      <c r="IB9" s="11">
        <f>IF(MAX(HX9,IA9)&gt;0,MAX(HX9,IA9),"")</f>
        <v>51.870000000000005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8.8000000000000007</v>
      </c>
      <c r="SW9" s="22">
        <f>IF($CP9="P",CB9,(CB9+BA9)/2)</f>
        <v>6.7</v>
      </c>
      <c r="SX9" s="22">
        <f>IF($CP9="P",CC9,(CC9+BB9)/2)</f>
        <v>10.45</v>
      </c>
      <c r="SY9" s="22">
        <f>IF($CP9="P",CD9,(CD9+BC9)/2)</f>
        <v>11.055</v>
      </c>
      <c r="SZ9" s="22">
        <f>IF($CP9="P",CE9,(CE9+BD9)/2)</f>
        <v>0</v>
      </c>
      <c r="TA9" s="22">
        <f>IF($CP9="P",CF9,(CF9+BE9)/2)</f>
        <v>12.600000000000001</v>
      </c>
      <c r="TB9" s="22">
        <f>IF($CP9="P",CG9,(CG9+BF9)/2)</f>
        <v>8.9</v>
      </c>
      <c r="TC9" s="22">
        <f>IF($CP9="P",CH9,(CH9+BG9)/2)</f>
        <v>13.4</v>
      </c>
      <c r="TD9" s="22">
        <f>IF($CP9="P",CI9,(CI9+BH9)/2)</f>
        <v>14.725000000000001</v>
      </c>
      <c r="TE9" s="22">
        <f>IF($CP9="P",CJ9,(CJ9+BI9)/2)</f>
        <v>0.1</v>
      </c>
      <c r="TF9" s="22">
        <f>IF($CP9="P",CK9,(CK9+BJ9)/2)</f>
        <v>0.8</v>
      </c>
      <c r="TG9" s="22">
        <f>IF($CP9="P",CL9,(CL9+BK9)/2)</f>
        <v>0.5</v>
      </c>
      <c r="TH9" s="22">
        <f>IF($CP9="P",CM9,(CM9+BL9)/2)</f>
        <v>1</v>
      </c>
      <c r="TI9" s="22">
        <f>IF($CP9="P",CN9,(CN9+BM9)/2)</f>
        <v>0.88</v>
      </c>
      <c r="TJ9" s="22">
        <f>IF($CP9="P",CO9,(CO9+BN9)/2)</f>
        <v>0.1</v>
      </c>
      <c r="TK9" s="27" t="s">
        <v>46</v>
      </c>
      <c r="TL9" s="40">
        <f>IF(SX9&gt;0,SX9,"")</f>
        <v>10.45</v>
      </c>
      <c r="TM9" s="40">
        <f>IF(SY9&gt;0,SY9,"")</f>
        <v>11.055</v>
      </c>
      <c r="TN9" s="40">
        <f>IF(SUM(SV9:SY9)-SZ9&gt;0,SUM(SV9:SY9)-SZ9,"")</f>
        <v>37.004999999999995</v>
      </c>
      <c r="TO9" s="40">
        <f>IF(TC9&gt;0,TC9,"")</f>
        <v>13.4</v>
      </c>
      <c r="TP9" s="40">
        <f>IF(TD9&gt;0,TD9,"")</f>
        <v>14.725000000000001</v>
      </c>
      <c r="TQ9" s="40">
        <f>IF(SUM(TA9:TD9)-TE9&gt;0,SUM(TA9:TD9)-TE9,"")</f>
        <v>49.524999999999999</v>
      </c>
      <c r="TR9" s="40">
        <f>IF(MAX(TN9,TQ9)&gt;0,MAX(TN9,TQ9),"")</f>
        <v>49.524999999999999</v>
      </c>
      <c r="TS9" s="40">
        <f>IF(TH9&gt;0,TH9,"")</f>
        <v>1</v>
      </c>
      <c r="TT9" s="40">
        <f>IF(TI9&gt;0,TI9,"")</f>
        <v>0.88</v>
      </c>
      <c r="TU9" s="40">
        <f>IF(SUM(TF9:TI9)-TJ9&gt;0,SUM(TF9:TI9)-TJ9,"")</f>
        <v>3.0799999999999996</v>
      </c>
      <c r="TV9" s="40">
        <f>IF(SUM(TR9,TU9)&gt;0,SUM(TR9,TU9),"")</f>
        <v>52.604999999999997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65</v>
      </c>
      <c r="D10" s="4" t="s">
        <v>4</v>
      </c>
      <c r="E10" s="4">
        <v>2003</v>
      </c>
      <c r="F10" s="9">
        <f>SUM(L10:V10)+SUM(L10:T10)*0.0000001+SUM(L10)*0.0000000000001</f>
        <v>187.30001871100527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52.440000000000005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51.69</v>
      </c>
      <c r="O10" s="8" t="str">
        <f>IF(N10="","",IF(OR(N10=CS10,N10=CV10),$CA$1,IF(OR(N10=BR10,N10=BU10),$AZ$1,IF(OR(N10=AQ10,N10=AT10),$Y$1,""))))</f>
        <v>2023 3rd Domestic Trial</v>
      </c>
      <c r="P10" s="8">
        <f>IF(COUNT(AQ10,AT10,BR10,BU10,CS10,CV10)&gt;2,MAX(AX10,BY10,CZ10,LARGE((AQ10,AT10,BR10,BU10,CS10,CV10),3)),IF(MAX(AX10,BY10,CZ10)&gt;0,MAX(AX10,BY10,CZ10),0))</f>
        <v>52.790000000000006</v>
      </c>
      <c r="Q10" s="8" t="str">
        <f>IF(P10="","",IF(OR(P10=CS10,P10=CV10,P10=CZ10),$CA$1,IF(OR(P10=BR10,P10=BU10,P10=BY10),$AZ$1,IF(OR(P10=AQ10,P10=AT10,P10=AX10),$Y$1,""))))</f>
        <v>2023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3rd Domestic Trial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15.59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>
        <f>IF(MAX(DB10,DC10)&gt;0,MAX(DB10,DC10),"")</f>
        <v>0.18999999999999773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Pan Am Club Championships (May 14)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12.1</v>
      </c>
      <c r="AE10" s="22">
        <v>8.9</v>
      </c>
      <c r="AF10" s="22">
        <v>14.2</v>
      </c>
      <c r="AG10" s="22">
        <v>14.45</v>
      </c>
      <c r="AH10" s="22">
        <v>0</v>
      </c>
      <c r="AI10" s="22">
        <v>4.2</v>
      </c>
      <c r="AJ10" s="22">
        <v>2.7</v>
      </c>
      <c r="AK10" s="22">
        <v>4.9000000000000004</v>
      </c>
      <c r="AL10" s="22">
        <v>4.71</v>
      </c>
      <c r="AM10" s="22">
        <v>0</v>
      </c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>
        <f>IF(AF10&gt;0,AF10,"")</f>
        <v>14.2</v>
      </c>
      <c r="AS10" s="40">
        <f>IF(AG10&gt;0,AG10,"")</f>
        <v>14.45</v>
      </c>
      <c r="AT10" s="40">
        <f>IF(SUM(AD10:AG10)-AH10&gt;0,SUM(AD10:AG10)-AH10,"")</f>
        <v>49.650000000000006</v>
      </c>
      <c r="AU10" s="40" t="str">
        <f>IF(AQ10="","",MAX(AQ10,AT10))</f>
        <v/>
      </c>
      <c r="AV10" s="40">
        <f>IF(AK10&gt;0,AK10,"")</f>
        <v>4.9000000000000004</v>
      </c>
      <c r="AW10" s="40">
        <f>IF(AL10&gt;0,AL10,"")</f>
        <v>4.71</v>
      </c>
      <c r="AX10" s="40">
        <f>IF(SUM(AI10:AL10)-AM10&gt;0,SUM(AI10:AL10)-AM10,"")</f>
        <v>16.510000000000002</v>
      </c>
      <c r="AY10" s="40">
        <f>IF(SUM(AU10,AX10)&gt;0,SUM(AU10,AX10),"")</f>
        <v>16.510000000000002</v>
      </c>
      <c r="AZ10" s="26">
        <v>14.9</v>
      </c>
      <c r="BA10" s="26">
        <v>8.8000000000000007</v>
      </c>
      <c r="BB10" s="26">
        <v>13.5</v>
      </c>
      <c r="BC10" s="26">
        <v>15.24</v>
      </c>
      <c r="BD10" s="26">
        <v>0</v>
      </c>
      <c r="BE10" s="26">
        <v>13</v>
      </c>
      <c r="BF10" s="26">
        <v>8.6999999999999993</v>
      </c>
      <c r="BG10" s="26">
        <v>14.6</v>
      </c>
      <c r="BH10" s="26">
        <v>15.39</v>
      </c>
      <c r="BI10" s="26">
        <v>0</v>
      </c>
      <c r="BJ10" s="26">
        <v>14.4</v>
      </c>
      <c r="BK10" s="26">
        <v>9.1</v>
      </c>
      <c r="BL10" s="26">
        <v>13.7</v>
      </c>
      <c r="BM10" s="26">
        <v>15.59</v>
      </c>
      <c r="BN10" s="26">
        <v>0</v>
      </c>
      <c r="BO10" s="28"/>
      <c r="BP10" s="39">
        <f>IF(BB10&gt;0,BB10,"")</f>
        <v>13.5</v>
      </c>
      <c r="BQ10" s="39">
        <f>IF(BC10&gt;0,BC10,"")</f>
        <v>15.24</v>
      </c>
      <c r="BR10" s="11">
        <f>IF(SUM(AZ10:BC10)-BD10&gt;0,SUM(AZ10:BC10)-BD10,"")</f>
        <v>52.440000000000005</v>
      </c>
      <c r="BS10" s="11">
        <f>IF(BG10&gt;0,BG10,"")</f>
        <v>14.6</v>
      </c>
      <c r="BT10" s="11">
        <f>IF(BH10&gt;0,BH10,"")</f>
        <v>15.39</v>
      </c>
      <c r="BU10" s="11">
        <f>IF(SUM(BE10:BH10)-BI10&gt;0,SUM(BE10:BH10)-BI10,"")</f>
        <v>51.69</v>
      </c>
      <c r="BV10" s="11">
        <f>IF(BR10="","",MAX(BR10,BU10))</f>
        <v>52.440000000000005</v>
      </c>
      <c r="BW10" s="11">
        <f>IF(BL10&gt;0,BL10,"")</f>
        <v>13.7</v>
      </c>
      <c r="BX10" s="11">
        <f>IF(BM10&gt;0,BM10,"")</f>
        <v>15.59</v>
      </c>
      <c r="BY10" s="11">
        <f>IF(SUM(BJ10:BM10)-BN10&gt;0,SUM(BJ10:BM10)-BN10,"")</f>
        <v>52.790000000000006</v>
      </c>
      <c r="BZ10" s="11">
        <f>IF(SUM(BV10,BY10)&gt;0,SUM(BV10,BY10),"")</f>
        <v>105.23000000000002</v>
      </c>
      <c r="CA10" s="22">
        <v>13.1</v>
      </c>
      <c r="CB10" s="22">
        <v>9</v>
      </c>
      <c r="CC10" s="22">
        <v>12.5</v>
      </c>
      <c r="CD10" s="22">
        <v>14.07</v>
      </c>
      <c r="CE10" s="22">
        <v>1</v>
      </c>
      <c r="CF10" s="22">
        <v>11.9</v>
      </c>
      <c r="CG10" s="22">
        <v>8.1</v>
      </c>
      <c r="CH10" s="22">
        <v>9.9</v>
      </c>
      <c r="CI10" s="22">
        <v>12.74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12.5</v>
      </c>
      <c r="CR10" s="38">
        <f>IF(CD10&gt;0,CD10,"")</f>
        <v>14.07</v>
      </c>
      <c r="CS10" s="40">
        <f>IF(SUM(CA10:CD10)-CE10&gt;0,SUM(CA10:CD10)-CE10,"")</f>
        <v>47.67</v>
      </c>
      <c r="CT10" s="40">
        <f>IF(CH10&gt;0,CH10,"")</f>
        <v>9.9</v>
      </c>
      <c r="CU10" s="40">
        <f>IF(CI10&gt;0,CI10,"")</f>
        <v>12.74</v>
      </c>
      <c r="CV10" s="40">
        <f>IF(SUM(CF10:CI10)-CJ10&gt;0,SUM(CF10:CI10)-CJ10,"")</f>
        <v>42.64</v>
      </c>
      <c r="CW10" s="40">
        <f>IF(CS10="","",MAX(CS10,CV10))</f>
        <v>47.67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47.67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0.18999999999999773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>
        <v>13.9</v>
      </c>
      <c r="DE10" s="17">
        <v>9.5</v>
      </c>
      <c r="DF10" s="17">
        <v>13.7</v>
      </c>
      <c r="DG10" s="17">
        <v>14.78</v>
      </c>
      <c r="DH10" s="17">
        <v>0</v>
      </c>
      <c r="DI10" s="17">
        <v>2.6</v>
      </c>
      <c r="DJ10" s="17">
        <v>1.7</v>
      </c>
      <c r="DK10" s="17">
        <v>3.2</v>
      </c>
      <c r="DL10" s="17">
        <v>3.28</v>
      </c>
      <c r="DM10" s="17">
        <v>0</v>
      </c>
      <c r="DN10" s="17"/>
      <c r="DO10" s="17"/>
      <c r="DP10" s="17"/>
      <c r="DQ10" s="17"/>
      <c r="DR10" s="17"/>
      <c r="DS10" s="17">
        <v>5.5</v>
      </c>
      <c r="DT10" s="17">
        <v>3.7</v>
      </c>
      <c r="DU10" s="17">
        <v>5.8</v>
      </c>
      <c r="DV10" s="17">
        <v>6.33</v>
      </c>
      <c r="DW10" s="17">
        <v>0</v>
      </c>
      <c r="DX10" s="40">
        <f>IF(DF10&gt;0,DF10,"")</f>
        <v>13.7</v>
      </c>
      <c r="DY10" s="40">
        <f>IF(DG10&gt;0,DG10,"")</f>
        <v>14.78</v>
      </c>
      <c r="DZ10" s="40">
        <f>IF(SUM(DD10:DG10)-DH10&gt;0,SUM(DD10:DG10)-DH10,"")</f>
        <v>51.879999999999995</v>
      </c>
      <c r="EA10" s="40">
        <f>IF(DK10&gt;0,DK10,"")</f>
        <v>3.2</v>
      </c>
      <c r="EB10" s="40">
        <f>IF(DL10&gt;0,DL10,"")</f>
        <v>3.28</v>
      </c>
      <c r="EC10" s="40">
        <f>IF(SUM(DI10:DL10)-DM10&gt;0,SUM(DI10:DL10)-DM10,"")</f>
        <v>10.78</v>
      </c>
      <c r="ED10" s="40">
        <f>IF(MAX(DZ10,EC10)&gt;0,MAX(DZ10,EC10),"")</f>
        <v>51.879999999999995</v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>
        <f>IF(DU10&gt;0,DU10,"")</f>
        <v>5.8</v>
      </c>
      <c r="EI10" s="40">
        <f>IF(DV10&gt;0,DV10,"")</f>
        <v>6.33</v>
      </c>
      <c r="EJ10" s="40">
        <f>IF(SUM(DS10:DV10)-DW10&gt;0,SUM(DS10:DV10)-DW10,"")</f>
        <v>21.33</v>
      </c>
      <c r="EK10" s="40">
        <f>IF(SUM(ED10,EG10,EJ10)&gt;0,SUM(ED10,EG10,EJ10),"")</f>
        <v>73.209999999999994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</v>
      </c>
      <c r="SW10" s="22">
        <f>IF($CP10="P",CB10,(CB10+BA10)/2)</f>
        <v>8.9</v>
      </c>
      <c r="SX10" s="22">
        <f>IF($CP10="P",CC10,(CC10+BB10)/2)</f>
        <v>13</v>
      </c>
      <c r="SY10" s="22">
        <f>IF($CP10="P",CD10,(CD10+BC10)/2)</f>
        <v>14.655000000000001</v>
      </c>
      <c r="SZ10" s="22">
        <f>IF($CP10="P",CE10,(CE10+BD10)/2)</f>
        <v>0.5</v>
      </c>
      <c r="TA10" s="22">
        <f>IF($CP10="P",CF10,(CF10+BE10)/2)</f>
        <v>12.45</v>
      </c>
      <c r="TB10" s="22">
        <f>IF($CP10="P",CG10,(CG10+BF10)/2)</f>
        <v>8.3999999999999986</v>
      </c>
      <c r="TC10" s="22">
        <f>IF($CP10="P",CH10,(CH10+BG10)/2)</f>
        <v>12.25</v>
      </c>
      <c r="TD10" s="22">
        <f>IF($CP10="P",CI10,(CI10+BH10)/2)</f>
        <v>14.065000000000001</v>
      </c>
      <c r="TE10" s="22">
        <f>IF($CP10="P",CJ10,(CJ10+BI10)/2)</f>
        <v>0</v>
      </c>
      <c r="TF10" s="22">
        <f>IF($CP10="P",CK10,(CK10+BJ10)/2)</f>
        <v>7.2</v>
      </c>
      <c r="TG10" s="22">
        <f>IF($CP10="P",CL10,(CL10+BK10)/2)</f>
        <v>4.55</v>
      </c>
      <c r="TH10" s="22">
        <f>IF($CP10="P",CM10,(CM10+BL10)/2)</f>
        <v>6.85</v>
      </c>
      <c r="TI10" s="22">
        <f>IF($CP10="P",CN10,(CN10+BM10)/2)</f>
        <v>7.7949999999999999</v>
      </c>
      <c r="TJ10" s="22">
        <f>IF($CP10="P",CO10,(CO10+BN10)/2)</f>
        <v>0</v>
      </c>
      <c r="TK10" s="27" t="s">
        <v>46</v>
      </c>
      <c r="TL10" s="40">
        <f>IF(SX10&gt;0,SX10,"")</f>
        <v>13</v>
      </c>
      <c r="TM10" s="40">
        <f>IF(SY10&gt;0,SY10,"")</f>
        <v>14.655000000000001</v>
      </c>
      <c r="TN10" s="40">
        <f>IF(SUM(SV10:SY10)-SZ10&gt;0,SUM(SV10:SY10)-SZ10,"")</f>
        <v>50.055</v>
      </c>
      <c r="TO10" s="40">
        <f>IF(TC10&gt;0,TC10,"")</f>
        <v>12.25</v>
      </c>
      <c r="TP10" s="40">
        <f>IF(TD10&gt;0,TD10,"")</f>
        <v>14.065000000000001</v>
      </c>
      <c r="TQ10" s="40">
        <f>IF(SUM(TA10:TD10)-TE10&gt;0,SUM(TA10:TD10)-TE10,"")</f>
        <v>47.164999999999992</v>
      </c>
      <c r="TR10" s="40">
        <f>IF(MAX(TN10,TQ10)&gt;0,MAX(TN10,TQ10),"")</f>
        <v>50.055</v>
      </c>
      <c r="TS10" s="40">
        <f>IF(TH10&gt;0,TH10,"")</f>
        <v>6.85</v>
      </c>
      <c r="TT10" s="40">
        <f>IF(TI10&gt;0,TI10,"")</f>
        <v>7.7949999999999999</v>
      </c>
      <c r="TU10" s="40">
        <f>IF(SUM(TF10:TI10)-TJ10&gt;0,SUM(TF10:TI10)-TJ10,"")</f>
        <v>26.395000000000003</v>
      </c>
      <c r="TV10" s="40">
        <f>IF(SUM(TR10,TU10)&gt;0,SUM(TR10,TU10),"")</f>
        <v>76.45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138</v>
      </c>
      <c r="D11" s="4" t="s">
        <v>6</v>
      </c>
      <c r="E11" s="4">
        <v>2006</v>
      </c>
      <c r="F11" s="9">
        <f>SUM(L11:V11)+SUM(L11:T11)*0.0000001+SUM(L11)*0.0000000000001</f>
        <v>185.40001854000525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52.290000000000006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51.550000000000004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51.97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15.99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8.1999999999999993</v>
      </c>
      <c r="Z11" s="22">
        <v>5.3</v>
      </c>
      <c r="AA11" s="22">
        <v>6.7</v>
      </c>
      <c r="AB11" s="22">
        <v>8.17</v>
      </c>
      <c r="AC11" s="22">
        <v>0</v>
      </c>
      <c r="AD11" s="22">
        <v>3</v>
      </c>
      <c r="AE11" s="22">
        <v>1.8</v>
      </c>
      <c r="AF11" s="22">
        <v>2.1</v>
      </c>
      <c r="AG11" s="22">
        <v>3.05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6.7</v>
      </c>
      <c r="AP11" s="38">
        <f>IF(AB11&gt;0,AB11,"")</f>
        <v>8.17</v>
      </c>
      <c r="AQ11" s="40">
        <f>IF(SUM(Y11:AB11)-AC11&gt;0,SUM(Y11:AB11)-AC11,"")</f>
        <v>28.369999999999997</v>
      </c>
      <c r="AR11" s="40">
        <f>IF(AF11&gt;0,AF11,"")</f>
        <v>2.1</v>
      </c>
      <c r="AS11" s="40">
        <f>IF(AG11&gt;0,AG11,"")</f>
        <v>3.05</v>
      </c>
      <c r="AT11" s="40">
        <f>IF(SUM(AD11:AG11)-AH11&gt;0,SUM(AD11:AG11)-AH11,"")</f>
        <v>9.9499999999999993</v>
      </c>
      <c r="AU11" s="40">
        <f>IF(AQ11="","",MAX(AQ11,AT11))</f>
        <v>28.369999999999997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28.369999999999997</v>
      </c>
      <c r="AZ11" s="26">
        <v>13.3</v>
      </c>
      <c r="BA11" s="26">
        <v>9.3000000000000007</v>
      </c>
      <c r="BB11" s="26">
        <v>13.6</v>
      </c>
      <c r="BC11" s="26">
        <v>15.35</v>
      </c>
      <c r="BD11" s="26">
        <v>0</v>
      </c>
      <c r="BE11" s="26">
        <v>13.8</v>
      </c>
      <c r="BF11" s="26">
        <v>8.9</v>
      </c>
      <c r="BG11" s="26">
        <v>13.6</v>
      </c>
      <c r="BH11" s="26">
        <v>15.99</v>
      </c>
      <c r="BI11" s="26">
        <v>0</v>
      </c>
      <c r="BJ11" s="26">
        <v>2.5</v>
      </c>
      <c r="BK11" s="26">
        <v>1.8</v>
      </c>
      <c r="BL11" s="26">
        <v>3.2</v>
      </c>
      <c r="BM11" s="26">
        <v>3.28</v>
      </c>
      <c r="BN11" s="26">
        <v>0.2</v>
      </c>
      <c r="BO11" s="28"/>
      <c r="BP11" s="39">
        <f>IF(BB11&gt;0,BB11,"")</f>
        <v>13.6</v>
      </c>
      <c r="BQ11" s="39">
        <f>IF(BC11&gt;0,BC11,"")</f>
        <v>15.35</v>
      </c>
      <c r="BR11" s="11">
        <f>IF(SUM(AZ11:BC11)-BD11&gt;0,SUM(AZ11:BC11)-BD11,"")</f>
        <v>51.550000000000004</v>
      </c>
      <c r="BS11" s="11">
        <f>IF(BG11&gt;0,BG11,"")</f>
        <v>13.6</v>
      </c>
      <c r="BT11" s="11">
        <f>IF(BH11&gt;0,BH11,"")</f>
        <v>15.99</v>
      </c>
      <c r="BU11" s="11">
        <f>IF(SUM(BE11:BH11)-BI11&gt;0,SUM(BE11:BH11)-BI11,"")</f>
        <v>52.290000000000006</v>
      </c>
      <c r="BV11" s="11">
        <f>IF(BR11="","",MAX(BR11,BU11))</f>
        <v>52.290000000000006</v>
      </c>
      <c r="BW11" s="11">
        <f>IF(BL11&gt;0,BL11,"")</f>
        <v>3.2</v>
      </c>
      <c r="BX11" s="11">
        <f>IF(BM11&gt;0,BM11,"")</f>
        <v>3.28</v>
      </c>
      <c r="BY11" s="11">
        <f>IF(SUM(BJ11:BM11)-BN11&gt;0,SUM(BJ11:BM11)-BN11,"")</f>
        <v>10.58</v>
      </c>
      <c r="BZ11" s="11">
        <f>IF(SUM(BV11,BY11)&gt;0,SUM(BV11,BY11),"")</f>
        <v>62.870000000000005</v>
      </c>
      <c r="CA11" s="22">
        <v>13.4</v>
      </c>
      <c r="CB11" s="22">
        <v>8.8000000000000007</v>
      </c>
      <c r="CC11" s="22">
        <v>11.2</v>
      </c>
      <c r="CD11" s="22">
        <v>13.48</v>
      </c>
      <c r="CE11" s="22">
        <v>0</v>
      </c>
      <c r="CF11" s="22">
        <v>15.1</v>
      </c>
      <c r="CG11" s="22">
        <v>8.8000000000000007</v>
      </c>
      <c r="CH11" s="22">
        <v>11.8</v>
      </c>
      <c r="CI11" s="22">
        <v>14.6</v>
      </c>
      <c r="CJ11" s="22">
        <v>0</v>
      </c>
      <c r="CK11" s="22">
        <v>15.6</v>
      </c>
      <c r="CL11" s="22">
        <v>9.6</v>
      </c>
      <c r="CM11" s="22">
        <v>11.8</v>
      </c>
      <c r="CN11" s="22">
        <v>14.97</v>
      </c>
      <c r="CO11" s="22">
        <v>0</v>
      </c>
      <c r="CP11" s="27"/>
      <c r="CQ11" s="38">
        <f>IF(CC11&gt;0,CC11,"")</f>
        <v>11.2</v>
      </c>
      <c r="CR11" s="38">
        <f>IF(CD11&gt;0,CD11,"")</f>
        <v>13.48</v>
      </c>
      <c r="CS11" s="40">
        <f>IF(SUM(CA11:CD11)-CE11&gt;0,SUM(CA11:CD11)-CE11,"")</f>
        <v>46.88000000000001</v>
      </c>
      <c r="CT11" s="40">
        <f>IF(CH11&gt;0,CH11,"")</f>
        <v>11.8</v>
      </c>
      <c r="CU11" s="40">
        <f>IF(CI11&gt;0,CI11,"")</f>
        <v>14.6</v>
      </c>
      <c r="CV11" s="40">
        <f>IF(SUM(CF11:CI11)-CJ11&gt;0,SUM(CF11:CI11)-CJ11,"")</f>
        <v>50.300000000000004</v>
      </c>
      <c r="CW11" s="40">
        <f>IF(CS11="","",MAX(CS11,CV11))</f>
        <v>50.300000000000004</v>
      </c>
      <c r="CX11" s="40">
        <f>IF(CM11&gt;0,CM11,"")</f>
        <v>11.8</v>
      </c>
      <c r="CY11" s="40">
        <f>IF(CN11&gt;0,CN11,"")</f>
        <v>14.97</v>
      </c>
      <c r="CZ11" s="40">
        <f>IF(SUM(CK11:CN11)-CO11&gt;0,SUM(CK11:CN11)-CO11,"")</f>
        <v>51.97</v>
      </c>
      <c r="DA11" s="40">
        <f>IF(SUM(CW11,CZ11)&gt;0,SUM(CW11,CZ11),"")</f>
        <v>102.27000000000001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13.350000000000001</v>
      </c>
      <c r="SW11" s="22">
        <f>IF($CP11="P",CB11,(CB11+BA11)/2)</f>
        <v>9.0500000000000007</v>
      </c>
      <c r="SX11" s="22">
        <f>IF($CP11="P",CC11,(CC11+BB11)/2)</f>
        <v>12.399999999999999</v>
      </c>
      <c r="SY11" s="22">
        <f>IF($CP11="P",CD11,(CD11+BC11)/2)</f>
        <v>14.414999999999999</v>
      </c>
      <c r="SZ11" s="22">
        <f>IF($CP11="P",CE11,(CE11+BD11)/2)</f>
        <v>0</v>
      </c>
      <c r="TA11" s="22">
        <f>IF($CP11="P",CF11,(CF11+BE11)/2)</f>
        <v>14.45</v>
      </c>
      <c r="TB11" s="22">
        <f>IF($CP11="P",CG11,(CG11+BF11)/2)</f>
        <v>8.8500000000000014</v>
      </c>
      <c r="TC11" s="22">
        <f>IF($CP11="P",CH11,(CH11+BG11)/2)</f>
        <v>12.7</v>
      </c>
      <c r="TD11" s="22">
        <f>IF($CP11="P",CI11,(CI11+BH11)/2)</f>
        <v>15.295</v>
      </c>
      <c r="TE11" s="22">
        <f>IF($CP11="P",CJ11,(CJ11+BI11)/2)</f>
        <v>0</v>
      </c>
      <c r="TF11" s="22">
        <f>IF($CP11="P",CK11,(CK11+BJ11)/2)</f>
        <v>9.0500000000000007</v>
      </c>
      <c r="TG11" s="22">
        <f>IF($CP11="P",CL11,(CL11+BK11)/2)</f>
        <v>5.7</v>
      </c>
      <c r="TH11" s="22">
        <f>IF($CP11="P",CM11,(CM11+BL11)/2)</f>
        <v>7.5</v>
      </c>
      <c r="TI11" s="22">
        <f>IF($CP11="P",CN11,(CN11+BM11)/2)</f>
        <v>9.125</v>
      </c>
      <c r="TJ11" s="22">
        <f>IF($CP11="P",CO11,(CO11+BN11)/2)</f>
        <v>0.1</v>
      </c>
      <c r="TK11" s="27" t="s">
        <v>46</v>
      </c>
      <c r="TL11" s="40">
        <f>IF(SX11&gt;0,SX11,"")</f>
        <v>12.399999999999999</v>
      </c>
      <c r="TM11" s="40">
        <f>IF(SY11&gt;0,SY11,"")</f>
        <v>14.414999999999999</v>
      </c>
      <c r="TN11" s="40">
        <f>IF(SUM(SV11:SY11)-SZ11&gt;0,SUM(SV11:SY11)-SZ11,"")</f>
        <v>49.214999999999996</v>
      </c>
      <c r="TO11" s="40">
        <f>IF(TC11&gt;0,TC11,"")</f>
        <v>12.7</v>
      </c>
      <c r="TP11" s="40">
        <f>IF(TD11&gt;0,TD11,"")</f>
        <v>15.295</v>
      </c>
      <c r="TQ11" s="40">
        <f>IF(SUM(TA11:TD11)-TE11&gt;0,SUM(TA11:TD11)-TE11,"")</f>
        <v>51.295000000000002</v>
      </c>
      <c r="TR11" s="40">
        <f>IF(MAX(TN11,TQ11)&gt;0,MAX(TN11,TQ11),"")</f>
        <v>51.295000000000002</v>
      </c>
      <c r="TS11" s="40">
        <f>IF(TH11&gt;0,TH11,"")</f>
        <v>7.5</v>
      </c>
      <c r="TT11" s="40">
        <f>IF(TI11&gt;0,TI11,"")</f>
        <v>9.125</v>
      </c>
      <c r="TU11" s="40">
        <f>IF(SUM(TF11:TI11)-TJ11&gt;0,SUM(TF11:TI11)-TJ11,"")</f>
        <v>31.274999999999999</v>
      </c>
      <c r="TV11" s="40">
        <f>IF(SUM(TR11,TU11)&gt;0,SUM(TR11,TU11),"")</f>
        <v>82.57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111</v>
      </c>
      <c r="D12" s="4" t="s">
        <v>6</v>
      </c>
      <c r="E12" s="4">
        <v>2003</v>
      </c>
      <c r="F12" s="9">
        <f>SUM(L12:V12)+SUM(L12:T12)*0.0000001+SUM(L12)*0.0000000000001</f>
        <v>164.87001648700502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50.050000000000004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50.03</v>
      </c>
      <c r="O12" s="8" t="str">
        <f>IF(N12="","",IF(OR(N12=CS12,N12=CV12),$CA$1,IF(OR(N12=BR12,N12=BU12),$AZ$1,IF(OR(N12=AQ12,N12=AT12),$Y$1,""))))</f>
        <v>2023 Nationals</v>
      </c>
      <c r="P12" s="8">
        <f>IF(COUNT(AQ12,AT12,BR12,BU12,CS12,CV12)&gt;2,MAX(AX12,BY12,CZ12,LARGE((AQ12,AT12,BR12,BU12,CS12,CV12),3)),IF(MAX(AX12,BY12,CZ12)&gt;0,MAX(AX12,BY12,CZ12),0))</f>
        <v>51.79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13.2</v>
      </c>
      <c r="Z12" s="22">
        <v>8.1999999999999993</v>
      </c>
      <c r="AA12" s="22">
        <v>10.6</v>
      </c>
      <c r="AB12" s="22">
        <v>13.16</v>
      </c>
      <c r="AC12" s="22">
        <v>0</v>
      </c>
      <c r="AD12" s="22">
        <v>14.8</v>
      </c>
      <c r="AE12" s="22">
        <v>9</v>
      </c>
      <c r="AF12" s="22">
        <v>11.8</v>
      </c>
      <c r="AG12" s="22">
        <v>14.43</v>
      </c>
      <c r="AH12" s="22">
        <v>0</v>
      </c>
      <c r="AI12" s="22">
        <v>13.8</v>
      </c>
      <c r="AJ12" s="22">
        <v>9.1</v>
      </c>
      <c r="AK12" s="22">
        <v>11.8</v>
      </c>
      <c r="AL12" s="22">
        <v>14.24</v>
      </c>
      <c r="AM12" s="22">
        <v>0</v>
      </c>
      <c r="AN12" s="27"/>
      <c r="AO12" s="38">
        <f>IF(AA12&gt;0,AA12,"")</f>
        <v>10.6</v>
      </c>
      <c r="AP12" s="38">
        <f>IF(AB12&gt;0,AB12,"")</f>
        <v>13.16</v>
      </c>
      <c r="AQ12" s="40">
        <f>IF(SUM(Y12:AB12)-AC12&gt;0,SUM(Y12:AB12)-AC12,"")</f>
        <v>45.16</v>
      </c>
      <c r="AR12" s="40">
        <f>IF(AF12&gt;0,AF12,"")</f>
        <v>11.8</v>
      </c>
      <c r="AS12" s="40">
        <f>IF(AG12&gt;0,AG12,"")</f>
        <v>14.43</v>
      </c>
      <c r="AT12" s="40">
        <f>IF(SUM(AD12:AG12)-AH12&gt;0,SUM(AD12:AG12)-AH12,"")</f>
        <v>50.03</v>
      </c>
      <c r="AU12" s="40">
        <f>IF(AQ12="","",MAX(AQ12,AT12))</f>
        <v>50.03</v>
      </c>
      <c r="AV12" s="40">
        <f>IF(AK12&gt;0,AK12,"")</f>
        <v>11.8</v>
      </c>
      <c r="AW12" s="40">
        <f>IF(AL12&gt;0,AL12,"")</f>
        <v>14.24</v>
      </c>
      <c r="AX12" s="40">
        <f>IF(SUM(AI12:AL12)-AM12&gt;0,SUM(AI12:AL12)-AM12,"")</f>
        <v>48.940000000000005</v>
      </c>
      <c r="AY12" s="40">
        <f>IF(SUM(AU12,AX12)&gt;0,SUM(AU12,AX12),"")</f>
        <v>98.97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1.5</v>
      </c>
      <c r="CB12" s="22">
        <v>0.8</v>
      </c>
      <c r="CC12" s="22">
        <v>1.5</v>
      </c>
      <c r="CD12" s="22">
        <v>1.58</v>
      </c>
      <c r="CE12" s="22">
        <v>0</v>
      </c>
      <c r="CF12" s="22">
        <v>12.9</v>
      </c>
      <c r="CG12" s="22">
        <v>9.3000000000000007</v>
      </c>
      <c r="CH12" s="22">
        <v>13</v>
      </c>
      <c r="CI12" s="22">
        <v>14.85</v>
      </c>
      <c r="CJ12" s="22">
        <v>0</v>
      </c>
      <c r="CK12" s="22">
        <v>14.5</v>
      </c>
      <c r="CL12" s="22">
        <v>9.1</v>
      </c>
      <c r="CM12" s="22">
        <v>13</v>
      </c>
      <c r="CN12" s="22">
        <v>15.19</v>
      </c>
      <c r="CO12" s="22">
        <v>0</v>
      </c>
      <c r="CP12" s="27"/>
      <c r="CQ12" s="38">
        <f>IF(CC12&gt;0,CC12,"")</f>
        <v>1.5</v>
      </c>
      <c r="CR12" s="38">
        <f>IF(CD12&gt;0,CD12,"")</f>
        <v>1.58</v>
      </c>
      <c r="CS12" s="40">
        <f>IF(SUM(CA12:CD12)-CE12&gt;0,SUM(CA12:CD12)-CE12,"")</f>
        <v>5.38</v>
      </c>
      <c r="CT12" s="40">
        <f>IF(CH12&gt;0,CH12,"")</f>
        <v>13</v>
      </c>
      <c r="CU12" s="40">
        <f>IF(CI12&gt;0,CI12,"")</f>
        <v>14.85</v>
      </c>
      <c r="CV12" s="40">
        <f>IF(SUM(CF12:CI12)-CJ12&gt;0,SUM(CF12:CI12)-CJ12,"")</f>
        <v>50.050000000000004</v>
      </c>
      <c r="CW12" s="40">
        <f>IF(CS12="","",MAX(CS12,CV12))</f>
        <v>50.050000000000004</v>
      </c>
      <c r="CX12" s="40">
        <f>IF(CM12&gt;0,CM12,"")</f>
        <v>13</v>
      </c>
      <c r="CY12" s="40">
        <f>IF(CN12&gt;0,CN12,"")</f>
        <v>15.19</v>
      </c>
      <c r="CZ12" s="40">
        <f>IF(SUM(CK12:CN12)-CO12&gt;0,SUM(CK12:CN12)-CO12,"")</f>
        <v>51.79</v>
      </c>
      <c r="DA12" s="40">
        <f>IF(SUM(CW12,CZ12)&gt;0,SUM(CW12,CZ12),"")</f>
        <v>101.84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0.75</v>
      </c>
      <c r="SW12" s="22">
        <f>IF($CP12="P",CB12,(CB12+BA12)/2)</f>
        <v>0.4</v>
      </c>
      <c r="SX12" s="22">
        <f>IF($CP12="P",CC12,(CC12+BB12)/2)</f>
        <v>0.75</v>
      </c>
      <c r="SY12" s="22">
        <f>IF($CP12="P",CD12,(CD12+BC12)/2)</f>
        <v>0.79</v>
      </c>
      <c r="SZ12" s="22">
        <f>IF($CP12="P",CE12,(CE12+BD12)/2)</f>
        <v>0</v>
      </c>
      <c r="TA12" s="22">
        <f>IF($CP12="P",CF12,(CF12+BE12)/2)</f>
        <v>6.45</v>
      </c>
      <c r="TB12" s="22">
        <f>IF($CP12="P",CG12,(CG12+BF12)/2)</f>
        <v>4.6500000000000004</v>
      </c>
      <c r="TC12" s="22">
        <f>IF($CP12="P",CH12,(CH12+BG12)/2)</f>
        <v>6.5</v>
      </c>
      <c r="TD12" s="22">
        <f>IF($CP12="P",CI12,(CI12+BH12)/2)</f>
        <v>7.4249999999999998</v>
      </c>
      <c r="TE12" s="22">
        <f>IF($CP12="P",CJ12,(CJ12+BI12)/2)</f>
        <v>0</v>
      </c>
      <c r="TF12" s="22">
        <f>IF($CP12="P",CK12,(CK12+BJ12)/2)</f>
        <v>7.25</v>
      </c>
      <c r="TG12" s="22">
        <f>IF($CP12="P",CL12,(CL12+BK12)/2)</f>
        <v>4.55</v>
      </c>
      <c r="TH12" s="22">
        <f>IF($CP12="P",CM12,(CM12+BL12)/2)</f>
        <v>6.5</v>
      </c>
      <c r="TI12" s="22">
        <f>IF($CP12="P",CN12,(CN12+BM12)/2)</f>
        <v>7.5949999999999998</v>
      </c>
      <c r="TJ12" s="22">
        <f>IF($CP12="P",CO12,(CO12+BN12)/2)</f>
        <v>0</v>
      </c>
      <c r="TK12" s="27" t="s">
        <v>46</v>
      </c>
      <c r="TL12" s="40">
        <f>IF(SX12&gt;0,SX12,"")</f>
        <v>0.75</v>
      </c>
      <c r="TM12" s="40">
        <f>IF(SY12&gt;0,SY12,"")</f>
        <v>0.79</v>
      </c>
      <c r="TN12" s="40">
        <f>IF(SUM(SV12:SY12)-SZ12&gt;0,SUM(SV12:SY12)-SZ12,"")</f>
        <v>2.69</v>
      </c>
      <c r="TO12" s="40">
        <f>IF(TC12&gt;0,TC12,"")</f>
        <v>6.5</v>
      </c>
      <c r="TP12" s="40">
        <f>IF(TD12&gt;0,TD12,"")</f>
        <v>7.4249999999999998</v>
      </c>
      <c r="TQ12" s="40">
        <f>IF(SUM(TA12:TD12)-TE12&gt;0,SUM(TA12:TD12)-TE12,"")</f>
        <v>25.025000000000002</v>
      </c>
      <c r="TR12" s="40">
        <f>IF(MAX(TN12,TQ12)&gt;0,MAX(TN12,TQ12),"")</f>
        <v>25.025000000000002</v>
      </c>
      <c r="TS12" s="40">
        <f>IF(TH12&gt;0,TH12,"")</f>
        <v>6.5</v>
      </c>
      <c r="TT12" s="40">
        <f>IF(TI12&gt;0,TI12,"")</f>
        <v>7.5949999999999998</v>
      </c>
      <c r="TU12" s="40">
        <f>IF(SUM(TF12:TI12)-TJ12&gt;0,SUM(TF12:TI12)-TJ12,"")</f>
        <v>25.895</v>
      </c>
      <c r="TV12" s="40">
        <f>IF(SUM(TR12,TU12)&gt;0,SUM(TR12,TU12),"")</f>
        <v>50.92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112</v>
      </c>
      <c r="D13" s="4" t="s">
        <v>3</v>
      </c>
      <c r="E13" s="4">
        <v>2005</v>
      </c>
      <c r="F13" s="9">
        <f>SUM(L13:V13)+SUM(L13:T13)*0.0000001+SUM(L13)*0.0000000000001</f>
        <v>161.82001618200493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49.4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48.75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51.67</v>
      </c>
      <c r="Q13" s="8" t="str">
        <f>IF(P13="","",IF(OR(P13=CS13,P13=CV13,P13=CZ13),$CA$1,IF(OR(P13=BR13,P13=BU13,P13=BY13),$AZ$1,IF(OR(P13=AQ13,P13=AT13,P13=AX13),$Y$1,""))))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13.7</v>
      </c>
      <c r="Z13" s="22">
        <v>9.4</v>
      </c>
      <c r="AA13" s="22">
        <v>11.3</v>
      </c>
      <c r="AB13" s="22">
        <v>14.15</v>
      </c>
      <c r="AC13" s="22">
        <v>0</v>
      </c>
      <c r="AD13" s="22">
        <v>1.5</v>
      </c>
      <c r="AE13" s="22">
        <v>1</v>
      </c>
      <c r="AF13" s="22">
        <v>1.5</v>
      </c>
      <c r="AG13" s="22">
        <v>1.5</v>
      </c>
      <c r="AH13" s="22">
        <v>0</v>
      </c>
      <c r="AI13" s="22"/>
      <c r="AJ13" s="22"/>
      <c r="AK13" s="22"/>
      <c r="AL13" s="22"/>
      <c r="AM13" s="22"/>
      <c r="AN13" s="27"/>
      <c r="AO13" s="38">
        <f>IF(AA13&gt;0,AA13,"")</f>
        <v>11.3</v>
      </c>
      <c r="AP13" s="38">
        <f>IF(AB13&gt;0,AB13,"")</f>
        <v>14.15</v>
      </c>
      <c r="AQ13" s="40">
        <f>IF(SUM(Y13:AB13)-AC13&gt;0,SUM(Y13:AB13)-AC13,"")</f>
        <v>48.550000000000004</v>
      </c>
      <c r="AR13" s="40">
        <f>IF(AF13&gt;0,AF13,"")</f>
        <v>1.5</v>
      </c>
      <c r="AS13" s="40">
        <f>IF(AG13&gt;0,AG13,"")</f>
        <v>1.5</v>
      </c>
      <c r="AT13" s="40">
        <f>IF(SUM(AD13:AG13)-AH13&gt;0,SUM(AD13:AG13)-AH13,"")</f>
        <v>5.5</v>
      </c>
      <c r="AU13" s="40">
        <f>IF(AQ13="","",MAX(AQ13,AT13))</f>
        <v>48.550000000000004</v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>
        <f>IF(SUM(AU13,AX13)&gt;0,SUM(AU13,AX13),"")</f>
        <v>48.550000000000004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12.9</v>
      </c>
      <c r="CB13" s="22">
        <v>9.1</v>
      </c>
      <c r="CC13" s="22">
        <v>12</v>
      </c>
      <c r="CD13" s="22">
        <v>14.75</v>
      </c>
      <c r="CE13" s="22">
        <v>0</v>
      </c>
      <c r="CF13" s="22">
        <v>13</v>
      </c>
      <c r="CG13" s="22">
        <v>9.4</v>
      </c>
      <c r="CH13" s="22">
        <v>12</v>
      </c>
      <c r="CI13" s="22">
        <v>15</v>
      </c>
      <c r="CJ13" s="22">
        <v>0</v>
      </c>
      <c r="CK13" s="22">
        <v>15.1</v>
      </c>
      <c r="CL13" s="22">
        <v>9.3000000000000007</v>
      </c>
      <c r="CM13" s="22">
        <v>12</v>
      </c>
      <c r="CN13" s="22">
        <v>15.27</v>
      </c>
      <c r="CO13" s="22">
        <v>0</v>
      </c>
      <c r="CP13" s="27"/>
      <c r="CQ13" s="38">
        <f>IF(CC13&gt;0,CC13,"")</f>
        <v>12</v>
      </c>
      <c r="CR13" s="38">
        <f>IF(CD13&gt;0,CD13,"")</f>
        <v>14.75</v>
      </c>
      <c r="CS13" s="40">
        <f>IF(SUM(CA13:CD13)-CE13&gt;0,SUM(CA13:CD13)-CE13,"")</f>
        <v>48.75</v>
      </c>
      <c r="CT13" s="40">
        <f>IF(CH13&gt;0,CH13,"")</f>
        <v>12</v>
      </c>
      <c r="CU13" s="40">
        <f>IF(CI13&gt;0,CI13,"")</f>
        <v>15</v>
      </c>
      <c r="CV13" s="40">
        <f>IF(SUM(CF13:CI13)-CJ13&gt;0,SUM(CF13:CI13)-CJ13,"")</f>
        <v>49.4</v>
      </c>
      <c r="CW13" s="40">
        <f>IF(CS13="","",MAX(CS13,CV13))</f>
        <v>49.4</v>
      </c>
      <c r="CX13" s="40">
        <f>IF(CM13&gt;0,CM13,"")</f>
        <v>12</v>
      </c>
      <c r="CY13" s="40">
        <f>IF(CN13&gt;0,CN13,"")</f>
        <v>15.27</v>
      </c>
      <c r="CZ13" s="40">
        <f>IF(SUM(CK13:CN13)-CO13&gt;0,SUM(CK13:CN13)-CO13,"")</f>
        <v>51.67</v>
      </c>
      <c r="DA13" s="40">
        <f>IF(SUM(CW13,CZ13)&gt;0,SUM(CW13,CZ13),"")</f>
        <v>101.07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6.45</v>
      </c>
      <c r="SW13" s="22">
        <f>IF($CP13="P",CB13,(CB13+BA13)/2)</f>
        <v>4.55</v>
      </c>
      <c r="SX13" s="22">
        <f>IF($CP13="P",CC13,(CC13+BB13)/2)</f>
        <v>6</v>
      </c>
      <c r="SY13" s="22">
        <f>IF($CP13="P",CD13,(CD13+BC13)/2)</f>
        <v>7.375</v>
      </c>
      <c r="SZ13" s="22">
        <f>IF($CP13="P",CE13,(CE13+BD13)/2)</f>
        <v>0</v>
      </c>
      <c r="TA13" s="22">
        <f>IF($CP13="P",CF13,(CF13+BE13)/2)</f>
        <v>6.5</v>
      </c>
      <c r="TB13" s="22">
        <f>IF($CP13="P",CG13,(CG13+BF13)/2)</f>
        <v>4.7</v>
      </c>
      <c r="TC13" s="22">
        <f>IF($CP13="P",CH13,(CH13+BG13)/2)</f>
        <v>6</v>
      </c>
      <c r="TD13" s="22">
        <f>IF($CP13="P",CI13,(CI13+BH13)/2)</f>
        <v>7.5</v>
      </c>
      <c r="TE13" s="22">
        <f>IF($CP13="P",CJ13,(CJ13+BI13)/2)</f>
        <v>0</v>
      </c>
      <c r="TF13" s="22">
        <f>IF($CP13="P",CK13,(CK13+BJ13)/2)</f>
        <v>7.55</v>
      </c>
      <c r="TG13" s="22">
        <f>IF($CP13="P",CL13,(CL13+BK13)/2)</f>
        <v>4.6500000000000004</v>
      </c>
      <c r="TH13" s="22">
        <f>IF($CP13="P",CM13,(CM13+BL13)/2)</f>
        <v>6</v>
      </c>
      <c r="TI13" s="22">
        <f>IF($CP13="P",CN13,(CN13+BM13)/2)</f>
        <v>7.6349999999999998</v>
      </c>
      <c r="TJ13" s="22">
        <f>IF($CP13="P",CO13,(CO13+BN13)/2)</f>
        <v>0</v>
      </c>
      <c r="TK13" s="27" t="s">
        <v>46</v>
      </c>
      <c r="TL13" s="40">
        <f>IF(SX13&gt;0,SX13,"")</f>
        <v>6</v>
      </c>
      <c r="TM13" s="40">
        <f>IF(SY13&gt;0,SY13,"")</f>
        <v>7.375</v>
      </c>
      <c r="TN13" s="40">
        <f>IF(SUM(SV13:SY13)-SZ13&gt;0,SUM(SV13:SY13)-SZ13,"")</f>
        <v>24.375</v>
      </c>
      <c r="TO13" s="40">
        <f>IF(TC13&gt;0,TC13,"")</f>
        <v>6</v>
      </c>
      <c r="TP13" s="40">
        <f>IF(TD13&gt;0,TD13,"")</f>
        <v>7.5</v>
      </c>
      <c r="TQ13" s="40">
        <f>IF(SUM(TA13:TD13)-TE13&gt;0,SUM(TA13:TD13)-TE13,"")</f>
        <v>24.7</v>
      </c>
      <c r="TR13" s="40">
        <f>IF(MAX(TN13,TQ13)&gt;0,MAX(TN13,TQ13),"")</f>
        <v>24.7</v>
      </c>
      <c r="TS13" s="40">
        <f>IF(TH13&gt;0,TH13,"")</f>
        <v>6</v>
      </c>
      <c r="TT13" s="40">
        <f>IF(TI13&gt;0,TI13,"")</f>
        <v>7.6349999999999998</v>
      </c>
      <c r="TU13" s="40">
        <f>IF(SUM(TF13:TI13)-TJ13&gt;0,SUM(TF13:TI13)-TJ13,"")</f>
        <v>25.835000000000001</v>
      </c>
      <c r="TV13" s="40">
        <f>IF(SUM(TR13,TU13)&gt;0,SUM(TR13,TU13),"")</f>
        <v>50.534999999999997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209</v>
      </c>
      <c r="D14" s="4" t="s">
        <v>5</v>
      </c>
      <c r="E14" s="4">
        <v>2007</v>
      </c>
      <c r="F14" s="9">
        <f>SUM(L14:V14)+SUM(L14:T14)*0.0000001+SUM(L14)*0.0000000000001</f>
        <v>159.45001594500502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50.22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49.6</v>
      </c>
      <c r="O14" s="8" t="str">
        <f>IF(N14="","",IF(OR(N14=CS14,N14=CV14),$CA$1,IF(OR(N14=BR14,N14=BU14),$AZ$1,IF(OR(N14=AQ14,N14=AT14),$Y$1,""))))</f>
        <v>2024 Elite Canada</v>
      </c>
      <c r="P14" s="8">
        <f>IF(COUNT(AQ14,AT14,BR14,BU14,CS14,CV14)&gt;2,MAX(AX14,BY14,CZ14,LARGE((AQ14,AT14,BR14,BU14,CS14,CV14),3)),IF(MAX(AX14,BY14,CZ14)&gt;0,MAX(AX14,BY14,CZ14),0))</f>
        <v>48.23</v>
      </c>
      <c r="Q14" s="8" t="str">
        <f>IF(P14="","",IF(OR(P14=CS14,P14=CV14,P14=CZ14),$CA$1,IF(OR(P14=BR14,P14=BU14,P14=BY14),$AZ$1,IF(OR(P14=AQ14,P14=AT14,P14=AX14),$Y$1,""))))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>
        <v>15.1</v>
      </c>
      <c r="AE14" s="22">
        <v>8.8000000000000007</v>
      </c>
      <c r="AF14" s="22">
        <v>10</v>
      </c>
      <c r="AG14" s="22">
        <v>14.33</v>
      </c>
      <c r="AH14" s="22">
        <v>0</v>
      </c>
      <c r="AI14" s="22">
        <v>13.8</v>
      </c>
      <c r="AJ14" s="22">
        <v>9</v>
      </c>
      <c r="AK14" s="22">
        <v>10.199999999999999</v>
      </c>
      <c r="AL14" s="22">
        <v>13.59</v>
      </c>
      <c r="AM14" s="22">
        <v>0</v>
      </c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>
        <f>IF(AF14&gt;0,AF14,"")</f>
        <v>10</v>
      </c>
      <c r="AS14" s="40">
        <f>IF(AG14&gt;0,AG14,"")</f>
        <v>14.33</v>
      </c>
      <c r="AT14" s="40">
        <f>IF(SUM(AD14:AG14)-AH14&gt;0,SUM(AD14:AG14)-AH14,"")</f>
        <v>48.23</v>
      </c>
      <c r="AU14" s="40" t="str">
        <f>IF(AQ14="","",MAX(AQ14,AT14))</f>
        <v/>
      </c>
      <c r="AV14" s="40">
        <f>IF(AK14&gt;0,AK14,"")</f>
        <v>10.199999999999999</v>
      </c>
      <c r="AW14" s="40">
        <f>IF(AL14&gt;0,AL14,"")</f>
        <v>13.59</v>
      </c>
      <c r="AX14" s="40">
        <f>IF(SUM(AI14:AL14)-AM14&gt;0,SUM(AI14:AL14)-AM14,"")</f>
        <v>46.59</v>
      </c>
      <c r="AY14" s="40">
        <f>IF(SUM(AU14,AX14)&gt;0,SUM(AU14,AX14),"")</f>
        <v>46.59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>
        <v>15.1</v>
      </c>
      <c r="CB14" s="22">
        <v>8.6</v>
      </c>
      <c r="CC14" s="22">
        <v>11.3</v>
      </c>
      <c r="CD14" s="22">
        <v>14.6</v>
      </c>
      <c r="CE14" s="22">
        <v>0</v>
      </c>
      <c r="CF14" s="22">
        <v>15.1</v>
      </c>
      <c r="CG14" s="22">
        <v>9.1999999999999993</v>
      </c>
      <c r="CH14" s="22">
        <v>11.4</v>
      </c>
      <c r="CI14" s="22">
        <v>14.52</v>
      </c>
      <c r="CJ14" s="22">
        <v>0</v>
      </c>
      <c r="CK14" s="22">
        <v>1.4</v>
      </c>
      <c r="CL14" s="22">
        <v>0.9</v>
      </c>
      <c r="CM14" s="22">
        <v>1.7</v>
      </c>
      <c r="CN14" s="22">
        <v>1.55</v>
      </c>
      <c r="CO14" s="22">
        <v>0</v>
      </c>
      <c r="CP14" s="27"/>
      <c r="CQ14" s="38">
        <f>IF(CC14&gt;0,CC14,"")</f>
        <v>11.3</v>
      </c>
      <c r="CR14" s="38">
        <f>IF(CD14&gt;0,CD14,"")</f>
        <v>14.6</v>
      </c>
      <c r="CS14" s="40">
        <f>IF(SUM(CA14:CD14)-CE14&gt;0,SUM(CA14:CD14)-CE14,"")</f>
        <v>49.6</v>
      </c>
      <c r="CT14" s="40">
        <f>IF(CH14&gt;0,CH14,"")</f>
        <v>11.4</v>
      </c>
      <c r="CU14" s="40">
        <f>IF(CI14&gt;0,CI14,"")</f>
        <v>14.52</v>
      </c>
      <c r="CV14" s="40">
        <f>IF(SUM(CF14:CI14)-CJ14&gt;0,SUM(CF14:CI14)-CJ14,"")</f>
        <v>50.22</v>
      </c>
      <c r="CW14" s="40">
        <f>IF(CS14="","",MAX(CS14,CV14))</f>
        <v>50.22</v>
      </c>
      <c r="CX14" s="40">
        <f>IF(CM14&gt;0,CM14,"")</f>
        <v>1.7</v>
      </c>
      <c r="CY14" s="40">
        <f>IF(CN14&gt;0,CN14,"")</f>
        <v>1.55</v>
      </c>
      <c r="CZ14" s="40">
        <f>IF(SUM(CK14:CN14)-CO14&gt;0,SUM(CK14:CN14)-CO14,"")</f>
        <v>5.55</v>
      </c>
      <c r="DA14" s="40">
        <f>IF(SUM(CW14,CZ14)&gt;0,SUM(CW14,CZ14),"")</f>
        <v>55.769999999999996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7.55</v>
      </c>
      <c r="SW14" s="22">
        <f>IF($CP14="P",CB14,(CB14+BA14)/2)</f>
        <v>4.3</v>
      </c>
      <c r="SX14" s="22">
        <f>IF($CP14="P",CC14,(CC14+BB14)/2)</f>
        <v>5.65</v>
      </c>
      <c r="SY14" s="22">
        <f>IF($CP14="P",CD14,(CD14+BC14)/2)</f>
        <v>7.3</v>
      </c>
      <c r="SZ14" s="22">
        <f>IF($CP14="P",CE14,(CE14+BD14)/2)</f>
        <v>0</v>
      </c>
      <c r="TA14" s="22">
        <f>IF($CP14="P",CF14,(CF14+BE14)/2)</f>
        <v>7.55</v>
      </c>
      <c r="TB14" s="22">
        <f>IF($CP14="P",CG14,(CG14+BF14)/2)</f>
        <v>4.5999999999999996</v>
      </c>
      <c r="TC14" s="22">
        <f>IF($CP14="P",CH14,(CH14+BG14)/2)</f>
        <v>5.7</v>
      </c>
      <c r="TD14" s="22">
        <f>IF($CP14="P",CI14,(CI14+BH14)/2)</f>
        <v>7.26</v>
      </c>
      <c r="TE14" s="22">
        <f>IF($CP14="P",CJ14,(CJ14+BI14)/2)</f>
        <v>0</v>
      </c>
      <c r="TF14" s="22">
        <f>IF($CP14="P",CK14,(CK14+BJ14)/2)</f>
        <v>0.7</v>
      </c>
      <c r="TG14" s="22">
        <f>IF($CP14="P",CL14,(CL14+BK14)/2)</f>
        <v>0.45</v>
      </c>
      <c r="TH14" s="22">
        <f>IF($CP14="P",CM14,(CM14+BL14)/2)</f>
        <v>0.85</v>
      </c>
      <c r="TI14" s="22">
        <f>IF($CP14="P",CN14,(CN14+BM14)/2)</f>
        <v>0.77500000000000002</v>
      </c>
      <c r="TJ14" s="22">
        <f>IF($CP14="P",CO14,(CO14+BN14)/2)</f>
        <v>0</v>
      </c>
      <c r="TK14" s="27" t="s">
        <v>46</v>
      </c>
      <c r="TL14" s="40">
        <f>IF(SX14&gt;0,SX14,"")</f>
        <v>5.65</v>
      </c>
      <c r="TM14" s="40">
        <f>IF(SY14&gt;0,SY14,"")</f>
        <v>7.3</v>
      </c>
      <c r="TN14" s="40">
        <f>IF(SUM(SV14:SY14)-SZ14&gt;0,SUM(SV14:SY14)-SZ14,"")</f>
        <v>24.8</v>
      </c>
      <c r="TO14" s="40">
        <f>IF(TC14&gt;0,TC14,"")</f>
        <v>5.7</v>
      </c>
      <c r="TP14" s="40">
        <f>IF(TD14&gt;0,TD14,"")</f>
        <v>7.26</v>
      </c>
      <c r="TQ14" s="40">
        <f>IF(SUM(TA14:TD14)-TE14&gt;0,SUM(TA14:TD14)-TE14,"")</f>
        <v>25.11</v>
      </c>
      <c r="TR14" s="40">
        <f>IF(MAX(TN14,TQ14)&gt;0,MAX(TN14,TQ14),"")</f>
        <v>25.11</v>
      </c>
      <c r="TS14" s="40">
        <f>IF(TH14&gt;0,TH14,"")</f>
        <v>0.85</v>
      </c>
      <c r="TT14" s="40">
        <f>IF(TI14&gt;0,TI14,"")</f>
        <v>0.77500000000000002</v>
      </c>
      <c r="TU14" s="40">
        <f>IF(SUM(TF14:TI14)-TJ14&gt;0,SUM(TF14:TI14)-TJ14,"")</f>
        <v>2.7749999999999999</v>
      </c>
      <c r="TV14" s="40">
        <f>IF(SUM(TR14,TU14)&gt;0,SUM(TR14,TU14),"")</f>
        <v>27.884999999999998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146</v>
      </c>
      <c r="D15" s="4" t="s">
        <v>3</v>
      </c>
      <c r="E15" s="4">
        <v>2003</v>
      </c>
      <c r="F15" s="9">
        <f>SUM(L15:V15)+SUM(L15:T15)*0.0000001+SUM(L15)*0.0000000000001</f>
        <v>157.75001577500498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50.109999999999992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48.19</v>
      </c>
      <c r="O15" s="8" t="str">
        <f>IF(N15="","",IF(OR(N15=CS15,N15=CV15),$CA$1,IF(OR(N15=BR15,N15=BU15),$AZ$1,IF(OR(N15=AQ15,N15=AT15),$Y$1,""))))</f>
        <v>2023 Nationals</v>
      </c>
      <c r="P15" s="8">
        <f>IF(COUNT(AQ15,AT15,BR15,BU15,CS15,CV15)&gt;2,MAX(AX15,BY15,CZ15,LARGE((AQ15,AT15,BR15,BU15,CS15,CV15),3)),IF(MAX(AX15,BY15,CZ15)&gt;0,MAX(AX15,BY15,CZ15),0))</f>
        <v>49.75</v>
      </c>
      <c r="Q15" s="8" t="str">
        <f>IF(P15="","",IF(OR(P15=CS15,P15=CV15,P15=CZ15),$CA$1,IF(OR(P15=BR15,P15=BU15,P15=BY15),$AZ$1,IF(OR(P15=AQ15,P15=AT15,P15=AX15),$Y$1,""))))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9.6999999999999993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15.1</v>
      </c>
      <c r="Z15" s="22">
        <v>9</v>
      </c>
      <c r="AA15" s="22">
        <v>9</v>
      </c>
      <c r="AB15" s="22">
        <v>15.19</v>
      </c>
      <c r="AC15" s="22">
        <v>0.1</v>
      </c>
      <c r="AD15" s="22">
        <v>15.8</v>
      </c>
      <c r="AE15" s="22">
        <v>9.6</v>
      </c>
      <c r="AF15" s="22">
        <v>9.6999999999999993</v>
      </c>
      <c r="AG15" s="22">
        <v>15.01</v>
      </c>
      <c r="AH15" s="22">
        <v>0</v>
      </c>
      <c r="AI15" s="22">
        <v>14.9</v>
      </c>
      <c r="AJ15" s="22">
        <v>9.4</v>
      </c>
      <c r="AK15" s="22">
        <v>9.6999999999999993</v>
      </c>
      <c r="AL15" s="22">
        <v>15.75</v>
      </c>
      <c r="AM15" s="22">
        <v>0</v>
      </c>
      <c r="AN15" s="27"/>
      <c r="AO15" s="38">
        <f>IF(AA15&gt;0,AA15,"")</f>
        <v>9</v>
      </c>
      <c r="AP15" s="38">
        <f>IF(AB15&gt;0,AB15,"")</f>
        <v>15.19</v>
      </c>
      <c r="AQ15" s="40">
        <f>IF(SUM(Y15:AB15)-AC15&gt;0,SUM(Y15:AB15)-AC15,"")</f>
        <v>48.19</v>
      </c>
      <c r="AR15" s="40">
        <f>IF(AF15&gt;0,AF15,"")</f>
        <v>9.6999999999999993</v>
      </c>
      <c r="AS15" s="40">
        <f>IF(AG15&gt;0,AG15,"")</f>
        <v>15.01</v>
      </c>
      <c r="AT15" s="40">
        <f>IF(SUM(AD15:AG15)-AH15&gt;0,SUM(AD15:AG15)-AH15,"")</f>
        <v>50.109999999999992</v>
      </c>
      <c r="AU15" s="40">
        <f>IF(AQ15="","",MAX(AQ15,AT15))</f>
        <v>50.109999999999992</v>
      </c>
      <c r="AV15" s="40">
        <f>IF(AK15&gt;0,AK15,"")</f>
        <v>9.6999999999999993</v>
      </c>
      <c r="AW15" s="40">
        <f>IF(AL15&gt;0,AL15,"")</f>
        <v>15.75</v>
      </c>
      <c r="AX15" s="40">
        <f>IF(SUM(AI15:AL15)-AM15&gt;0,SUM(AI15:AL15)-AM15,"")</f>
        <v>49.75</v>
      </c>
      <c r="AY15" s="40">
        <f>IF(SUM(AU15,AX15)&gt;0,SUM(AU15,AX15),"")</f>
        <v>99.859999999999985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>IF(BB15&gt;0,BB15,"")</f>
        <v/>
      </c>
      <c r="BQ15" s="39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0</v>
      </c>
      <c r="SW15" s="22">
        <f>IF($CP15="P",CB15,(CB15+BA15)/2)</f>
        <v>0</v>
      </c>
      <c r="SX15" s="22">
        <f>IF($CP15="P",CC15,(CC15+BB15)/2)</f>
        <v>0</v>
      </c>
      <c r="SY15" s="22">
        <f>IF($CP15="P",CD15,(CD15+BC15)/2)</f>
        <v>0</v>
      </c>
      <c r="SZ15" s="22">
        <f>IF($CP15="P",CE15,(CE15+BD15)/2)</f>
        <v>0</v>
      </c>
      <c r="TA15" s="22">
        <f>IF($CP15="P",CF15,(CF15+BE15)/2)</f>
        <v>0</v>
      </c>
      <c r="TB15" s="22">
        <f>IF($CP15="P",CG15,(CG15+BF15)/2)</f>
        <v>0</v>
      </c>
      <c r="TC15" s="22">
        <f>IF($CP15="P",CH15,(CH15+BG15)/2)</f>
        <v>0</v>
      </c>
      <c r="TD15" s="22">
        <f>IF($CP15="P",CI15,(CI15+BH15)/2)</f>
        <v>0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 t="str">
        <f>IF(SX15&gt;0,SX15,"")</f>
        <v/>
      </c>
      <c r="TM15" s="40" t="str">
        <f>IF(SY15&gt;0,SY15,"")</f>
        <v/>
      </c>
      <c r="TN15" s="40" t="str">
        <f>IF(SUM(SV15:SY15)-SZ15&gt;0,SUM(SV15:SY15)-SZ15,"")</f>
        <v/>
      </c>
      <c r="TO15" s="40" t="str">
        <f>IF(TC15&gt;0,TC15,"")</f>
        <v/>
      </c>
      <c r="TP15" s="40" t="str">
        <f>IF(TD15&gt;0,TD15,"")</f>
        <v/>
      </c>
      <c r="TQ15" s="40" t="str">
        <f>IF(SUM(TA15:TD15)-TE15&gt;0,SUM(TA15:TD15)-TE15,"")</f>
        <v/>
      </c>
      <c r="TR15" s="40" t="str">
        <f>IF(MAX(TN15,TQ15)&gt;0,MAX(TN15,TQ15),"")</f>
        <v/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 t="str">
        <f>IF(SUM(TR15,TU15)&gt;0,SUM(TR15,TU15),"")</f>
        <v/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100</v>
      </c>
      <c r="D16" s="4" t="s">
        <v>4</v>
      </c>
      <c r="E16" s="4">
        <v>2004</v>
      </c>
      <c r="F16" s="9">
        <f>SUM(L16:V16)+SUM(L16:T16)*0.0000001+SUM(L16)*0.0000000000001</f>
        <v>156.74001465100488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48.92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IF(COUNT(AQ16,AT16,BR16,BU16,CS16,CV16)&gt;1,LARGE((AQ16,AT16,BR16,BU16,CS16,CV16),2),0)</f>
        <v>47.45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37.44</v>
      </c>
      <c r="Q16" s="8" t="str">
        <f>IF(P16="","",IF(OR(P16=CS16,P16=CV16,P16=CZ16),$CA$1,IF(OR(P16=BR16,P16=BU16,P16=BY16),$AZ$1,IF(OR(P16=AQ16,P16=AT16,P16=AX16),$Y$1,""))))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12.7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Elite Canada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10.230000000000004</v>
      </c>
      <c r="W16" s="11" t="str">
        <f>IF(V16="","",IF(V16=DB16,"("&amp;DB$2&amp;")",IF(V16=DC16,"("&amp;DC$2&amp;")")))</f>
        <v>(Optional)</v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2">
        <v>8.4</v>
      </c>
      <c r="Z16" s="22">
        <v>6.7</v>
      </c>
      <c r="AA16" s="22">
        <v>9.4</v>
      </c>
      <c r="AB16" s="22">
        <v>12.94</v>
      </c>
      <c r="AC16" s="22">
        <v>0</v>
      </c>
      <c r="AD16" s="22">
        <v>8.6999999999999993</v>
      </c>
      <c r="AE16" s="22">
        <v>6.6</v>
      </c>
      <c r="AF16" s="22">
        <v>9.4</v>
      </c>
      <c r="AG16" s="22">
        <v>11.11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9.4</v>
      </c>
      <c r="AP16" s="38">
        <f>IF(AB16&gt;0,AB16,"")</f>
        <v>12.94</v>
      </c>
      <c r="AQ16" s="40">
        <f>IF(SUM(Y16:AB16)-AC16&gt;0,SUM(Y16:AB16)-AC16,"")</f>
        <v>37.44</v>
      </c>
      <c r="AR16" s="40">
        <f>IF(AF16&gt;0,AF16,"")</f>
        <v>9.4</v>
      </c>
      <c r="AS16" s="40">
        <f>IF(AG16&gt;0,AG16,"")</f>
        <v>11.11</v>
      </c>
      <c r="AT16" s="40">
        <f>IF(SUM(AD16:AG16)-AH16&gt;0,SUM(AD16:AG16)-AH16,"")</f>
        <v>35.81</v>
      </c>
      <c r="AU16" s="40">
        <f>IF(AQ16="","",MAX(AQ16,AT16))</f>
        <v>37.44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37.44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>IF(BB16&gt;0,BB16,"")</f>
        <v/>
      </c>
      <c r="BQ16" s="39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2">
        <v>13.5</v>
      </c>
      <c r="CB16" s="22">
        <v>8</v>
      </c>
      <c r="CC16" s="22">
        <v>12.1</v>
      </c>
      <c r="CD16" s="22">
        <v>13.85</v>
      </c>
      <c r="CE16" s="22">
        <v>0</v>
      </c>
      <c r="CF16" s="22">
        <v>12.4</v>
      </c>
      <c r="CG16" s="22">
        <v>9.6</v>
      </c>
      <c r="CH16" s="22">
        <v>12.7</v>
      </c>
      <c r="CI16" s="22">
        <v>15.02</v>
      </c>
      <c r="CJ16" s="22">
        <v>0.8</v>
      </c>
      <c r="CK16" s="22"/>
      <c r="CL16" s="22"/>
      <c r="CM16" s="22"/>
      <c r="CN16" s="22"/>
      <c r="CO16" s="22"/>
      <c r="CP16" s="27"/>
      <c r="CQ16" s="38">
        <f>IF(CC16&gt;0,CC16,"")</f>
        <v>12.1</v>
      </c>
      <c r="CR16" s="38">
        <f>IF(CD16&gt;0,CD16,"")</f>
        <v>13.85</v>
      </c>
      <c r="CS16" s="40">
        <f>IF(SUM(CA16:CD16)-CE16&gt;0,SUM(CA16:CD16)-CE16,"")</f>
        <v>47.45</v>
      </c>
      <c r="CT16" s="40">
        <f>IF(CH16&gt;0,CH16,"")</f>
        <v>12.7</v>
      </c>
      <c r="CU16" s="40">
        <f>IF(CI16&gt;0,CI16,"")</f>
        <v>15.02</v>
      </c>
      <c r="CV16" s="40">
        <f>IF(SUM(CF16:CI16)-CJ16&gt;0,SUM(CF16:CI16)-CJ16,"")</f>
        <v>48.92</v>
      </c>
      <c r="CW16" s="40">
        <f>IF(CS16="","",MAX(CS16,CV16))</f>
        <v>48.92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48.92</v>
      </c>
      <c r="DB16" s="50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>10.230000000000004</v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>
        <v>11.6</v>
      </c>
      <c r="DE16" s="17">
        <v>8.6</v>
      </c>
      <c r="DF16" s="17">
        <v>10.5</v>
      </c>
      <c r="DG16" s="17">
        <v>15.95</v>
      </c>
      <c r="DH16" s="17">
        <v>0</v>
      </c>
      <c r="DI16" s="17">
        <v>11.5</v>
      </c>
      <c r="DJ16" s="17">
        <v>9.4</v>
      </c>
      <c r="DK16" s="17">
        <v>11.6</v>
      </c>
      <c r="DL16" s="17">
        <v>15.17</v>
      </c>
      <c r="DM16" s="17">
        <v>0</v>
      </c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>
        <f>IF(DF16&gt;0,DF16,"")</f>
        <v>10.5</v>
      </c>
      <c r="DY16" s="40">
        <f>IF(DG16&gt;0,DG16,"")</f>
        <v>15.95</v>
      </c>
      <c r="DZ16" s="40">
        <f>IF(SUM(DD16:DG16)-DH16&gt;0,SUM(DD16:DG16)-DH16,"")</f>
        <v>46.65</v>
      </c>
      <c r="EA16" s="40">
        <f>IF(DK16&gt;0,DK16,"")</f>
        <v>11.6</v>
      </c>
      <c r="EB16" s="40">
        <f>IF(DL16&gt;0,DL16,"")</f>
        <v>15.17</v>
      </c>
      <c r="EC16" s="40">
        <f>IF(SUM(DI16:DL16)-DM16&gt;0,SUM(DI16:DL16)-DM16,"")</f>
        <v>47.67</v>
      </c>
      <c r="ED16" s="40">
        <f>IF(MAX(DZ16,EC16)&gt;0,MAX(DZ16,EC16),"")</f>
        <v>47.67</v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>
        <f>IF(SUM(ED16,EG16,EJ16)&gt;0,SUM(ED16,EG16,EJ16),"")</f>
        <v>47.67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6.75</v>
      </c>
      <c r="SW16" s="22">
        <f>IF($CP16="P",CB16,(CB16+BA16)/2)</f>
        <v>4</v>
      </c>
      <c r="SX16" s="22">
        <f>IF($CP16="P",CC16,(CC16+BB16)/2)</f>
        <v>6.05</v>
      </c>
      <c r="SY16" s="22">
        <f>IF($CP16="P",CD16,(CD16+BC16)/2)</f>
        <v>6.9249999999999998</v>
      </c>
      <c r="SZ16" s="22">
        <f>IF($CP16="P",CE16,(CE16+BD16)/2)</f>
        <v>0</v>
      </c>
      <c r="TA16" s="22">
        <f>IF($CP16="P",CF16,(CF16+BE16)/2)</f>
        <v>6.2</v>
      </c>
      <c r="TB16" s="22">
        <f>IF($CP16="P",CG16,(CG16+BF16)/2)</f>
        <v>4.8</v>
      </c>
      <c r="TC16" s="22">
        <f>IF($CP16="P",CH16,(CH16+BG16)/2)</f>
        <v>6.35</v>
      </c>
      <c r="TD16" s="22">
        <f>IF($CP16="P",CI16,(CI16+BH16)/2)</f>
        <v>7.51</v>
      </c>
      <c r="TE16" s="22">
        <f>IF($CP16="P",CJ16,(CJ16+BI16)/2)</f>
        <v>0.4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>
        <f>IF(SX16&gt;0,SX16,"")</f>
        <v>6.05</v>
      </c>
      <c r="TM16" s="40">
        <f>IF(SY16&gt;0,SY16,"")</f>
        <v>6.9249999999999998</v>
      </c>
      <c r="TN16" s="40">
        <f>IF(SUM(SV16:SY16)-SZ16&gt;0,SUM(SV16:SY16)-SZ16,"")</f>
        <v>23.725000000000001</v>
      </c>
      <c r="TO16" s="40">
        <f>IF(TC16&gt;0,TC16,"")</f>
        <v>6.35</v>
      </c>
      <c r="TP16" s="40">
        <f>IF(TD16&gt;0,TD16,"")</f>
        <v>7.51</v>
      </c>
      <c r="TQ16" s="40">
        <f>IF(SUM(TA16:TD16)-TE16&gt;0,SUM(TA16:TD16)-TE16,"")</f>
        <v>24.46</v>
      </c>
      <c r="TR16" s="40">
        <f>IF(MAX(TN16,TQ16)&gt;0,MAX(TN16,TQ16),"")</f>
        <v>24.46</v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>
        <f>IF(SUM(TR16,TU16)&gt;0,SUM(TR16,TU16),"")</f>
        <v>24.46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144</v>
      </c>
      <c r="D17" s="4" t="s">
        <v>3</v>
      </c>
      <c r="E17" s="4">
        <v>2006</v>
      </c>
      <c r="F17" s="9">
        <f>SUM(L17:V17)+SUM(L17:T17)*0.0000001+SUM(L17)*0.0000000000001</f>
        <v>155.74001557400501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50.050000000000004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43.23</v>
      </c>
      <c r="O17" s="8" t="str">
        <f>IF(N17="","",IF(OR(N17=CS17,N17=CV17),$CA$1,IF(OR(N17=BR17,N17=BU17),$AZ$1,IF(OR(N17=AQ17,N17=AT17),$Y$1,""))))</f>
        <v>2023 Nationals</v>
      </c>
      <c r="P17" s="8">
        <f>IF(COUNT(AQ17,AT17,BR17,BU17,CS17,CV17)&gt;2,MAX(AX17,BY17,CZ17,LARGE((AQ17,AT17,BR17,BU17,CS17,CV17),3)),IF(MAX(AX17,BY17,CZ17)&gt;0,MAX(AX17,BY17,CZ17),0))</f>
        <v>51.559999999999995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10</v>
      </c>
      <c r="Z17" s="22">
        <v>7.6</v>
      </c>
      <c r="AA17" s="22">
        <v>10</v>
      </c>
      <c r="AB17" s="22">
        <v>11.49</v>
      </c>
      <c r="AC17" s="22">
        <v>0</v>
      </c>
      <c r="AD17" s="22">
        <v>9.8000000000000007</v>
      </c>
      <c r="AE17" s="22">
        <v>8.6999999999999993</v>
      </c>
      <c r="AF17" s="22">
        <v>10.9</v>
      </c>
      <c r="AG17" s="22">
        <v>13.83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10</v>
      </c>
      <c r="AP17" s="38">
        <f>IF(AB17&gt;0,AB17,"")</f>
        <v>11.49</v>
      </c>
      <c r="AQ17" s="40">
        <f>IF(SUM(Y17:AB17)-AC17&gt;0,SUM(Y17:AB17)-AC17,"")</f>
        <v>39.090000000000003</v>
      </c>
      <c r="AR17" s="40">
        <f>IF(AF17&gt;0,AF17,"")</f>
        <v>10.9</v>
      </c>
      <c r="AS17" s="40">
        <f>IF(AG17&gt;0,AG17,"")</f>
        <v>13.83</v>
      </c>
      <c r="AT17" s="40">
        <f>IF(SUM(AD17:AG17)-AH17&gt;0,SUM(AD17:AG17)-AH17,"")</f>
        <v>43.23</v>
      </c>
      <c r="AU17" s="40">
        <f>IF(AQ17="","",MAX(AQ17,AT17))</f>
        <v>43.23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43.23</v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>IF(BB17&gt;0,BB17,"")</f>
        <v/>
      </c>
      <c r="BQ17" s="39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2">
        <v>15.3</v>
      </c>
      <c r="CB17" s="22">
        <v>9.5</v>
      </c>
      <c r="CC17" s="22">
        <v>10.4</v>
      </c>
      <c r="CD17" s="22">
        <v>14.85</v>
      </c>
      <c r="CE17" s="22">
        <v>0</v>
      </c>
      <c r="CF17" s="22">
        <v>8.6999999999999993</v>
      </c>
      <c r="CG17" s="22">
        <v>5.2</v>
      </c>
      <c r="CH17" s="22">
        <v>6.4</v>
      </c>
      <c r="CI17" s="22">
        <v>8.82</v>
      </c>
      <c r="CJ17" s="22">
        <v>0</v>
      </c>
      <c r="CK17" s="22">
        <v>16.8</v>
      </c>
      <c r="CL17" s="22">
        <v>9.5</v>
      </c>
      <c r="CM17" s="22">
        <v>10.5</v>
      </c>
      <c r="CN17" s="22">
        <v>14.76</v>
      </c>
      <c r="CO17" s="22">
        <v>0</v>
      </c>
      <c r="CP17" s="27"/>
      <c r="CQ17" s="38">
        <f>IF(CC17&gt;0,CC17,"")</f>
        <v>10.4</v>
      </c>
      <c r="CR17" s="38">
        <f>IF(CD17&gt;0,CD17,"")</f>
        <v>14.85</v>
      </c>
      <c r="CS17" s="40">
        <f>IF(SUM(CA17:CD17)-CE17&gt;0,SUM(CA17:CD17)-CE17,"")</f>
        <v>50.050000000000004</v>
      </c>
      <c r="CT17" s="40">
        <f>IF(CH17&gt;0,CH17,"")</f>
        <v>6.4</v>
      </c>
      <c r="CU17" s="40">
        <f>IF(CI17&gt;0,CI17,"")</f>
        <v>8.82</v>
      </c>
      <c r="CV17" s="40">
        <f>IF(SUM(CF17:CI17)-CJ17&gt;0,SUM(CF17:CI17)-CJ17,"")</f>
        <v>29.119999999999997</v>
      </c>
      <c r="CW17" s="40">
        <f>IF(CS17="","",MAX(CS17,CV17))</f>
        <v>50.050000000000004</v>
      </c>
      <c r="CX17" s="40">
        <f>IF(CM17&gt;0,CM17,"")</f>
        <v>10.5</v>
      </c>
      <c r="CY17" s="40">
        <f>IF(CN17&gt;0,CN17,"")</f>
        <v>14.76</v>
      </c>
      <c r="CZ17" s="40">
        <f>IF(SUM(CK17:CN17)-CO17&gt;0,SUM(CK17:CN17)-CO17,"")</f>
        <v>51.559999999999995</v>
      </c>
      <c r="DA17" s="40">
        <f>IF(SUM(CW17,CZ17)&gt;0,SUM(CW17,CZ17),"")</f>
        <v>101.61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7.65</v>
      </c>
      <c r="SW17" s="22">
        <f>IF($CP17="P",CB17,(CB17+BA17)/2)</f>
        <v>4.75</v>
      </c>
      <c r="SX17" s="22">
        <f>IF($CP17="P",CC17,(CC17+BB17)/2)</f>
        <v>5.2</v>
      </c>
      <c r="SY17" s="22">
        <f>IF($CP17="P",CD17,(CD17+BC17)/2)</f>
        <v>7.4249999999999998</v>
      </c>
      <c r="SZ17" s="22">
        <f>IF($CP17="P",CE17,(CE17+BD17)/2)</f>
        <v>0</v>
      </c>
      <c r="TA17" s="22">
        <f>IF($CP17="P",CF17,(CF17+BE17)/2)</f>
        <v>4.3499999999999996</v>
      </c>
      <c r="TB17" s="22">
        <f>IF($CP17="P",CG17,(CG17+BF17)/2)</f>
        <v>2.6</v>
      </c>
      <c r="TC17" s="22">
        <f>IF($CP17="P",CH17,(CH17+BG17)/2)</f>
        <v>3.2</v>
      </c>
      <c r="TD17" s="22">
        <f>IF($CP17="P",CI17,(CI17+BH17)/2)</f>
        <v>4.41</v>
      </c>
      <c r="TE17" s="22">
        <f>IF($CP17="P",CJ17,(CJ17+BI17)/2)</f>
        <v>0</v>
      </c>
      <c r="TF17" s="22">
        <f>IF($CP17="P",CK17,(CK17+BJ17)/2)</f>
        <v>8.4</v>
      </c>
      <c r="TG17" s="22">
        <f>IF($CP17="P",CL17,(CL17+BK17)/2)</f>
        <v>4.75</v>
      </c>
      <c r="TH17" s="22">
        <f>IF($CP17="P",CM17,(CM17+BL17)/2)</f>
        <v>5.25</v>
      </c>
      <c r="TI17" s="22">
        <f>IF($CP17="P",CN17,(CN17+BM17)/2)</f>
        <v>7.38</v>
      </c>
      <c r="TJ17" s="22">
        <f>IF($CP17="P",CO17,(CO17+BN17)/2)</f>
        <v>0</v>
      </c>
      <c r="TK17" s="27" t="s">
        <v>46</v>
      </c>
      <c r="TL17" s="40">
        <f>IF(SX17&gt;0,SX17,"")</f>
        <v>5.2</v>
      </c>
      <c r="TM17" s="40">
        <f>IF(SY17&gt;0,SY17,"")</f>
        <v>7.4249999999999998</v>
      </c>
      <c r="TN17" s="40">
        <f>IF(SUM(SV17:SY17)-SZ17&gt;0,SUM(SV17:SY17)-SZ17,"")</f>
        <v>25.025000000000002</v>
      </c>
      <c r="TO17" s="40">
        <f>IF(TC17&gt;0,TC17,"")</f>
        <v>3.2</v>
      </c>
      <c r="TP17" s="40">
        <f>IF(TD17&gt;0,TD17,"")</f>
        <v>4.41</v>
      </c>
      <c r="TQ17" s="40">
        <f>IF(SUM(TA17:TD17)-TE17&gt;0,SUM(TA17:TD17)-TE17,"")</f>
        <v>14.559999999999999</v>
      </c>
      <c r="TR17" s="40">
        <f>IF(MAX(TN17,TQ17)&gt;0,MAX(TN17,TQ17),"")</f>
        <v>25.025000000000002</v>
      </c>
      <c r="TS17" s="40">
        <f>IF(TH17&gt;0,TH17,"")</f>
        <v>5.25</v>
      </c>
      <c r="TT17" s="40">
        <f>IF(TI17&gt;0,TI17,"")</f>
        <v>7.38</v>
      </c>
      <c r="TU17" s="40">
        <f>IF(SUM(TF17:TI17)-TJ17&gt;0,SUM(TF17:TI17)-TJ17,"")</f>
        <v>25.779999999999998</v>
      </c>
      <c r="TV17" s="40">
        <f>IF(SUM(TR17,TU17)&gt;0,SUM(TR17,TU17),"")</f>
        <v>50.805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202</v>
      </c>
      <c r="D18" s="4" t="s">
        <v>3</v>
      </c>
      <c r="E18" s="4">
        <v>2007</v>
      </c>
      <c r="F18" s="9">
        <f>SUM(L18:V18)+SUM(L18:T18)*0.0000001+SUM(L18)*0.0000000000001</f>
        <v>154.1800154180051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50.9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39.06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52.72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15.7</v>
      </c>
      <c r="Z18" s="22">
        <v>9.1</v>
      </c>
      <c r="AA18" s="22">
        <v>11.5</v>
      </c>
      <c r="AB18" s="22">
        <v>14.6</v>
      </c>
      <c r="AC18" s="22">
        <v>0</v>
      </c>
      <c r="AD18" s="22"/>
      <c r="AE18" s="22"/>
      <c r="AF18" s="22"/>
      <c r="AG18" s="22"/>
      <c r="AH18" s="22"/>
      <c r="AI18" s="22">
        <v>16.899999999999999</v>
      </c>
      <c r="AJ18" s="22">
        <v>9.8000000000000007</v>
      </c>
      <c r="AK18" s="22">
        <v>11.5</v>
      </c>
      <c r="AL18" s="22">
        <v>14.52</v>
      </c>
      <c r="AM18" s="22">
        <v>0</v>
      </c>
      <c r="AN18" s="27"/>
      <c r="AO18" s="38">
        <f>IF(AA18&gt;0,AA18,"")</f>
        <v>11.5</v>
      </c>
      <c r="AP18" s="38">
        <f>IF(AB18&gt;0,AB18,"")</f>
        <v>14.6</v>
      </c>
      <c r="AQ18" s="40">
        <f>IF(SUM(Y18:AB18)-AC18&gt;0,SUM(Y18:AB18)-AC18,"")</f>
        <v>50.9</v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>
        <f>IF(AQ18="","",MAX(AQ18,AT18))</f>
        <v>50.9</v>
      </c>
      <c r="AV18" s="40">
        <f>IF(AK18&gt;0,AK18,"")</f>
        <v>11.5</v>
      </c>
      <c r="AW18" s="40">
        <f>IF(AL18&gt;0,AL18,"")</f>
        <v>14.52</v>
      </c>
      <c r="AX18" s="40">
        <f>IF(SUM(AI18:AL18)-AM18&gt;0,SUM(AI18:AL18)-AM18,"")</f>
        <v>52.72</v>
      </c>
      <c r="AY18" s="40">
        <f>IF(SUM(AU18,AX18)&gt;0,SUM(AU18,AX18),"")</f>
        <v>103.62</v>
      </c>
      <c r="AZ18" s="26">
        <v>1.6</v>
      </c>
      <c r="BA18" s="26">
        <v>0.8</v>
      </c>
      <c r="BB18" s="26">
        <v>2</v>
      </c>
      <c r="BC18" s="26">
        <v>1.75</v>
      </c>
      <c r="BD18" s="26">
        <v>0</v>
      </c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>
        <f>IF(BB18&gt;0,BB18,"")</f>
        <v>2</v>
      </c>
      <c r="BQ18" s="39">
        <f>IF(BC18&gt;0,BC18,"")</f>
        <v>1.75</v>
      </c>
      <c r="BR18" s="11">
        <f>IF(SUM(AZ18:BC18)-BD18&gt;0,SUM(AZ18:BC18)-BD18,"")</f>
        <v>6.15</v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>
        <f>IF(BR18="","",MAX(BR18,BU18))</f>
        <v>6.15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6.15</v>
      </c>
      <c r="CA18" s="22">
        <v>4.4000000000000004</v>
      </c>
      <c r="CB18" s="22">
        <v>2.5</v>
      </c>
      <c r="CC18" s="22">
        <v>4</v>
      </c>
      <c r="CD18" s="22">
        <v>5</v>
      </c>
      <c r="CE18" s="22">
        <v>0</v>
      </c>
      <c r="CF18" s="22">
        <v>10.3</v>
      </c>
      <c r="CG18" s="22">
        <v>6.7</v>
      </c>
      <c r="CH18" s="22">
        <v>9.4</v>
      </c>
      <c r="CI18" s="22">
        <v>12.66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4</v>
      </c>
      <c r="CR18" s="38">
        <f>IF(CD18&gt;0,CD18,"")</f>
        <v>5</v>
      </c>
      <c r="CS18" s="40">
        <f>IF(SUM(CA18:CD18)-CE18&gt;0,SUM(CA18:CD18)-CE18,"")</f>
        <v>15.9</v>
      </c>
      <c r="CT18" s="40">
        <f>IF(CH18&gt;0,CH18,"")</f>
        <v>9.4</v>
      </c>
      <c r="CU18" s="40">
        <f>IF(CI18&gt;0,CI18,"")</f>
        <v>12.66</v>
      </c>
      <c r="CV18" s="40">
        <f>IF(SUM(CF18:CI18)-CJ18&gt;0,SUM(CF18:CI18)-CJ18,"")</f>
        <v>39.06</v>
      </c>
      <c r="CW18" s="40">
        <f>IF(CS18="","",MAX(CS18,CV18))</f>
        <v>39.06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39.06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3</v>
      </c>
      <c r="SW18" s="22">
        <f>IF($CP18="P",CB18,(CB18+BA18)/2)</f>
        <v>1.65</v>
      </c>
      <c r="SX18" s="22">
        <f>IF($CP18="P",CC18,(CC18+BB18)/2)</f>
        <v>3</v>
      </c>
      <c r="SY18" s="22">
        <f>IF($CP18="P",CD18,(CD18+BC18)/2)</f>
        <v>3.375</v>
      </c>
      <c r="SZ18" s="22">
        <f>IF($CP18="P",CE18,(CE18+BD18)/2)</f>
        <v>0</v>
      </c>
      <c r="TA18" s="22">
        <f>IF($CP18="P",CF18,(CF18+BE18)/2)</f>
        <v>5.15</v>
      </c>
      <c r="TB18" s="22">
        <f>IF($CP18="P",CG18,(CG18+BF18)/2)</f>
        <v>3.35</v>
      </c>
      <c r="TC18" s="22">
        <f>IF($CP18="P",CH18,(CH18+BG18)/2)</f>
        <v>4.7</v>
      </c>
      <c r="TD18" s="22">
        <f>IF($CP18="P",CI18,(CI18+BH18)/2)</f>
        <v>6.33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3</v>
      </c>
      <c r="TM18" s="40">
        <f>IF(SY18&gt;0,SY18,"")</f>
        <v>3.375</v>
      </c>
      <c r="TN18" s="40">
        <f>IF(SUM(SV18:SY18)-SZ18&gt;0,SUM(SV18:SY18)-SZ18,"")</f>
        <v>11.025</v>
      </c>
      <c r="TO18" s="40">
        <f>IF(TC18&gt;0,TC18,"")</f>
        <v>4.7</v>
      </c>
      <c r="TP18" s="40">
        <f>IF(TD18&gt;0,TD18,"")</f>
        <v>6.33</v>
      </c>
      <c r="TQ18" s="40">
        <f>IF(SUM(TA18:TD18)-TE18&gt;0,SUM(TA18:TD18)-TE18,"")</f>
        <v>19.53</v>
      </c>
      <c r="TR18" s="40">
        <f>IF(MAX(TN18,TQ18)&gt;0,MAX(TN18,TQ18),"")</f>
        <v>19.53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19.53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216</v>
      </c>
      <c r="D19" s="4" t="s">
        <v>6</v>
      </c>
      <c r="E19" s="4">
        <v>2007</v>
      </c>
      <c r="F19" s="9">
        <f>SUM(L19:V19)+SUM(L19:T19)*0.0000001+SUM(L19)*0.0000000000001</f>
        <v>153.89001538900513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51.58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IF(COUNT(AQ19,AT19,BR19,BU19,CS19,CV19)&gt;1,LARGE((AQ19,AT19,BR19,BU19,CS19,CV19),2),0)</f>
        <v>45.97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45.74</v>
      </c>
      <c r="Q19" s="8" t="str">
        <f>IF(P19="","",IF(OR(P19=CS19,P19=CV19,P19=CZ19),$CA$1,IF(OR(P19=BR19,P19=BU19,P19=BY19),$AZ$1,IF(OR(P19=AQ19,P19=AT19,P19=AX19),$Y$1,""))))</f>
        <v>2024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Elite Canada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>
        <v>16.100000000000001</v>
      </c>
      <c r="AE19" s="22">
        <v>9.4</v>
      </c>
      <c r="AF19" s="22">
        <v>9.9</v>
      </c>
      <c r="AG19" s="22">
        <v>16.18</v>
      </c>
      <c r="AH19" s="22">
        <v>0</v>
      </c>
      <c r="AI19" s="22">
        <v>6.5</v>
      </c>
      <c r="AJ19" s="22">
        <v>3.1</v>
      </c>
      <c r="AK19" s="22">
        <v>4.4000000000000004</v>
      </c>
      <c r="AL19" s="22">
        <v>7.98</v>
      </c>
      <c r="AM19" s="22">
        <v>0</v>
      </c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>
        <f>IF(AF19&gt;0,AF19,"")</f>
        <v>9.9</v>
      </c>
      <c r="AS19" s="40">
        <f>IF(AG19&gt;0,AG19,"")</f>
        <v>16.18</v>
      </c>
      <c r="AT19" s="40">
        <f>IF(SUM(AD19:AG19)-AH19&gt;0,SUM(AD19:AG19)-AH19,"")</f>
        <v>51.58</v>
      </c>
      <c r="AU19" s="40" t="str">
        <f>IF(AQ19="","",MAX(AQ19,AT19))</f>
        <v/>
      </c>
      <c r="AV19" s="40">
        <f>IF(AK19&gt;0,AK19,"")</f>
        <v>4.4000000000000004</v>
      </c>
      <c r="AW19" s="40">
        <f>IF(AL19&gt;0,AL19,"")</f>
        <v>7.98</v>
      </c>
      <c r="AX19" s="40">
        <f>IF(SUM(AI19:AL19)-AM19&gt;0,SUM(AI19:AL19)-AM19,"")</f>
        <v>21.98</v>
      </c>
      <c r="AY19" s="40">
        <f>IF(SUM(AU19,AX19)&gt;0,SUM(AU19,AX19),"")</f>
        <v>21.98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13.7</v>
      </c>
      <c r="CB19" s="22">
        <v>9.6</v>
      </c>
      <c r="CC19" s="22">
        <v>10</v>
      </c>
      <c r="CD19" s="22">
        <v>12.67</v>
      </c>
      <c r="CE19" s="22">
        <v>0</v>
      </c>
      <c r="CF19" s="22">
        <v>13.5</v>
      </c>
      <c r="CG19" s="22">
        <v>8.9</v>
      </c>
      <c r="CH19" s="22">
        <v>10.6</v>
      </c>
      <c r="CI19" s="22">
        <v>12.74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10</v>
      </c>
      <c r="CR19" s="38">
        <f>IF(CD19&gt;0,CD19,"")</f>
        <v>12.67</v>
      </c>
      <c r="CS19" s="40">
        <f>IF(SUM(CA19:CD19)-CE19&gt;0,SUM(CA19:CD19)-CE19,"")</f>
        <v>45.97</v>
      </c>
      <c r="CT19" s="40">
        <f>IF(CH19&gt;0,CH19,"")</f>
        <v>10.6</v>
      </c>
      <c r="CU19" s="40">
        <f>IF(CI19&gt;0,CI19,"")</f>
        <v>12.74</v>
      </c>
      <c r="CV19" s="40">
        <f>IF(SUM(CF19:CI19)-CJ19&gt;0,SUM(CF19:CI19)-CJ19,"")</f>
        <v>45.74</v>
      </c>
      <c r="CW19" s="40">
        <f>IF(CS19="","",MAX(CS19,CV19))</f>
        <v>45.97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45.97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6.85</v>
      </c>
      <c r="SW19" s="22">
        <f>IF($CP19="P",CB19,(CB19+BA19)/2)</f>
        <v>4.8</v>
      </c>
      <c r="SX19" s="22">
        <f>IF($CP19="P",CC19,(CC19+BB19)/2)</f>
        <v>5</v>
      </c>
      <c r="SY19" s="22">
        <f>IF($CP19="P",CD19,(CD19+BC19)/2)</f>
        <v>6.335</v>
      </c>
      <c r="SZ19" s="22">
        <f>IF($CP19="P",CE19,(CE19+BD19)/2)</f>
        <v>0</v>
      </c>
      <c r="TA19" s="22">
        <f>IF($CP19="P",CF19,(CF19+BE19)/2)</f>
        <v>6.75</v>
      </c>
      <c r="TB19" s="22">
        <f>IF($CP19="P",CG19,(CG19+BF19)/2)</f>
        <v>4.45</v>
      </c>
      <c r="TC19" s="22">
        <f>IF($CP19="P",CH19,(CH19+BG19)/2)</f>
        <v>5.3</v>
      </c>
      <c r="TD19" s="22">
        <f>IF($CP19="P",CI19,(CI19+BH19)/2)</f>
        <v>6.37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>
        <f>IF(SX19&gt;0,SX19,"")</f>
        <v>5</v>
      </c>
      <c r="TM19" s="40">
        <f>IF(SY19&gt;0,SY19,"")</f>
        <v>6.335</v>
      </c>
      <c r="TN19" s="40">
        <f>IF(SUM(SV19:SY19)-SZ19&gt;0,SUM(SV19:SY19)-SZ19,"")</f>
        <v>22.984999999999999</v>
      </c>
      <c r="TO19" s="40">
        <f>IF(TC19&gt;0,TC19,"")</f>
        <v>5.3</v>
      </c>
      <c r="TP19" s="40">
        <f>IF(TD19&gt;0,TD19,"")</f>
        <v>6.37</v>
      </c>
      <c r="TQ19" s="40">
        <f>IF(SUM(TA19:TD19)-TE19&gt;0,SUM(TA19:TD19)-TE19,"")</f>
        <v>22.87</v>
      </c>
      <c r="TR19" s="40">
        <f>IF(MAX(TN19,TQ19)&gt;0,MAX(TN19,TQ19),"")</f>
        <v>22.984999999999999</v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>
        <f>IF(SUM(TR19,TU19)&gt;0,SUM(TR19,TU19),"")</f>
        <v>22.984999999999999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213</v>
      </c>
      <c r="D20" s="4" t="s">
        <v>6</v>
      </c>
      <c r="E20" s="4">
        <v>2007</v>
      </c>
      <c r="F20" s="9">
        <f>SUM(L20:V20)+SUM(L20:T20)*0.0000001+SUM(L20)*0.0000000000001</f>
        <v>153.16001531600492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49.08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45.93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45.75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12.4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>
        <v>13.1</v>
      </c>
      <c r="CB20" s="22">
        <v>8.6999999999999993</v>
      </c>
      <c r="CC20" s="22">
        <v>10.6</v>
      </c>
      <c r="CD20" s="22">
        <v>13.53</v>
      </c>
      <c r="CE20" s="22">
        <v>0</v>
      </c>
      <c r="CF20" s="22">
        <v>13.7</v>
      </c>
      <c r="CG20" s="22">
        <v>9.3000000000000007</v>
      </c>
      <c r="CH20" s="22">
        <v>12.4</v>
      </c>
      <c r="CI20" s="22">
        <v>13.68</v>
      </c>
      <c r="CJ20" s="22">
        <v>0</v>
      </c>
      <c r="CK20" s="22">
        <v>12.1</v>
      </c>
      <c r="CL20" s="22">
        <v>8.9</v>
      </c>
      <c r="CM20" s="22">
        <v>11.5</v>
      </c>
      <c r="CN20" s="22">
        <v>13.25</v>
      </c>
      <c r="CO20" s="22">
        <v>0</v>
      </c>
      <c r="CP20" s="27"/>
      <c r="CQ20" s="38">
        <f>IF(CC20&gt;0,CC20,"")</f>
        <v>10.6</v>
      </c>
      <c r="CR20" s="38">
        <f>IF(CD20&gt;0,CD20,"")</f>
        <v>13.53</v>
      </c>
      <c r="CS20" s="40">
        <f>IF(SUM(CA20:CD20)-CE20&gt;0,SUM(CA20:CD20)-CE20,"")</f>
        <v>45.93</v>
      </c>
      <c r="CT20" s="40">
        <f>IF(CH20&gt;0,CH20,"")</f>
        <v>12.4</v>
      </c>
      <c r="CU20" s="40">
        <f>IF(CI20&gt;0,CI20,"")</f>
        <v>13.68</v>
      </c>
      <c r="CV20" s="40">
        <f>IF(SUM(CF20:CI20)-CJ20&gt;0,SUM(CF20:CI20)-CJ20,"")</f>
        <v>49.08</v>
      </c>
      <c r="CW20" s="40">
        <f>IF(CS20="","",MAX(CS20,CV20))</f>
        <v>49.08</v>
      </c>
      <c r="CX20" s="40">
        <f>IF(CM20&gt;0,CM20,"")</f>
        <v>11.5</v>
      </c>
      <c r="CY20" s="40">
        <f>IF(CN20&gt;0,CN20,"")</f>
        <v>13.25</v>
      </c>
      <c r="CZ20" s="40">
        <f>IF(SUM(CK20:CN20)-CO20&gt;0,SUM(CK20:CN20)-CO20,"")</f>
        <v>45.75</v>
      </c>
      <c r="DA20" s="40">
        <f>IF(SUM(CW20,CZ20)&gt;0,SUM(CW20,CZ20),"")</f>
        <v>94.83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6.55</v>
      </c>
      <c r="SW20" s="22">
        <f>IF($CP20="P",CB20,(CB20+BA20)/2)</f>
        <v>4.3499999999999996</v>
      </c>
      <c r="SX20" s="22">
        <f>IF($CP20="P",CC20,(CC20+BB20)/2)</f>
        <v>5.3</v>
      </c>
      <c r="SY20" s="22">
        <f>IF($CP20="P",CD20,(CD20+BC20)/2)</f>
        <v>6.7649999999999997</v>
      </c>
      <c r="SZ20" s="22">
        <f>IF($CP20="P",CE20,(CE20+BD20)/2)</f>
        <v>0</v>
      </c>
      <c r="TA20" s="22">
        <f>IF($CP20="P",CF20,(CF20+BE20)/2)</f>
        <v>6.85</v>
      </c>
      <c r="TB20" s="22">
        <f>IF($CP20="P",CG20,(CG20+BF20)/2)</f>
        <v>4.6500000000000004</v>
      </c>
      <c r="TC20" s="22">
        <f>IF($CP20="P",CH20,(CH20+BG20)/2)</f>
        <v>6.2</v>
      </c>
      <c r="TD20" s="22">
        <f>IF($CP20="P",CI20,(CI20+BH20)/2)</f>
        <v>6.84</v>
      </c>
      <c r="TE20" s="22">
        <f>IF($CP20="P",CJ20,(CJ20+BI20)/2)</f>
        <v>0</v>
      </c>
      <c r="TF20" s="22">
        <f>IF($CP20="P",CK20,(CK20+BJ20)/2)</f>
        <v>6.05</v>
      </c>
      <c r="TG20" s="22">
        <f>IF($CP20="P",CL20,(CL20+BK20)/2)</f>
        <v>4.45</v>
      </c>
      <c r="TH20" s="22">
        <f>IF($CP20="P",CM20,(CM20+BL20)/2)</f>
        <v>5.75</v>
      </c>
      <c r="TI20" s="22">
        <f>IF($CP20="P",CN20,(CN20+BM20)/2)</f>
        <v>6.625</v>
      </c>
      <c r="TJ20" s="22">
        <f>IF($CP20="P",CO20,(CO20+BN20)/2)</f>
        <v>0</v>
      </c>
      <c r="TK20" s="27" t="s">
        <v>46</v>
      </c>
      <c r="TL20" s="40">
        <f>IF(SX20&gt;0,SX20,"")</f>
        <v>5.3</v>
      </c>
      <c r="TM20" s="40">
        <f>IF(SY20&gt;0,SY20,"")</f>
        <v>6.7649999999999997</v>
      </c>
      <c r="TN20" s="40">
        <f>IF(SUM(SV20:SY20)-SZ20&gt;0,SUM(SV20:SY20)-SZ20,"")</f>
        <v>22.965</v>
      </c>
      <c r="TO20" s="40">
        <f>IF(TC20&gt;0,TC20,"")</f>
        <v>6.2</v>
      </c>
      <c r="TP20" s="40">
        <f>IF(TD20&gt;0,TD20,"")</f>
        <v>6.84</v>
      </c>
      <c r="TQ20" s="40">
        <f>IF(SUM(TA20:TD20)-TE20&gt;0,SUM(TA20:TD20)-TE20,"")</f>
        <v>24.54</v>
      </c>
      <c r="TR20" s="40">
        <f>IF(MAX(TN20,TQ20)&gt;0,MAX(TN20,TQ20),"")</f>
        <v>24.54</v>
      </c>
      <c r="TS20" s="40">
        <f>IF(TH20&gt;0,TH20,"")</f>
        <v>5.75</v>
      </c>
      <c r="TT20" s="40">
        <f>IF(TI20&gt;0,TI20,"")</f>
        <v>6.625</v>
      </c>
      <c r="TU20" s="40">
        <f>IF(SUM(TF20:TI20)-TJ20&gt;0,SUM(TF20:TI20)-TJ20,"")</f>
        <v>22.875</v>
      </c>
      <c r="TV20" s="40">
        <f>IF(SUM(TR20,TU20)&gt;0,SUM(TR20,TU20),"")</f>
        <v>47.414999999999999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214</v>
      </c>
      <c r="D21" s="4" t="s">
        <v>6</v>
      </c>
      <c r="E21" s="4">
        <v>2005</v>
      </c>
      <c r="F21" s="9">
        <f>SUM(L21:V21)+SUM(L21:T21)*0.0000001+SUM(L21)*0.0000000000001</f>
        <v>152.99001529900494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49.160000000000004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IF(COUNT(AQ21,AT21,BR21,BU21,CS21,CV21)&gt;1,LARGE((AQ21,AT21,BR21,BU21,CS21,CV21),2),0)</f>
        <v>48.5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44.03</v>
      </c>
      <c r="Q21" s="8" t="str">
        <f>IF(P21="","",IF(OR(P21=CS21,P21=CV21,P21=CZ21),$CA$1,IF(OR(P21=BR21,P21=BU21,P21=BY21),$AZ$1,IF(OR(P21=AQ21,P21=AT21,P21=AX21),$Y$1,""))))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11.3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14.3</v>
      </c>
      <c r="CB21" s="22">
        <v>9.3000000000000007</v>
      </c>
      <c r="CC21" s="22">
        <v>10.5</v>
      </c>
      <c r="CD21" s="22">
        <v>14.4</v>
      </c>
      <c r="CE21" s="22">
        <v>0</v>
      </c>
      <c r="CF21" s="22">
        <v>14.2</v>
      </c>
      <c r="CG21" s="22">
        <v>9.4</v>
      </c>
      <c r="CH21" s="22">
        <v>11.3</v>
      </c>
      <c r="CI21" s="22">
        <v>14.26</v>
      </c>
      <c r="CJ21" s="22">
        <v>0</v>
      </c>
      <c r="CK21" s="22">
        <v>13.8</v>
      </c>
      <c r="CL21" s="22">
        <v>8.4</v>
      </c>
      <c r="CM21" s="22">
        <v>9.1</v>
      </c>
      <c r="CN21" s="22">
        <v>12.73</v>
      </c>
      <c r="CO21" s="22">
        <v>0</v>
      </c>
      <c r="CP21" s="27"/>
      <c r="CQ21" s="38">
        <f>IF(CC21&gt;0,CC21,"")</f>
        <v>10.5</v>
      </c>
      <c r="CR21" s="38">
        <f>IF(CD21&gt;0,CD21,"")</f>
        <v>14.4</v>
      </c>
      <c r="CS21" s="40">
        <f>IF(SUM(CA21:CD21)-CE21&gt;0,SUM(CA21:CD21)-CE21,"")</f>
        <v>48.5</v>
      </c>
      <c r="CT21" s="40">
        <f>IF(CH21&gt;0,CH21,"")</f>
        <v>11.3</v>
      </c>
      <c r="CU21" s="40">
        <f>IF(CI21&gt;0,CI21,"")</f>
        <v>14.26</v>
      </c>
      <c r="CV21" s="40">
        <f>IF(SUM(CF21:CI21)-CJ21&gt;0,SUM(CF21:CI21)-CJ21,"")</f>
        <v>49.160000000000004</v>
      </c>
      <c r="CW21" s="40">
        <f>IF(CS21="","",MAX(CS21,CV21))</f>
        <v>49.160000000000004</v>
      </c>
      <c r="CX21" s="40">
        <f>IF(CM21&gt;0,CM21,"")</f>
        <v>9.1</v>
      </c>
      <c r="CY21" s="40">
        <f>IF(CN21&gt;0,CN21,"")</f>
        <v>12.73</v>
      </c>
      <c r="CZ21" s="40">
        <f>IF(SUM(CK21:CN21)-CO21&gt;0,SUM(CK21:CN21)-CO21,"")</f>
        <v>44.03</v>
      </c>
      <c r="DA21" s="40">
        <f>IF(SUM(CW21,CZ21)&gt;0,SUM(CW21,CZ21),"")</f>
        <v>93.19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7.15</v>
      </c>
      <c r="SW21" s="22">
        <f>IF($CP21="P",CB21,(CB21+BA21)/2)</f>
        <v>4.6500000000000004</v>
      </c>
      <c r="SX21" s="22">
        <f>IF($CP21="P",CC21,(CC21+BB21)/2)</f>
        <v>5.25</v>
      </c>
      <c r="SY21" s="22">
        <f>IF($CP21="P",CD21,(CD21+BC21)/2)</f>
        <v>7.2</v>
      </c>
      <c r="SZ21" s="22">
        <f>IF($CP21="P",CE21,(CE21+BD21)/2)</f>
        <v>0</v>
      </c>
      <c r="TA21" s="22">
        <f>IF($CP21="P",CF21,(CF21+BE21)/2)</f>
        <v>7.1</v>
      </c>
      <c r="TB21" s="22">
        <f>IF($CP21="P",CG21,(CG21+BF21)/2)</f>
        <v>4.7</v>
      </c>
      <c r="TC21" s="22">
        <f>IF($CP21="P",CH21,(CH21+BG21)/2)</f>
        <v>5.65</v>
      </c>
      <c r="TD21" s="22">
        <f>IF($CP21="P",CI21,(CI21+BH21)/2)</f>
        <v>7.13</v>
      </c>
      <c r="TE21" s="22">
        <f>IF($CP21="P",CJ21,(CJ21+BI21)/2)</f>
        <v>0</v>
      </c>
      <c r="TF21" s="22">
        <f>IF($CP21="P",CK21,(CK21+BJ21)/2)</f>
        <v>6.9</v>
      </c>
      <c r="TG21" s="22">
        <f>IF($CP21="P",CL21,(CL21+BK21)/2)</f>
        <v>4.2</v>
      </c>
      <c r="TH21" s="22">
        <f>IF($CP21="P",CM21,(CM21+BL21)/2)</f>
        <v>4.55</v>
      </c>
      <c r="TI21" s="22">
        <f>IF($CP21="P",CN21,(CN21+BM21)/2)</f>
        <v>6.3650000000000002</v>
      </c>
      <c r="TJ21" s="22">
        <f>IF($CP21="P",CO21,(CO21+BN21)/2)</f>
        <v>0</v>
      </c>
      <c r="TK21" s="27" t="s">
        <v>46</v>
      </c>
      <c r="TL21" s="40">
        <f>IF(SX21&gt;0,SX21,"")</f>
        <v>5.25</v>
      </c>
      <c r="TM21" s="40">
        <f>IF(SY21&gt;0,SY21,"")</f>
        <v>7.2</v>
      </c>
      <c r="TN21" s="40">
        <f>IF(SUM(SV21:SY21)-SZ21&gt;0,SUM(SV21:SY21)-SZ21,"")</f>
        <v>24.25</v>
      </c>
      <c r="TO21" s="40">
        <f>IF(TC21&gt;0,TC21,"")</f>
        <v>5.65</v>
      </c>
      <c r="TP21" s="40">
        <f>IF(TD21&gt;0,TD21,"")</f>
        <v>7.13</v>
      </c>
      <c r="TQ21" s="40">
        <f>IF(SUM(TA21:TD21)-TE21&gt;0,SUM(TA21:TD21)-TE21,"")</f>
        <v>24.580000000000002</v>
      </c>
      <c r="TR21" s="40">
        <f>IF(MAX(TN21,TQ21)&gt;0,MAX(TN21,TQ21),"")</f>
        <v>24.580000000000002</v>
      </c>
      <c r="TS21" s="40">
        <f>IF(TH21&gt;0,TH21,"")</f>
        <v>4.55</v>
      </c>
      <c r="TT21" s="40">
        <f>IF(TI21&gt;0,TI21,"")</f>
        <v>6.3650000000000002</v>
      </c>
      <c r="TU21" s="40">
        <f>IF(SUM(TF21:TI21)-TJ21&gt;0,SUM(TF21:TI21)-TJ21,"")</f>
        <v>22.015000000000001</v>
      </c>
      <c r="TV21" s="40">
        <f>IF(SUM(TR21,TU21)&gt;0,SUM(TR21,TU21),"")</f>
        <v>46.594999999999999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155</v>
      </c>
      <c r="D22" s="4" t="s">
        <v>5</v>
      </c>
      <c r="E22" s="4">
        <v>2006</v>
      </c>
      <c r="F22" s="9">
        <f>SUM(L22:V22)+SUM(L22:T22)*0.0000001+SUM(L22)*0.0000000000001</f>
        <v>151.48001514800515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51.81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43.04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45.43</v>
      </c>
      <c r="Q22" s="8" t="str">
        <f>IF(P22="","",IF(OR(P22=CS22,P22=CV22,P22=CZ22),$CA$1,IF(OR(P22=BR22,P22=BU22,P22=BY22),$AZ$1,IF(OR(P22=AQ22,P22=AT22,P22=AX22),$Y$1,""))))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11.2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7.62</v>
      </c>
      <c r="CB22" s="22">
        <v>9.4</v>
      </c>
      <c r="CC22" s="22">
        <v>11.2</v>
      </c>
      <c r="CD22" s="22">
        <v>14.82</v>
      </c>
      <c r="CE22" s="22">
        <v>0</v>
      </c>
      <c r="CF22" s="22">
        <v>16.100000000000001</v>
      </c>
      <c r="CG22" s="22">
        <v>9.8000000000000007</v>
      </c>
      <c r="CH22" s="22">
        <v>11.2</v>
      </c>
      <c r="CI22" s="22">
        <v>14.71</v>
      </c>
      <c r="CJ22" s="22">
        <v>0</v>
      </c>
      <c r="CK22" s="22">
        <v>14.1</v>
      </c>
      <c r="CL22" s="22">
        <v>7.9</v>
      </c>
      <c r="CM22" s="22">
        <v>9.8000000000000007</v>
      </c>
      <c r="CN22" s="22">
        <v>13.63</v>
      </c>
      <c r="CO22" s="22">
        <v>0</v>
      </c>
      <c r="CP22" s="27"/>
      <c r="CQ22" s="38">
        <f>IF(CC22&gt;0,CC22,"")</f>
        <v>11.2</v>
      </c>
      <c r="CR22" s="38">
        <f>IF(CD22&gt;0,CD22,"")</f>
        <v>14.82</v>
      </c>
      <c r="CS22" s="40">
        <f>IF(SUM(CA22:CD22)-CE22&gt;0,SUM(CA22:CD22)-CE22,"")</f>
        <v>43.04</v>
      </c>
      <c r="CT22" s="40">
        <f>IF(CH22&gt;0,CH22,"")</f>
        <v>11.2</v>
      </c>
      <c r="CU22" s="40">
        <f>IF(CI22&gt;0,CI22,"")</f>
        <v>14.71</v>
      </c>
      <c r="CV22" s="40">
        <f>IF(SUM(CF22:CI22)-CJ22&gt;0,SUM(CF22:CI22)-CJ22,"")</f>
        <v>51.81</v>
      </c>
      <c r="CW22" s="40">
        <f>IF(CS22="","",MAX(CS22,CV22))</f>
        <v>51.81</v>
      </c>
      <c r="CX22" s="40">
        <f>IF(CM22&gt;0,CM22,"")</f>
        <v>9.8000000000000007</v>
      </c>
      <c r="CY22" s="40">
        <f>IF(CN22&gt;0,CN22,"")</f>
        <v>13.63</v>
      </c>
      <c r="CZ22" s="40">
        <f>IF(SUM(CK22:CN22)-CO22&gt;0,SUM(CK22:CN22)-CO22,"")</f>
        <v>45.43</v>
      </c>
      <c r="DA22" s="40">
        <f>IF(SUM(CW22,CZ22)&gt;0,SUM(CW22,CZ22),"")</f>
        <v>97.240000000000009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3.81</v>
      </c>
      <c r="SW22" s="22">
        <f>IF($CP22="P",CB22,(CB22+BA22)/2)</f>
        <v>4.7</v>
      </c>
      <c r="SX22" s="22">
        <f>IF($CP22="P",CC22,(CC22+BB22)/2)</f>
        <v>5.6</v>
      </c>
      <c r="SY22" s="22">
        <f>IF($CP22="P",CD22,(CD22+BC22)/2)</f>
        <v>7.41</v>
      </c>
      <c r="SZ22" s="22">
        <f>IF($CP22="P",CE22,(CE22+BD22)/2)</f>
        <v>0</v>
      </c>
      <c r="TA22" s="22">
        <f>IF($CP22="P",CF22,(CF22+BE22)/2)</f>
        <v>8.0500000000000007</v>
      </c>
      <c r="TB22" s="22">
        <f>IF($CP22="P",CG22,(CG22+BF22)/2)</f>
        <v>4.9000000000000004</v>
      </c>
      <c r="TC22" s="22">
        <f>IF($CP22="P",CH22,(CH22+BG22)/2)</f>
        <v>5.6</v>
      </c>
      <c r="TD22" s="22">
        <f>IF($CP22="P",CI22,(CI22+BH22)/2)</f>
        <v>7.3550000000000004</v>
      </c>
      <c r="TE22" s="22">
        <f>IF($CP22="P",CJ22,(CJ22+BI22)/2)</f>
        <v>0</v>
      </c>
      <c r="TF22" s="22">
        <f>IF($CP22="P",CK22,(CK22+BJ22)/2)</f>
        <v>7.05</v>
      </c>
      <c r="TG22" s="22">
        <f>IF($CP22="P",CL22,(CL22+BK22)/2)</f>
        <v>3.95</v>
      </c>
      <c r="TH22" s="22">
        <f>IF($CP22="P",CM22,(CM22+BL22)/2)</f>
        <v>4.9000000000000004</v>
      </c>
      <c r="TI22" s="22">
        <f>IF($CP22="P",CN22,(CN22+BM22)/2)</f>
        <v>6.8150000000000004</v>
      </c>
      <c r="TJ22" s="22">
        <f>IF($CP22="P",CO22,(CO22+BN22)/2)</f>
        <v>0</v>
      </c>
      <c r="TK22" s="27" t="s">
        <v>46</v>
      </c>
      <c r="TL22" s="40">
        <f>IF(SX22&gt;0,SX22,"")</f>
        <v>5.6</v>
      </c>
      <c r="TM22" s="40">
        <f>IF(SY22&gt;0,SY22,"")</f>
        <v>7.41</v>
      </c>
      <c r="TN22" s="40">
        <f>IF(SUM(SV22:SY22)-SZ22&gt;0,SUM(SV22:SY22)-SZ22,"")</f>
        <v>21.52</v>
      </c>
      <c r="TO22" s="40">
        <f>IF(TC22&gt;0,TC22,"")</f>
        <v>5.6</v>
      </c>
      <c r="TP22" s="40">
        <f>IF(TD22&gt;0,TD22,"")</f>
        <v>7.3550000000000004</v>
      </c>
      <c r="TQ22" s="40">
        <f>IF(SUM(TA22:TD22)-TE22&gt;0,SUM(TA22:TD22)-TE22,"")</f>
        <v>25.905000000000001</v>
      </c>
      <c r="TR22" s="40">
        <f>IF(MAX(TN22,TQ22)&gt;0,MAX(TN22,TQ22),"")</f>
        <v>25.905000000000001</v>
      </c>
      <c r="TS22" s="40">
        <f>IF(TH22&gt;0,TH22,"")</f>
        <v>4.9000000000000004</v>
      </c>
      <c r="TT22" s="40">
        <f>IF(TI22&gt;0,TI22,"")</f>
        <v>6.8150000000000004</v>
      </c>
      <c r="TU22" s="40">
        <f>IF(SUM(TF22:TI22)-TJ22&gt;0,SUM(TF22:TI22)-TJ22,"")</f>
        <v>22.715</v>
      </c>
      <c r="TV22" s="40">
        <f>IF(SUM(TR22,TU22)&gt;0,SUM(TR22,TU22),"")</f>
        <v>48.620000000000005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201</v>
      </c>
      <c r="D23" s="4" t="s">
        <v>4</v>
      </c>
      <c r="E23" s="4">
        <v>2007</v>
      </c>
      <c r="F23" s="9">
        <f>SUM(L23:V23)+SUM(L23:T23)*0.0000001+SUM(L23)*0.0000000000001</f>
        <v>150.32001503200468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46.94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IF(COUNT(AQ23,AT23,BR23,BU23,CS23,CV23)&gt;1,LARGE((AQ23,AT23,BR23,BU23,CS23,CV23),2),0)</f>
        <v>25.279999999999998</v>
      </c>
      <c r="O23" s="8" t="str">
        <f>IF(N23="","",IF(OR(N23=CS23,N23=CV23),$CA$1,IF(OR(N23=BR23,N23=BU23),$AZ$1,IF(OR(N23=AQ23,N23=AT23),$Y$1,""))))</f>
        <v>2023 3rd Domestic Trial</v>
      </c>
      <c r="P23" s="8">
        <f>IF(COUNT(AQ23,AT23,BR23,BU23,CS23,CV23)&gt;2,MAX(AX23,BY23,CZ23,LARGE((AQ23,AT23,BR23,BU23,CS23,CV23),3)),IF(MAX(AX23,BY23,CZ23)&gt;0,MAX(AX23,BY23,CZ23),0))</f>
        <v>50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13.5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14.6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>2023 3rd Domestic Trial</v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11.1</v>
      </c>
      <c r="Z23" s="22">
        <v>9.1</v>
      </c>
      <c r="AA23" s="22">
        <v>12.7</v>
      </c>
      <c r="AB23" s="22">
        <v>14.04</v>
      </c>
      <c r="AC23" s="22">
        <v>0</v>
      </c>
      <c r="AD23" s="22"/>
      <c r="AE23" s="22"/>
      <c r="AF23" s="22"/>
      <c r="AG23" s="22"/>
      <c r="AH23" s="22"/>
      <c r="AI23" s="22">
        <v>4.2</v>
      </c>
      <c r="AJ23" s="22">
        <v>2.8</v>
      </c>
      <c r="AK23" s="22">
        <v>4.9000000000000004</v>
      </c>
      <c r="AL23" s="22">
        <v>5</v>
      </c>
      <c r="AM23" s="22">
        <v>0</v>
      </c>
      <c r="AN23" s="27"/>
      <c r="AO23" s="38">
        <f>IF(AA23&gt;0,AA23,"")</f>
        <v>12.7</v>
      </c>
      <c r="AP23" s="38">
        <f>IF(AB23&gt;0,AB23,"")</f>
        <v>14.04</v>
      </c>
      <c r="AQ23" s="40">
        <f>IF(SUM(Y23:AB23)-AC23&gt;0,SUM(Y23:AB23)-AC23,"")</f>
        <v>46.94</v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>
        <f>IF(AQ23="","",MAX(AQ23,AT23))</f>
        <v>46.94</v>
      </c>
      <c r="AV23" s="40">
        <f>IF(AK23&gt;0,AK23,"")</f>
        <v>4.9000000000000004</v>
      </c>
      <c r="AW23" s="40">
        <f>IF(AL23&gt;0,AL23,"")</f>
        <v>5</v>
      </c>
      <c r="AX23" s="40">
        <f>IF(SUM(AI23:AL23)-AM23&gt;0,SUM(AI23:AL23)-AM23,"")</f>
        <v>16.899999999999999</v>
      </c>
      <c r="AY23" s="40">
        <f>IF(SUM(AU23,AX23)&gt;0,SUM(AU23,AX23),"")</f>
        <v>63.839999999999996</v>
      </c>
      <c r="AZ23" s="26">
        <v>6.6</v>
      </c>
      <c r="BA23" s="26">
        <v>4.3</v>
      </c>
      <c r="BB23" s="26">
        <v>6.7</v>
      </c>
      <c r="BC23" s="26">
        <v>7.68</v>
      </c>
      <c r="BD23" s="26">
        <v>0</v>
      </c>
      <c r="BE23" s="26"/>
      <c r="BF23" s="26"/>
      <c r="BG23" s="26"/>
      <c r="BH23" s="26"/>
      <c r="BI23" s="26"/>
      <c r="BJ23" s="26">
        <v>12.9</v>
      </c>
      <c r="BK23" s="26">
        <v>9</v>
      </c>
      <c r="BL23" s="26">
        <v>13.5</v>
      </c>
      <c r="BM23" s="26">
        <v>14.6</v>
      </c>
      <c r="BN23" s="26">
        <v>0</v>
      </c>
      <c r="BO23" s="28"/>
      <c r="BP23" s="39">
        <f>IF(BB23&gt;0,BB23,"")</f>
        <v>6.7</v>
      </c>
      <c r="BQ23" s="39">
        <f>IF(BC23&gt;0,BC23,"")</f>
        <v>7.68</v>
      </c>
      <c r="BR23" s="11">
        <f>IF(SUM(AZ23:BC23)-BD23&gt;0,SUM(AZ23:BC23)-BD23,"")</f>
        <v>25.279999999999998</v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>
        <f>IF(BR23="","",MAX(BR23,BU23))</f>
        <v>25.279999999999998</v>
      </c>
      <c r="BW23" s="11">
        <f>IF(BL23&gt;0,BL23,"")</f>
        <v>13.5</v>
      </c>
      <c r="BX23" s="11">
        <f>IF(BM23&gt;0,BM23,"")</f>
        <v>14.6</v>
      </c>
      <c r="BY23" s="11">
        <f>IF(SUM(BJ23:BM23)-BN23&gt;0,SUM(BJ23:BM23)-BN23,"")</f>
        <v>50</v>
      </c>
      <c r="BZ23" s="11">
        <f>IF(SUM(BV23,BY23)&gt;0,SUM(BV23,BY23),"")</f>
        <v>75.28</v>
      </c>
      <c r="CA23" s="22">
        <v>6.6</v>
      </c>
      <c r="CB23" s="22">
        <v>4.5</v>
      </c>
      <c r="CC23" s="22">
        <v>5.8</v>
      </c>
      <c r="CD23" s="22">
        <v>7.39</v>
      </c>
      <c r="CE23" s="22">
        <v>0</v>
      </c>
      <c r="CF23" s="22">
        <v>3.9</v>
      </c>
      <c r="CG23" s="22">
        <v>2.7</v>
      </c>
      <c r="CH23" s="22">
        <v>4.2</v>
      </c>
      <c r="CI23" s="22">
        <v>4.59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5.8</v>
      </c>
      <c r="CR23" s="38">
        <f>IF(CD23&gt;0,CD23,"")</f>
        <v>7.39</v>
      </c>
      <c r="CS23" s="40">
        <f>IF(SUM(CA23:CD23)-CE23&gt;0,SUM(CA23:CD23)-CE23,"")</f>
        <v>24.29</v>
      </c>
      <c r="CT23" s="40">
        <f>IF(CH23&gt;0,CH23,"")</f>
        <v>4.2</v>
      </c>
      <c r="CU23" s="40">
        <f>IF(CI23&gt;0,CI23,"")</f>
        <v>4.59</v>
      </c>
      <c r="CV23" s="40">
        <f>IF(SUM(CF23:CI23)-CJ23&gt;0,SUM(CF23:CI23)-CJ23,"")</f>
        <v>15.39</v>
      </c>
      <c r="CW23" s="40">
        <f>IF(CS23="","",MAX(CS23,CV23))</f>
        <v>24.29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24.29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>
        <v>1.6</v>
      </c>
      <c r="HC23" s="18">
        <v>1</v>
      </c>
      <c r="HD23" s="18">
        <v>1.8</v>
      </c>
      <c r="HE23" s="18">
        <v>1.64</v>
      </c>
      <c r="HF23" s="18">
        <v>0</v>
      </c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>
        <f>IF(HD23&gt;0,HD23,"")</f>
        <v>1.8</v>
      </c>
      <c r="HW23" s="11">
        <f>IF(HE23&gt;0,HE23,"")</f>
        <v>1.64</v>
      </c>
      <c r="HX23" s="11">
        <f>IF(SUM(HB23:HE23)-HF23&gt;0,SUM(HB23:HE23)-HF23,"")</f>
        <v>6.04</v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>
        <f>IF(MAX(HX23,IA23)&gt;0,MAX(HX23,IA23),"")</f>
        <v>6.04</v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>
        <f>IF(SUM(IB23,IE23,IH23)&gt;0,SUM(IB23,IE23,IH23),"")</f>
        <v>6.04</v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6.6</v>
      </c>
      <c r="SW23" s="22">
        <f>IF($CP23="P",CB23,(CB23+BA23)/2)</f>
        <v>4.4000000000000004</v>
      </c>
      <c r="SX23" s="22">
        <f>IF($CP23="P",CC23,(CC23+BB23)/2)</f>
        <v>6.25</v>
      </c>
      <c r="SY23" s="22">
        <f>IF($CP23="P",CD23,(CD23+BC23)/2)</f>
        <v>7.5350000000000001</v>
      </c>
      <c r="SZ23" s="22">
        <f>IF($CP23="P",CE23,(CE23+BD23)/2)</f>
        <v>0</v>
      </c>
      <c r="TA23" s="22">
        <f>IF($CP23="P",CF23,(CF23+BE23)/2)</f>
        <v>1.95</v>
      </c>
      <c r="TB23" s="22">
        <f>IF($CP23="P",CG23,(CG23+BF23)/2)</f>
        <v>1.35</v>
      </c>
      <c r="TC23" s="22">
        <f>IF($CP23="P",CH23,(CH23+BG23)/2)</f>
        <v>2.1</v>
      </c>
      <c r="TD23" s="22">
        <f>IF($CP23="P",CI23,(CI23+BH23)/2)</f>
        <v>2.2949999999999999</v>
      </c>
      <c r="TE23" s="22">
        <f>IF($CP23="P",CJ23,(CJ23+BI23)/2)</f>
        <v>0</v>
      </c>
      <c r="TF23" s="22">
        <f>IF($CP23="P",CK23,(CK23+BJ23)/2)</f>
        <v>6.45</v>
      </c>
      <c r="TG23" s="22">
        <f>IF($CP23="P",CL23,(CL23+BK23)/2)</f>
        <v>4.5</v>
      </c>
      <c r="TH23" s="22">
        <f>IF($CP23="P",CM23,(CM23+BL23)/2)</f>
        <v>6.75</v>
      </c>
      <c r="TI23" s="22">
        <f>IF($CP23="P",CN23,(CN23+BM23)/2)</f>
        <v>7.3</v>
      </c>
      <c r="TJ23" s="22">
        <f>IF($CP23="P",CO23,(CO23+BN23)/2)</f>
        <v>0</v>
      </c>
      <c r="TK23" s="27" t="s">
        <v>46</v>
      </c>
      <c r="TL23" s="40">
        <f>IF(SX23&gt;0,SX23,"")</f>
        <v>6.25</v>
      </c>
      <c r="TM23" s="40">
        <f>IF(SY23&gt;0,SY23,"")</f>
        <v>7.5350000000000001</v>
      </c>
      <c r="TN23" s="40">
        <f>IF(SUM(SV23:SY23)-SZ23&gt;0,SUM(SV23:SY23)-SZ23,"")</f>
        <v>24.785</v>
      </c>
      <c r="TO23" s="40">
        <f>IF(TC23&gt;0,TC23,"")</f>
        <v>2.1</v>
      </c>
      <c r="TP23" s="40">
        <f>IF(TD23&gt;0,TD23,"")</f>
        <v>2.2949999999999999</v>
      </c>
      <c r="TQ23" s="40">
        <f>IF(SUM(TA23:TD23)-TE23&gt;0,SUM(TA23:TD23)-TE23,"")</f>
        <v>7.6950000000000003</v>
      </c>
      <c r="TR23" s="40">
        <f>IF(MAX(TN23,TQ23)&gt;0,MAX(TN23,TQ23),"")</f>
        <v>24.785</v>
      </c>
      <c r="TS23" s="40">
        <f>IF(TH23&gt;0,TH23,"")</f>
        <v>6.75</v>
      </c>
      <c r="TT23" s="40">
        <f>IF(TI23&gt;0,TI23,"")</f>
        <v>7.3</v>
      </c>
      <c r="TU23" s="40">
        <f>IF(SUM(TF23:TI23)-TJ23&gt;0,SUM(TF23:TI23)-TJ23,"")</f>
        <v>25</v>
      </c>
      <c r="TV23" s="40">
        <f>IF(SUM(TR23,TU23)&gt;0,SUM(TR23,TU23),"")</f>
        <v>49.784999999999997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208</v>
      </c>
      <c r="D24" s="4" t="s">
        <v>5</v>
      </c>
      <c r="E24" s="4">
        <v>2007</v>
      </c>
      <c r="F24" s="9">
        <f>SUM(L24:V24)+SUM(L24:T24)*0.0000001+SUM(L24)*0.0000000000001</f>
        <v>149.53001495300484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48.32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41.910000000000004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47.9</v>
      </c>
      <c r="Q24" s="8" t="str">
        <f>IF(P24="","",IF(OR(P24=CS24,P24=CV24,P24=CZ24),$CA$1,IF(OR(P24=BR24,P24=BU24,P24=BY24),$AZ$1,IF(OR(P24=AQ24,P24=AT24,P24=AX24),$Y$1,""))))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>
        <v>14.5</v>
      </c>
      <c r="AE24" s="22">
        <v>9.1999999999999993</v>
      </c>
      <c r="AF24" s="22">
        <v>11.4</v>
      </c>
      <c r="AG24" s="22">
        <v>13.22</v>
      </c>
      <c r="AH24" s="22">
        <v>0</v>
      </c>
      <c r="AI24" s="22">
        <v>14.4</v>
      </c>
      <c r="AJ24" s="22">
        <v>9</v>
      </c>
      <c r="AK24" s="22">
        <v>11.4</v>
      </c>
      <c r="AL24" s="22">
        <v>13.1</v>
      </c>
      <c r="AM24" s="22">
        <v>0</v>
      </c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>
        <f>IF(AF24&gt;0,AF24,"")</f>
        <v>11.4</v>
      </c>
      <c r="AS24" s="40">
        <f>IF(AG24&gt;0,AG24,"")</f>
        <v>13.22</v>
      </c>
      <c r="AT24" s="40">
        <f>IF(SUM(AD24:AG24)-AH24&gt;0,SUM(AD24:AG24)-AH24,"")</f>
        <v>48.32</v>
      </c>
      <c r="AU24" s="40" t="str">
        <f>IF(AQ24="","",MAX(AQ24,AT24))</f>
        <v/>
      </c>
      <c r="AV24" s="40">
        <f>IF(AK24&gt;0,AK24,"")</f>
        <v>11.4</v>
      </c>
      <c r="AW24" s="40">
        <f>IF(AL24&gt;0,AL24,"")</f>
        <v>13.1</v>
      </c>
      <c r="AX24" s="40">
        <f>IF(SUM(AI24:AL24)-AM24&gt;0,SUM(AI24:AL24)-AM24,"")</f>
        <v>47.9</v>
      </c>
      <c r="AY24" s="40">
        <f>IF(SUM(AU24,AX24)&gt;0,SUM(AU24,AX24),"")</f>
        <v>47.9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4.8</v>
      </c>
      <c r="CB24" s="22">
        <v>2.5</v>
      </c>
      <c r="CC24" s="22">
        <v>3.1</v>
      </c>
      <c r="CD24" s="22">
        <v>14.76</v>
      </c>
      <c r="CE24" s="22">
        <v>0</v>
      </c>
      <c r="CF24" s="22">
        <v>13.9</v>
      </c>
      <c r="CG24" s="22">
        <v>9.1</v>
      </c>
      <c r="CH24" s="22">
        <v>6.7</v>
      </c>
      <c r="CI24" s="22">
        <v>14.61</v>
      </c>
      <c r="CJ24" s="22">
        <v>2.4</v>
      </c>
      <c r="CK24" s="22"/>
      <c r="CL24" s="22"/>
      <c r="CM24" s="22"/>
      <c r="CN24" s="22"/>
      <c r="CO24" s="22"/>
      <c r="CP24" s="27"/>
      <c r="CQ24" s="38">
        <f>IF(CC24&gt;0,CC24,"")</f>
        <v>3.1</v>
      </c>
      <c r="CR24" s="38">
        <f>IF(CD24&gt;0,CD24,"")</f>
        <v>14.76</v>
      </c>
      <c r="CS24" s="40">
        <f>IF(SUM(CA24:CD24)-CE24&gt;0,SUM(CA24:CD24)-CE24,"")</f>
        <v>25.16</v>
      </c>
      <c r="CT24" s="40">
        <f>IF(CH24&gt;0,CH24,"")</f>
        <v>6.7</v>
      </c>
      <c r="CU24" s="40">
        <f>IF(CI24&gt;0,CI24,"")</f>
        <v>14.61</v>
      </c>
      <c r="CV24" s="40">
        <f>IF(SUM(CF24:CI24)-CJ24&gt;0,SUM(CF24:CI24)-CJ24,"")</f>
        <v>41.910000000000004</v>
      </c>
      <c r="CW24" s="40">
        <f>IF(CS24="","",MAX(CS24,CV24))</f>
        <v>41.910000000000004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41.910000000000004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2.4</v>
      </c>
      <c r="SW24" s="22">
        <f>IF($CP24="P",CB24,(CB24+BA24)/2)</f>
        <v>1.25</v>
      </c>
      <c r="SX24" s="22">
        <f>IF($CP24="P",CC24,(CC24+BB24)/2)</f>
        <v>1.55</v>
      </c>
      <c r="SY24" s="22">
        <f>IF($CP24="P",CD24,(CD24+BC24)/2)</f>
        <v>7.38</v>
      </c>
      <c r="SZ24" s="22">
        <f>IF($CP24="P",CE24,(CE24+BD24)/2)</f>
        <v>0</v>
      </c>
      <c r="TA24" s="22">
        <f>IF($CP24="P",CF24,(CF24+BE24)/2)</f>
        <v>6.95</v>
      </c>
      <c r="TB24" s="22">
        <f>IF($CP24="P",CG24,(CG24+BF24)/2)</f>
        <v>4.55</v>
      </c>
      <c r="TC24" s="22">
        <f>IF($CP24="P",CH24,(CH24+BG24)/2)</f>
        <v>3.35</v>
      </c>
      <c r="TD24" s="22">
        <f>IF($CP24="P",CI24,(CI24+BH24)/2)</f>
        <v>7.3049999999999997</v>
      </c>
      <c r="TE24" s="22">
        <f>IF($CP24="P",CJ24,(CJ24+BI24)/2)</f>
        <v>1.2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1.55</v>
      </c>
      <c r="TM24" s="40">
        <f>IF(SY24&gt;0,SY24,"")</f>
        <v>7.38</v>
      </c>
      <c r="TN24" s="40">
        <f>IF(SUM(SV24:SY24)-SZ24&gt;0,SUM(SV24:SY24)-SZ24,"")</f>
        <v>12.58</v>
      </c>
      <c r="TO24" s="40">
        <f>IF(TC24&gt;0,TC24,"")</f>
        <v>3.35</v>
      </c>
      <c r="TP24" s="40">
        <f>IF(TD24&gt;0,TD24,"")</f>
        <v>7.3049999999999997</v>
      </c>
      <c r="TQ24" s="40">
        <f>IF(SUM(TA24:TD24)-TE24&gt;0,SUM(TA24:TD24)-TE24,"")</f>
        <v>20.955000000000002</v>
      </c>
      <c r="TR24" s="40">
        <f>IF(MAX(TN24,TQ24)&gt;0,MAX(TN24,TQ24),"")</f>
        <v>20.955000000000002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20.955000000000002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217</v>
      </c>
      <c r="D25" s="4" t="s">
        <v>180</v>
      </c>
      <c r="E25" s="4">
        <v>2003</v>
      </c>
      <c r="F25" s="9">
        <f>SUM(L25:V25)+SUM(L25:T25)*0.0000001+SUM(L25)*0.0000000000001</f>
        <v>146.51001465100458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46.05</v>
      </c>
      <c r="M25" s="8" t="str">
        <f>IF(L25="","",IF(OR(L25=CS25,L25=CV25),$CA$1,IF(OR(L25=BR25,L25=BU25),$AZ$1,IF(OR(L25=AQ25,L25=AT25),$Y$1,""))))</f>
        <v>2023 Nationals</v>
      </c>
      <c r="N25" s="8">
        <f>IF(COUNT(AQ25,AT25,BR25,BU25,CS25,CV25)&gt;1,LARGE((AQ25,AT25,BR25,BU25,CS25,CV25),2),0)</f>
        <v>44.83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44.33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13.7</v>
      </c>
      <c r="Z25" s="22">
        <v>8.6999999999999993</v>
      </c>
      <c r="AA25" s="22">
        <v>9</v>
      </c>
      <c r="AB25" s="22">
        <v>13.43</v>
      </c>
      <c r="AC25" s="22">
        <v>0</v>
      </c>
      <c r="AD25" s="22">
        <v>14.4</v>
      </c>
      <c r="AE25" s="22">
        <v>8.8000000000000007</v>
      </c>
      <c r="AF25" s="22">
        <v>9.4</v>
      </c>
      <c r="AG25" s="22">
        <v>13.45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9</v>
      </c>
      <c r="AP25" s="38">
        <f>IF(AB25&gt;0,AB25,"")</f>
        <v>13.43</v>
      </c>
      <c r="AQ25" s="40">
        <f>IF(SUM(Y25:AB25)-AC25&gt;0,SUM(Y25:AB25)-AC25,"")</f>
        <v>44.83</v>
      </c>
      <c r="AR25" s="40">
        <f>IF(AF25&gt;0,AF25,"")</f>
        <v>9.4</v>
      </c>
      <c r="AS25" s="40">
        <f>IF(AG25&gt;0,AG25,"")</f>
        <v>13.45</v>
      </c>
      <c r="AT25" s="40">
        <f>IF(SUM(AD25:AG25)-AH25&gt;0,SUM(AD25:AG25)-AH25,"")</f>
        <v>46.05</v>
      </c>
      <c r="AU25" s="40">
        <f>IF(AQ25="","",MAX(AQ25,AT25))</f>
        <v>46.05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46.05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10.8</v>
      </c>
      <c r="CB25" s="22">
        <v>9.1</v>
      </c>
      <c r="CC25" s="22">
        <v>11.3</v>
      </c>
      <c r="CD25" s="22">
        <v>13.13</v>
      </c>
      <c r="CE25" s="22">
        <v>0</v>
      </c>
      <c r="CF25" s="22">
        <v>5.3</v>
      </c>
      <c r="CG25" s="22">
        <v>3.5</v>
      </c>
      <c r="CH25" s="22">
        <v>3.8</v>
      </c>
      <c r="CI25" s="22">
        <v>5.69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11.3</v>
      </c>
      <c r="CR25" s="38">
        <f>IF(CD25&gt;0,CD25,"")</f>
        <v>13.13</v>
      </c>
      <c r="CS25" s="40">
        <f>IF(SUM(CA25:CD25)-CE25&gt;0,SUM(CA25:CD25)-CE25,"")</f>
        <v>44.33</v>
      </c>
      <c r="CT25" s="40">
        <f>IF(CH25&gt;0,CH25,"")</f>
        <v>3.8</v>
      </c>
      <c r="CU25" s="40">
        <f>IF(CI25&gt;0,CI25,"")</f>
        <v>5.69</v>
      </c>
      <c r="CV25" s="40">
        <f>IF(SUM(CF25:CI25)-CJ25&gt;0,SUM(CF25:CI25)-CJ25,"")</f>
        <v>18.290000000000003</v>
      </c>
      <c r="CW25" s="40">
        <f>IF(CS25="","",MAX(CS25,CV25))</f>
        <v>44.33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44.33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5.4</v>
      </c>
      <c r="SW25" s="22">
        <f>IF($CP25="P",CB25,(CB25+BA25)/2)</f>
        <v>4.55</v>
      </c>
      <c r="SX25" s="22">
        <f>IF($CP25="P",CC25,(CC25+BB25)/2)</f>
        <v>5.65</v>
      </c>
      <c r="SY25" s="22">
        <f>IF($CP25="P",CD25,(CD25+BC25)/2)</f>
        <v>6.5650000000000004</v>
      </c>
      <c r="SZ25" s="22">
        <f>IF($CP25="P",CE25,(CE25+BD25)/2)</f>
        <v>0</v>
      </c>
      <c r="TA25" s="22">
        <f>IF($CP25="P",CF25,(CF25+BE25)/2)</f>
        <v>2.65</v>
      </c>
      <c r="TB25" s="22">
        <f>IF($CP25="P",CG25,(CG25+BF25)/2)</f>
        <v>1.75</v>
      </c>
      <c r="TC25" s="22">
        <f>IF($CP25="P",CH25,(CH25+BG25)/2)</f>
        <v>1.9</v>
      </c>
      <c r="TD25" s="22">
        <f>IF($CP25="P",CI25,(CI25+BH25)/2)</f>
        <v>2.8450000000000002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5.65</v>
      </c>
      <c r="TM25" s="40">
        <f>IF(SY25&gt;0,SY25,"")</f>
        <v>6.5650000000000004</v>
      </c>
      <c r="TN25" s="40">
        <f>IF(SUM(SV25:SY25)-SZ25&gt;0,SUM(SV25:SY25)-SZ25,"")</f>
        <v>22.164999999999999</v>
      </c>
      <c r="TO25" s="40">
        <f>IF(TC25&gt;0,TC25,"")</f>
        <v>1.9</v>
      </c>
      <c r="TP25" s="40">
        <f>IF(TD25&gt;0,TD25,"")</f>
        <v>2.8450000000000002</v>
      </c>
      <c r="TQ25" s="40">
        <f>IF(SUM(TA25:TD25)-TE25&gt;0,SUM(TA25:TD25)-TE25,"")</f>
        <v>9.1450000000000014</v>
      </c>
      <c r="TR25" s="40">
        <f>IF(MAX(TN25,TQ25)&gt;0,MAX(TN25,TQ25),"")</f>
        <v>22.164999999999999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22.164999999999999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205</v>
      </c>
      <c r="D26" s="4" t="s">
        <v>5</v>
      </c>
      <c r="E26" s="4">
        <v>2007</v>
      </c>
      <c r="F26" s="9">
        <f>SUM(L26:V26)+SUM(L26:T26)*0.0000001+SUM(L26)*0.0000000000001</f>
        <v>141.75001417500454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45.499999999999993</v>
      </c>
      <c r="M26" s="8" t="str">
        <f>IF(L26="","",IF(OR(L26=CS26,L26=CV26),$CA$1,IF(OR(L26=BR26,L26=BU26),$AZ$1,IF(OR(L26=AQ26,L26=AT26),$Y$1,""))))</f>
        <v>2024 Elite Canada</v>
      </c>
      <c r="N26" s="8">
        <f>IF(COUNT(AQ26,AT26,BR26,BU26,CS26,CV26)&gt;1,LARGE((AQ26,AT26,BR26,BU26,CS26,CV26),2),0)</f>
        <v>42.36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43.99</v>
      </c>
      <c r="Q26" s="8" t="str">
        <f>IF(P26="","",IF(OR(P26=CS26,P26=CV26,P26=CZ26),$CA$1,IF(OR(P26=BR26,P26=BU26,P26=BY26),$AZ$1,IF(OR(P26=AQ26,P26=AT26,P26=AX26),$Y$1,""))))</f>
        <v>2023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9.9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>
        <v>12.7</v>
      </c>
      <c r="AE26" s="22">
        <v>7.9</v>
      </c>
      <c r="AF26" s="22">
        <v>9.9</v>
      </c>
      <c r="AG26" s="22">
        <v>11.86</v>
      </c>
      <c r="AH26" s="22">
        <v>0</v>
      </c>
      <c r="AI26" s="22">
        <v>14</v>
      </c>
      <c r="AJ26" s="22">
        <v>8.3000000000000007</v>
      </c>
      <c r="AK26" s="22">
        <v>9.9</v>
      </c>
      <c r="AL26" s="22">
        <v>11.79</v>
      </c>
      <c r="AM26" s="22">
        <v>0</v>
      </c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>
        <f>IF(AF26&gt;0,AF26,"")</f>
        <v>9.9</v>
      </c>
      <c r="AS26" s="40">
        <f>IF(AG26&gt;0,AG26,"")</f>
        <v>11.86</v>
      </c>
      <c r="AT26" s="40">
        <f>IF(SUM(AD26:AG26)-AH26&gt;0,SUM(AD26:AG26)-AH26,"")</f>
        <v>42.36</v>
      </c>
      <c r="AU26" s="40" t="str">
        <f>IF(AQ26="","",MAX(AQ26,AT26))</f>
        <v/>
      </c>
      <c r="AV26" s="40">
        <f>IF(AK26&gt;0,AK26,"")</f>
        <v>9.9</v>
      </c>
      <c r="AW26" s="40">
        <f>IF(AL26&gt;0,AL26,"")</f>
        <v>11.79</v>
      </c>
      <c r="AX26" s="40">
        <f>IF(SUM(AI26:AL26)-AM26&gt;0,SUM(AI26:AL26)-AM26,"")</f>
        <v>43.99</v>
      </c>
      <c r="AY26" s="40">
        <f>IF(SUM(AU26,AX26)&gt;0,SUM(AU26,AX26),"")</f>
        <v>43.99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13.8</v>
      </c>
      <c r="CB26" s="22">
        <v>9.1</v>
      </c>
      <c r="CC26" s="22">
        <v>9.6999999999999993</v>
      </c>
      <c r="CD26" s="22">
        <v>12.9</v>
      </c>
      <c r="CE26" s="22">
        <v>0</v>
      </c>
      <c r="CF26" s="22">
        <v>4.7</v>
      </c>
      <c r="CG26" s="22">
        <v>2.9</v>
      </c>
      <c r="CH26" s="22">
        <v>3.3</v>
      </c>
      <c r="CI26" s="22">
        <v>4.0599999999999996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9.6999999999999993</v>
      </c>
      <c r="CR26" s="38">
        <f>IF(CD26&gt;0,CD26,"")</f>
        <v>12.9</v>
      </c>
      <c r="CS26" s="40">
        <f>IF(SUM(CA26:CD26)-CE26&gt;0,SUM(CA26:CD26)-CE26,"")</f>
        <v>45.499999999999993</v>
      </c>
      <c r="CT26" s="40">
        <f>IF(CH26&gt;0,CH26,"")</f>
        <v>3.3</v>
      </c>
      <c r="CU26" s="40">
        <f>IF(CI26&gt;0,CI26,"")</f>
        <v>4.0599999999999996</v>
      </c>
      <c r="CV26" s="40">
        <f>IF(SUM(CF26:CI26)-CJ26&gt;0,SUM(CF26:CI26)-CJ26,"")</f>
        <v>14.959999999999997</v>
      </c>
      <c r="CW26" s="40">
        <f>IF(CS26="","",MAX(CS26,CV26))</f>
        <v>45.499999999999993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45.499999999999993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6.9</v>
      </c>
      <c r="SW26" s="22">
        <f>IF($CP26="P",CB26,(CB26+BA26)/2)</f>
        <v>4.55</v>
      </c>
      <c r="SX26" s="22">
        <f>IF($CP26="P",CC26,(CC26+BB26)/2)</f>
        <v>4.8499999999999996</v>
      </c>
      <c r="SY26" s="22">
        <f>IF($CP26="P",CD26,(CD26+BC26)/2)</f>
        <v>6.45</v>
      </c>
      <c r="SZ26" s="22">
        <f>IF($CP26="P",CE26,(CE26+BD26)/2)</f>
        <v>0</v>
      </c>
      <c r="TA26" s="22">
        <f>IF($CP26="P",CF26,(CF26+BE26)/2)</f>
        <v>2.35</v>
      </c>
      <c r="TB26" s="22">
        <f>IF($CP26="P",CG26,(CG26+BF26)/2)</f>
        <v>1.45</v>
      </c>
      <c r="TC26" s="22">
        <f>IF($CP26="P",CH26,(CH26+BG26)/2)</f>
        <v>1.65</v>
      </c>
      <c r="TD26" s="22">
        <f>IF($CP26="P",CI26,(CI26+BH26)/2)</f>
        <v>2.0299999999999998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4.8499999999999996</v>
      </c>
      <c r="TM26" s="40">
        <f>IF(SY26&gt;0,SY26,"")</f>
        <v>6.45</v>
      </c>
      <c r="TN26" s="40">
        <f>IF(SUM(SV26:SY26)-SZ26&gt;0,SUM(SV26:SY26)-SZ26,"")</f>
        <v>22.749999999999996</v>
      </c>
      <c r="TO26" s="40">
        <f>IF(TC26&gt;0,TC26,"")</f>
        <v>1.65</v>
      </c>
      <c r="TP26" s="40">
        <f>IF(TD26&gt;0,TD26,"")</f>
        <v>2.0299999999999998</v>
      </c>
      <c r="TQ26" s="40">
        <f>IF(SUM(TA26:TD26)-TE26&gt;0,SUM(TA26:TD26)-TE26,"")</f>
        <v>7.4799999999999986</v>
      </c>
      <c r="TR26" s="40">
        <f>IF(MAX(TN26,TQ26)&gt;0,MAX(TN26,TQ26),"")</f>
        <v>22.749999999999996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22.749999999999996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145</v>
      </c>
      <c r="D27" s="4" t="s">
        <v>6</v>
      </c>
      <c r="E27" s="4">
        <v>2004</v>
      </c>
      <c r="F27" s="9">
        <f>SUM(L27:V27)+SUM(L27:T27)*0.0000001+SUM(L27)*0.0000000000001</f>
        <v>141.71001417100516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51.570000000000007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34.1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43.839999999999996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12.2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14.4</v>
      </c>
      <c r="Z27" s="22">
        <v>9.3000000000000007</v>
      </c>
      <c r="AA27" s="22">
        <v>12.2</v>
      </c>
      <c r="AB27" s="22">
        <v>15.67</v>
      </c>
      <c r="AC27" s="22">
        <v>0</v>
      </c>
      <c r="AD27" s="22">
        <v>8.8000000000000007</v>
      </c>
      <c r="AE27" s="22">
        <v>5.9</v>
      </c>
      <c r="AF27" s="22">
        <v>7.7</v>
      </c>
      <c r="AG27" s="22">
        <v>9.51</v>
      </c>
      <c r="AH27" s="22">
        <v>0</v>
      </c>
      <c r="AI27" s="22">
        <v>12.1</v>
      </c>
      <c r="AJ27" s="22">
        <v>8.1</v>
      </c>
      <c r="AK27" s="22">
        <v>9.6999999999999993</v>
      </c>
      <c r="AL27" s="22">
        <v>13.94</v>
      </c>
      <c r="AM27" s="22">
        <v>0</v>
      </c>
      <c r="AN27" s="27"/>
      <c r="AO27" s="38">
        <f>IF(AA27&gt;0,AA27,"")</f>
        <v>12.2</v>
      </c>
      <c r="AP27" s="38">
        <f>IF(AB27&gt;0,AB27,"")</f>
        <v>15.67</v>
      </c>
      <c r="AQ27" s="40">
        <f>IF(SUM(Y27:AB27)-AC27&gt;0,SUM(Y27:AB27)-AC27,"")</f>
        <v>51.570000000000007</v>
      </c>
      <c r="AR27" s="40">
        <f>IF(AF27&gt;0,AF27,"")</f>
        <v>7.7</v>
      </c>
      <c r="AS27" s="40">
        <f>IF(AG27&gt;0,AG27,"")</f>
        <v>9.51</v>
      </c>
      <c r="AT27" s="40">
        <f>IF(SUM(AD27:AG27)-AH27&gt;0,SUM(AD27:AG27)-AH27,"")</f>
        <v>31.910000000000004</v>
      </c>
      <c r="AU27" s="40">
        <f>IF(AQ27="","",MAX(AQ27,AT27))</f>
        <v>51.570000000000007</v>
      </c>
      <c r="AV27" s="40">
        <f>IF(AK27&gt;0,AK27,"")</f>
        <v>9.6999999999999993</v>
      </c>
      <c r="AW27" s="40">
        <f>IF(AL27&gt;0,AL27,"")</f>
        <v>13.94</v>
      </c>
      <c r="AX27" s="40">
        <f>IF(SUM(AI27:AL27)-AM27&gt;0,SUM(AI27:AL27)-AM27,"")</f>
        <v>43.839999999999996</v>
      </c>
      <c r="AY27" s="40">
        <f>IF(SUM(AU27,AX27)&gt;0,SUM(AU27,AX27),"")</f>
        <v>95.41</v>
      </c>
      <c r="AZ27" s="26">
        <v>8.1999999999999993</v>
      </c>
      <c r="BA27" s="26">
        <v>5.4</v>
      </c>
      <c r="BB27" s="26">
        <v>8.1</v>
      </c>
      <c r="BC27" s="26">
        <v>9.67</v>
      </c>
      <c r="BD27" s="26">
        <v>0</v>
      </c>
      <c r="BE27" s="26">
        <v>5.4</v>
      </c>
      <c r="BF27" s="26">
        <v>3.5</v>
      </c>
      <c r="BG27" s="26">
        <v>5.4</v>
      </c>
      <c r="BH27" s="26">
        <v>6.68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8.1</v>
      </c>
      <c r="BQ27" s="39">
        <f>IF(BC27&gt;0,BC27,"")</f>
        <v>9.67</v>
      </c>
      <c r="BR27" s="11">
        <f>IF(SUM(AZ27:BC27)-BD27&gt;0,SUM(AZ27:BC27)-BD27,"")</f>
        <v>31.369999999999997</v>
      </c>
      <c r="BS27" s="11">
        <f>IF(BG27&gt;0,BG27,"")</f>
        <v>5.4</v>
      </c>
      <c r="BT27" s="11">
        <f>IF(BH27&gt;0,BH27,"")</f>
        <v>6.68</v>
      </c>
      <c r="BU27" s="11">
        <f>IF(SUM(BE27:BH27)-BI27&gt;0,SUM(BE27:BH27)-BI27,"")</f>
        <v>20.98</v>
      </c>
      <c r="BV27" s="11">
        <f>IF(BR27="","",MAX(BR27,BU27))</f>
        <v>31.369999999999997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31.369999999999997</v>
      </c>
      <c r="CA27" s="22">
        <v>2.5</v>
      </c>
      <c r="CB27" s="22">
        <v>1.7</v>
      </c>
      <c r="CC27" s="22">
        <v>3.2</v>
      </c>
      <c r="CD27" s="22">
        <v>3.14</v>
      </c>
      <c r="CE27" s="22">
        <v>0</v>
      </c>
      <c r="CF27" s="22">
        <v>8.5</v>
      </c>
      <c r="CG27" s="22">
        <v>5.9</v>
      </c>
      <c r="CH27" s="22">
        <v>9.4</v>
      </c>
      <c r="CI27" s="22">
        <v>10.3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3.2</v>
      </c>
      <c r="CR27" s="38">
        <f>IF(CD27&gt;0,CD27,"")</f>
        <v>3.14</v>
      </c>
      <c r="CS27" s="40">
        <f>IF(SUM(CA27:CD27)-CE27&gt;0,SUM(CA27:CD27)-CE27,"")</f>
        <v>10.540000000000001</v>
      </c>
      <c r="CT27" s="40">
        <f>IF(CH27&gt;0,CH27,"")</f>
        <v>9.4</v>
      </c>
      <c r="CU27" s="40">
        <f>IF(CI27&gt;0,CI27,"")</f>
        <v>10.3</v>
      </c>
      <c r="CV27" s="40">
        <f>IF(SUM(CF27:CI27)-CJ27&gt;0,SUM(CF27:CI27)-CJ27,"")</f>
        <v>34.1</v>
      </c>
      <c r="CW27" s="40">
        <f>IF(CS27="","",MAX(CS27,CV27))</f>
        <v>34.1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34.1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5.35</v>
      </c>
      <c r="SW27" s="22">
        <f>IF($CP27="P",CB27,(CB27+BA27)/2)</f>
        <v>3.5500000000000003</v>
      </c>
      <c r="SX27" s="22">
        <f>IF($CP27="P",CC27,(CC27+BB27)/2)</f>
        <v>5.65</v>
      </c>
      <c r="SY27" s="22">
        <f>IF($CP27="P",CD27,(CD27+BC27)/2)</f>
        <v>6.4050000000000002</v>
      </c>
      <c r="SZ27" s="22">
        <f>IF($CP27="P",CE27,(CE27+BD27)/2)</f>
        <v>0</v>
      </c>
      <c r="TA27" s="22">
        <f>IF($CP27="P",CF27,(CF27+BE27)/2)</f>
        <v>6.95</v>
      </c>
      <c r="TB27" s="22">
        <f>IF($CP27="P",CG27,(CG27+BF27)/2)</f>
        <v>4.7</v>
      </c>
      <c r="TC27" s="22">
        <f>IF($CP27="P",CH27,(CH27+BG27)/2)</f>
        <v>7.4</v>
      </c>
      <c r="TD27" s="22">
        <f>IF($CP27="P",CI27,(CI27+BH27)/2)</f>
        <v>8.49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5.65</v>
      </c>
      <c r="TM27" s="40">
        <f>IF(SY27&gt;0,SY27,"")</f>
        <v>6.4050000000000002</v>
      </c>
      <c r="TN27" s="40">
        <f>IF(SUM(SV27:SY27)-SZ27&gt;0,SUM(SV27:SY27)-SZ27,"")</f>
        <v>20.955000000000002</v>
      </c>
      <c r="TO27" s="40">
        <f>IF(TC27&gt;0,TC27,"")</f>
        <v>7.4</v>
      </c>
      <c r="TP27" s="40">
        <f>IF(TD27&gt;0,TD27,"")</f>
        <v>8.49</v>
      </c>
      <c r="TQ27" s="40">
        <f>IF(SUM(TA27:TD27)-TE27&gt;0,SUM(TA27:TD27)-TE27,"")</f>
        <v>27.54</v>
      </c>
      <c r="TR27" s="40">
        <f>IF(MAX(TN27,TQ27)&gt;0,MAX(TN27,TQ27),"")</f>
        <v>27.54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27.54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165</v>
      </c>
      <c r="D28" s="4" t="s">
        <v>3</v>
      </c>
      <c r="E28" s="4">
        <v>2006</v>
      </c>
      <c r="F28" s="9">
        <f>SUM(L28:V28)+SUM(L28:T28)*0.0000001+SUM(L28)*0.0000000000001</f>
        <v>120.12001201200459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46.08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19.11</v>
      </c>
      <c r="O28" s="8" t="str">
        <f>IF(N28="","",IF(OR(N28=CS28,N28=CV28),$CA$1,IF(OR(N28=BR28,N28=BU28),$AZ$1,IF(OR(N28=AQ28,N28=AT28),$Y$1,""))))</f>
        <v>2023 3rd Domestic Trial</v>
      </c>
      <c r="P28" s="8">
        <f>IF(COUNT(AQ28,AT28,BR28,BU28,CS28,CV28)&gt;2,MAX(AX28,BY28,CZ28,LARGE((AQ28,AT28,BR28,BU28,CS28,CV28),3)),IF(MAX(AX28,BY28,CZ28)&gt;0,MAX(AX28,BY28,CZ28),0))</f>
        <v>45.129999999999995</v>
      </c>
      <c r="Q28" s="8" t="str">
        <f>IF(P28="","",IF(OR(P28=CS28,P28=CV28,P28=CZ28),$CA$1,IF(OR(P28=BR28,P28=BU28,P28=BY28),$AZ$1,IF(OR(P28=AQ28,P28=AT28,P28=AX28),$Y$1,""))))</f>
        <v>2023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9.8000000000000007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5.2</v>
      </c>
      <c r="BA28" s="26">
        <v>3.8</v>
      </c>
      <c r="BB28" s="26">
        <v>4.2</v>
      </c>
      <c r="BC28" s="26">
        <v>5.91</v>
      </c>
      <c r="BD28" s="26">
        <v>0</v>
      </c>
      <c r="BE28" s="26">
        <v>12.6</v>
      </c>
      <c r="BF28" s="26">
        <v>9.5</v>
      </c>
      <c r="BG28" s="26">
        <v>9.8000000000000007</v>
      </c>
      <c r="BH28" s="26">
        <v>14.18</v>
      </c>
      <c r="BI28" s="26">
        <v>0</v>
      </c>
      <c r="BJ28" s="26">
        <v>12.5</v>
      </c>
      <c r="BK28" s="26">
        <v>8.9</v>
      </c>
      <c r="BL28" s="26">
        <v>9.8000000000000007</v>
      </c>
      <c r="BM28" s="26">
        <v>13.93</v>
      </c>
      <c r="BN28" s="26">
        <v>0</v>
      </c>
      <c r="BO28" s="28"/>
      <c r="BP28" s="39">
        <f>IF(BB28&gt;0,BB28,"")</f>
        <v>4.2</v>
      </c>
      <c r="BQ28" s="39">
        <f>IF(BC28&gt;0,BC28,"")</f>
        <v>5.91</v>
      </c>
      <c r="BR28" s="11">
        <f>IF(SUM(AZ28:BC28)-BD28&gt;0,SUM(AZ28:BC28)-BD28,"")</f>
        <v>19.11</v>
      </c>
      <c r="BS28" s="11">
        <f>IF(BG28&gt;0,BG28,"")</f>
        <v>9.8000000000000007</v>
      </c>
      <c r="BT28" s="11">
        <f>IF(BH28&gt;0,BH28,"")</f>
        <v>14.18</v>
      </c>
      <c r="BU28" s="11">
        <f>IF(SUM(BE28:BH28)-BI28&gt;0,SUM(BE28:BH28)-BI28,"")</f>
        <v>46.08</v>
      </c>
      <c r="BV28" s="11">
        <f>IF(BR28="","",MAX(BR28,BU28))</f>
        <v>46.08</v>
      </c>
      <c r="BW28" s="11">
        <f>IF(BL28&gt;0,BL28,"")</f>
        <v>9.8000000000000007</v>
      </c>
      <c r="BX28" s="11">
        <f>IF(BM28&gt;0,BM28,"")</f>
        <v>13.93</v>
      </c>
      <c r="BY28" s="11">
        <f>IF(SUM(BJ28:BM28)-BN28&gt;0,SUM(BJ28:BM28)-BN28,"")</f>
        <v>45.129999999999995</v>
      </c>
      <c r="BZ28" s="11">
        <f>IF(SUM(BV28,BY28)&gt;0,SUM(BV28,BY28),"")</f>
        <v>91.21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2.6</v>
      </c>
      <c r="SW28" s="22">
        <f>IF($CP28="P",CB28,(CB28+BA28)/2)</f>
        <v>1.9</v>
      </c>
      <c r="SX28" s="22">
        <f>IF($CP28="P",CC28,(CC28+BB28)/2)</f>
        <v>2.1</v>
      </c>
      <c r="SY28" s="22">
        <f>IF($CP28="P",CD28,(CD28+BC28)/2)</f>
        <v>2.9550000000000001</v>
      </c>
      <c r="SZ28" s="22">
        <f>IF($CP28="P",CE28,(CE28+BD28)/2)</f>
        <v>0</v>
      </c>
      <c r="TA28" s="22">
        <f>IF($CP28="P",CF28,(CF28+BE28)/2)</f>
        <v>6.3</v>
      </c>
      <c r="TB28" s="22">
        <f>IF($CP28="P",CG28,(CG28+BF28)/2)</f>
        <v>4.75</v>
      </c>
      <c r="TC28" s="22">
        <f>IF($CP28="P",CH28,(CH28+BG28)/2)</f>
        <v>4.9000000000000004</v>
      </c>
      <c r="TD28" s="22">
        <f>IF($CP28="P",CI28,(CI28+BH28)/2)</f>
        <v>7.09</v>
      </c>
      <c r="TE28" s="22">
        <f>IF($CP28="P",CJ28,(CJ28+BI28)/2)</f>
        <v>0</v>
      </c>
      <c r="TF28" s="22">
        <f>IF($CP28="P",CK28,(CK28+BJ28)/2)</f>
        <v>6.25</v>
      </c>
      <c r="TG28" s="22">
        <f>IF($CP28="P",CL28,(CL28+BK28)/2)</f>
        <v>4.45</v>
      </c>
      <c r="TH28" s="22">
        <f>IF($CP28="P",CM28,(CM28+BL28)/2)</f>
        <v>4.9000000000000004</v>
      </c>
      <c r="TI28" s="22">
        <f>IF($CP28="P",CN28,(CN28+BM28)/2)</f>
        <v>6.9649999999999999</v>
      </c>
      <c r="TJ28" s="22">
        <f>IF($CP28="P",CO28,(CO28+BN28)/2)</f>
        <v>0</v>
      </c>
      <c r="TK28" s="27" t="s">
        <v>46</v>
      </c>
      <c r="TL28" s="40">
        <f>IF(SX28&gt;0,SX28,"")</f>
        <v>2.1</v>
      </c>
      <c r="TM28" s="40">
        <f>IF(SY28&gt;0,SY28,"")</f>
        <v>2.9550000000000001</v>
      </c>
      <c r="TN28" s="40">
        <f>IF(SUM(SV28:SY28)-SZ28&gt;0,SUM(SV28:SY28)-SZ28,"")</f>
        <v>9.5549999999999997</v>
      </c>
      <c r="TO28" s="40">
        <f>IF(TC28&gt;0,TC28,"")</f>
        <v>4.9000000000000004</v>
      </c>
      <c r="TP28" s="40">
        <f>IF(TD28&gt;0,TD28,"")</f>
        <v>7.09</v>
      </c>
      <c r="TQ28" s="40">
        <f>IF(SUM(TA28:TD28)-TE28&gt;0,SUM(TA28:TD28)-TE28,"")</f>
        <v>23.04</v>
      </c>
      <c r="TR28" s="40">
        <f>IF(MAX(TN28,TQ28)&gt;0,MAX(TN28,TQ28),"")</f>
        <v>23.04</v>
      </c>
      <c r="TS28" s="40">
        <f>IF(TH28&gt;0,TH28,"")</f>
        <v>4.9000000000000004</v>
      </c>
      <c r="TT28" s="40">
        <f>IF(TI28&gt;0,TI28,"")</f>
        <v>6.9649999999999999</v>
      </c>
      <c r="TU28" s="40">
        <f>IF(SUM(TF28:TI28)-TJ28&gt;0,SUM(TF28:TI28)-TJ28,"")</f>
        <v>22.564999999999998</v>
      </c>
      <c r="TV28" s="40">
        <f>IF(SUM(TR28,TU28)&gt;0,SUM(TR28,TU28),"")</f>
        <v>45.604999999999997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113</v>
      </c>
      <c r="D29" s="4" t="s">
        <v>5</v>
      </c>
      <c r="E29" s="4">
        <v>2005</v>
      </c>
      <c r="F29" s="9">
        <f>SUM(L29:V29)+SUM(L29:T29)*0.0000001+SUM(L29)*0.0000000000001</f>
        <v>116.35001163500401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40.129999999999995</v>
      </c>
      <c r="M29" s="8" t="str">
        <f>IF(L29="","",IF(OR(L29=CS29,L29=CV29),$CA$1,IF(OR(L29=BR29,L29=BU29),$AZ$1,IF(OR(L29=AQ29,L29=AT29),$Y$1,""))))</f>
        <v>2023 3rd Domestic Trial</v>
      </c>
      <c r="N29" s="8">
        <f>IF(COUNT(AQ29,AT29,BR29,BU29,CS29,CV29)&gt;1,LARGE((AQ29,AT29,BR29,BU29,CS29,CV29),2),0)</f>
        <v>18.86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46.760000000000005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2.6</v>
      </c>
      <c r="Z29" s="22">
        <v>1.6</v>
      </c>
      <c r="AA29" s="22">
        <v>3.1</v>
      </c>
      <c r="AB29" s="22">
        <v>3.17</v>
      </c>
      <c r="AC29" s="22">
        <v>0</v>
      </c>
      <c r="AD29" s="22">
        <v>2.6</v>
      </c>
      <c r="AE29" s="22">
        <v>1.7</v>
      </c>
      <c r="AF29" s="22">
        <v>3.1</v>
      </c>
      <c r="AG29" s="22">
        <v>3.01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3.1</v>
      </c>
      <c r="AP29" s="38">
        <f>IF(AB29&gt;0,AB29,"")</f>
        <v>3.17</v>
      </c>
      <c r="AQ29" s="40">
        <f>IF(SUM(Y29:AB29)-AC29&gt;0,SUM(Y29:AB29)-AC29,"")</f>
        <v>10.47</v>
      </c>
      <c r="AR29" s="40">
        <f>IF(AF29&gt;0,AF29,"")</f>
        <v>3.1</v>
      </c>
      <c r="AS29" s="40">
        <f>IF(AG29&gt;0,AG29,"")</f>
        <v>3.01</v>
      </c>
      <c r="AT29" s="40">
        <f>IF(SUM(AD29:AG29)-AH29&gt;0,SUM(AD29:AG29)-AH29,"")</f>
        <v>10.41</v>
      </c>
      <c r="AU29" s="40">
        <f>IF(AQ29="","",MAX(AQ29,AT29))</f>
        <v>10.47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10.47</v>
      </c>
      <c r="AZ29" s="26">
        <v>10.5</v>
      </c>
      <c r="BA29" s="26">
        <v>7.2</v>
      </c>
      <c r="BB29" s="26">
        <v>10.399999999999999</v>
      </c>
      <c r="BC29" s="26">
        <v>12.03</v>
      </c>
      <c r="BD29" s="26">
        <v>0</v>
      </c>
      <c r="BE29" s="26">
        <v>4.3</v>
      </c>
      <c r="BF29" s="26">
        <v>2.9</v>
      </c>
      <c r="BG29" s="26">
        <v>4.5999999999999996</v>
      </c>
      <c r="BH29" s="26">
        <v>5.0999999999999996</v>
      </c>
      <c r="BI29" s="26">
        <v>0</v>
      </c>
      <c r="BJ29" s="26">
        <v>12.6</v>
      </c>
      <c r="BK29" s="26">
        <v>9</v>
      </c>
      <c r="BL29" s="26">
        <v>10.6</v>
      </c>
      <c r="BM29" s="26">
        <v>14.56</v>
      </c>
      <c r="BN29" s="26">
        <v>0</v>
      </c>
      <c r="BO29" s="28"/>
      <c r="BP29" s="39">
        <f>IF(BB29&gt;0,BB29,"")</f>
        <v>10.399999999999999</v>
      </c>
      <c r="BQ29" s="39">
        <f>IF(BC29&gt;0,BC29,"")</f>
        <v>12.03</v>
      </c>
      <c r="BR29" s="11">
        <f>IF(SUM(AZ29:BC29)-BD29&gt;0,SUM(AZ29:BC29)-BD29,"")</f>
        <v>40.129999999999995</v>
      </c>
      <c r="BS29" s="11">
        <f>IF(BG29&gt;0,BG29,"")</f>
        <v>4.5999999999999996</v>
      </c>
      <c r="BT29" s="11">
        <f>IF(BH29&gt;0,BH29,"")</f>
        <v>5.0999999999999996</v>
      </c>
      <c r="BU29" s="11">
        <f>IF(SUM(BE29:BH29)-BI29&gt;0,SUM(BE29:BH29)-BI29,"")</f>
        <v>16.899999999999999</v>
      </c>
      <c r="BV29" s="11">
        <f>IF(BR29="","",MAX(BR29,BU29))</f>
        <v>40.129999999999995</v>
      </c>
      <c r="BW29" s="11">
        <f>IF(BL29&gt;0,BL29,"")</f>
        <v>10.6</v>
      </c>
      <c r="BX29" s="11">
        <f>IF(BM29&gt;0,BM29,"")</f>
        <v>14.56</v>
      </c>
      <c r="BY29" s="11">
        <f>IF(SUM(BJ29:BM29)-BN29&gt;0,SUM(BJ29:BM29)-BN29,"")</f>
        <v>46.760000000000005</v>
      </c>
      <c r="BZ29" s="11">
        <f>IF(SUM(BV29,BY29)&gt;0,SUM(BV29,BY29),"")</f>
        <v>86.89</v>
      </c>
      <c r="CA29" s="22">
        <v>4</v>
      </c>
      <c r="CB29" s="22">
        <v>3.6</v>
      </c>
      <c r="CC29" s="22">
        <v>5.6</v>
      </c>
      <c r="CD29" s="22">
        <v>5.66</v>
      </c>
      <c r="CE29" s="22">
        <v>0</v>
      </c>
      <c r="CF29" s="22">
        <v>4</v>
      </c>
      <c r="CG29" s="22">
        <v>3.4</v>
      </c>
      <c r="CH29" s="22">
        <v>5.6</v>
      </c>
      <c r="CI29" s="22">
        <v>5.63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5.6</v>
      </c>
      <c r="CR29" s="38">
        <f>IF(CD29&gt;0,CD29,"")</f>
        <v>5.66</v>
      </c>
      <c r="CS29" s="40">
        <f>IF(SUM(CA29:CD29)-CE29&gt;0,SUM(CA29:CD29)-CE29,"")</f>
        <v>18.86</v>
      </c>
      <c r="CT29" s="40">
        <f>IF(CH29&gt;0,CH29,"")</f>
        <v>5.6</v>
      </c>
      <c r="CU29" s="40">
        <f>IF(CI29&gt;0,CI29,"")</f>
        <v>5.63</v>
      </c>
      <c r="CV29" s="40">
        <f>IF(SUM(CF29:CI29)-CJ29&gt;0,SUM(CF29:CI29)-CJ29,"")</f>
        <v>18.63</v>
      </c>
      <c r="CW29" s="40">
        <f>IF(CS29="","",MAX(CS29,CV29))</f>
        <v>18.86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18.86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7.25</v>
      </c>
      <c r="SW29" s="22">
        <f>IF($CP29="P",CB29,(CB29+BA29)/2)</f>
        <v>5.4</v>
      </c>
      <c r="SX29" s="22">
        <f>IF($CP29="P",CC29,(CC29+BB29)/2)</f>
        <v>7.9999999999999991</v>
      </c>
      <c r="SY29" s="22">
        <f>IF($CP29="P",CD29,(CD29+BC29)/2)</f>
        <v>8.8449999999999989</v>
      </c>
      <c r="SZ29" s="22">
        <f>IF($CP29="P",CE29,(CE29+BD29)/2)</f>
        <v>0</v>
      </c>
      <c r="TA29" s="22">
        <f>IF($CP29="P",CF29,(CF29+BE29)/2)</f>
        <v>4.1500000000000004</v>
      </c>
      <c r="TB29" s="22">
        <f>IF($CP29="P",CG29,(CG29+BF29)/2)</f>
        <v>3.15</v>
      </c>
      <c r="TC29" s="22">
        <f>IF($CP29="P",CH29,(CH29+BG29)/2)</f>
        <v>5.0999999999999996</v>
      </c>
      <c r="TD29" s="22">
        <f>IF($CP29="P",CI29,(CI29+BH29)/2)</f>
        <v>5.3650000000000002</v>
      </c>
      <c r="TE29" s="22">
        <f>IF($CP29="P",CJ29,(CJ29+BI29)/2)</f>
        <v>0</v>
      </c>
      <c r="TF29" s="22">
        <f>IF($CP29="P",CK29,(CK29+BJ29)/2)</f>
        <v>6.3</v>
      </c>
      <c r="TG29" s="22">
        <f>IF($CP29="P",CL29,(CL29+BK29)/2)</f>
        <v>4.5</v>
      </c>
      <c r="TH29" s="22">
        <f>IF($CP29="P",CM29,(CM29+BL29)/2)</f>
        <v>5.3</v>
      </c>
      <c r="TI29" s="22">
        <f>IF($CP29="P",CN29,(CN29+BM29)/2)</f>
        <v>7.28</v>
      </c>
      <c r="TJ29" s="22">
        <f>IF($CP29="P",CO29,(CO29+BN29)/2)</f>
        <v>0</v>
      </c>
      <c r="TK29" s="27" t="s">
        <v>46</v>
      </c>
      <c r="TL29" s="40">
        <f>IF(SX29&gt;0,SX29,"")</f>
        <v>7.9999999999999991</v>
      </c>
      <c r="TM29" s="40">
        <f>IF(SY29&gt;0,SY29,"")</f>
        <v>8.8449999999999989</v>
      </c>
      <c r="TN29" s="40">
        <f>IF(SUM(SV29:SY29)-SZ29&gt;0,SUM(SV29:SY29)-SZ29,"")</f>
        <v>29.494999999999997</v>
      </c>
      <c r="TO29" s="40">
        <f>IF(TC29&gt;0,TC29,"")</f>
        <v>5.0999999999999996</v>
      </c>
      <c r="TP29" s="40">
        <f>IF(TD29&gt;0,TD29,"")</f>
        <v>5.3650000000000002</v>
      </c>
      <c r="TQ29" s="40">
        <f>IF(SUM(TA29:TD29)-TE29&gt;0,SUM(TA29:TD29)-TE29,"")</f>
        <v>17.765000000000001</v>
      </c>
      <c r="TR29" s="40">
        <f>IF(MAX(TN29,TQ29)&gt;0,MAX(TN29,TQ29),"")</f>
        <v>29.494999999999997</v>
      </c>
      <c r="TS29" s="40">
        <f>IF(TH29&gt;0,TH29,"")</f>
        <v>5.3</v>
      </c>
      <c r="TT29" s="40">
        <f>IF(TI29&gt;0,TI29,"")</f>
        <v>7.28</v>
      </c>
      <c r="TU29" s="40">
        <f>IF(SUM(TF29:TI29)-TJ29&gt;0,SUM(TF29:TI29)-TJ29,"")</f>
        <v>23.380000000000003</v>
      </c>
      <c r="TV29" s="40">
        <f>IF(SUM(TR29,TU29)&gt;0,SUM(TR29,TU29),"")</f>
        <v>52.875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123</v>
      </c>
      <c r="D30" s="4" t="s">
        <v>4</v>
      </c>
      <c r="E30" s="4">
        <v>2005</v>
      </c>
      <c r="F30" s="9">
        <f>SUM(L30:V30)+SUM(L30:T30)*0.0000001+SUM(L30)*0.0000000000001</f>
        <v>107.35001073500486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48.569999999999993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47.58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11.2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</v>
      </c>
      <c r="Z30" s="22">
        <v>8.9</v>
      </c>
      <c r="AA30" s="22">
        <v>11.1</v>
      </c>
      <c r="AB30" s="22">
        <v>14.58</v>
      </c>
      <c r="AC30" s="22">
        <v>0</v>
      </c>
      <c r="AD30" s="22">
        <v>13.6</v>
      </c>
      <c r="AE30" s="22">
        <v>9.3000000000000007</v>
      </c>
      <c r="AF30" s="22">
        <v>11.2</v>
      </c>
      <c r="AG30" s="22">
        <v>14.47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11.1</v>
      </c>
      <c r="AP30" s="38">
        <f>IF(AB30&gt;0,AB30,"")</f>
        <v>14.58</v>
      </c>
      <c r="AQ30" s="40">
        <f>IF(SUM(Y30:AB30)-AC30&gt;0,SUM(Y30:AB30)-AC30,"")</f>
        <v>47.58</v>
      </c>
      <c r="AR30" s="40">
        <f>IF(AF30&gt;0,AF30,"")</f>
        <v>11.2</v>
      </c>
      <c r="AS30" s="40">
        <f>IF(AG30&gt;0,AG30,"")</f>
        <v>14.47</v>
      </c>
      <c r="AT30" s="40">
        <f>IF(SUM(AD30:AG30)-AH30&gt;0,SUM(AD30:AG30)-AH30,"")</f>
        <v>48.569999999999993</v>
      </c>
      <c r="AU30" s="40">
        <f>IF(AQ30="","",MAX(AQ30,AT30))</f>
        <v>48.569999999999993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48.569999999999993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190</v>
      </c>
      <c r="D31" s="4" t="s">
        <v>3</v>
      </c>
      <c r="E31" s="4">
        <v>2008</v>
      </c>
      <c r="F31" s="9">
        <f>SUM(L31:V31)+SUM(L31:T31)*0.0000001+SUM(L31)*0.0000000000001</f>
        <v>104.28001042800473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47.429999999999993</v>
      </c>
      <c r="M31" s="8" t="str">
        <f>IF(L31="","",IF(OR(L31=CS31,L31=CV31),$CA$1,IF(OR(L31=BR31,L31=BU31),$AZ$1,IF(OR(L31=AQ31,L31=AT31),$Y$1,""))))</f>
        <v>2023 3rd Domestic Trial</v>
      </c>
      <c r="N31" s="8">
        <f>IF(COUNT(AQ31,AT31,BR31,BU31,CS31,CV31)&gt;1,LARGE((AQ31,AT31,BR31,BU31,CS31,CV31),2),0)</f>
        <v>47.15</v>
      </c>
      <c r="O31" s="8" t="str">
        <f>IF(N31="","",IF(OR(N31=CS31,N31=CV31),$CA$1,IF(OR(N31=BR31,N31=BU31),$AZ$1,IF(OR(N31=AQ31,N31=AT31),$Y$1,""))))</f>
        <v>2023 3rd Domestic Trial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9.6999999999999993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3rd Domestic Trial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14.7</v>
      </c>
      <c r="BA31" s="26">
        <v>8.6999999999999993</v>
      </c>
      <c r="BB31" s="26">
        <v>9.6999999999999993</v>
      </c>
      <c r="BC31" s="26">
        <v>14.33</v>
      </c>
      <c r="BD31" s="26">
        <v>0</v>
      </c>
      <c r="BE31" s="26">
        <v>15.1</v>
      </c>
      <c r="BF31" s="26">
        <v>9.1</v>
      </c>
      <c r="BG31" s="26">
        <v>8.6000000000000014</v>
      </c>
      <c r="BH31" s="26">
        <v>14.85</v>
      </c>
      <c r="BI31" s="26">
        <v>0.5</v>
      </c>
      <c r="BJ31" s="26">
        <v>0</v>
      </c>
      <c r="BK31" s="26">
        <v>0</v>
      </c>
      <c r="BL31" s="26">
        <v>0</v>
      </c>
      <c r="BM31" s="26">
        <v>0</v>
      </c>
      <c r="BN31" s="26">
        <v>0</v>
      </c>
      <c r="BO31" s="28"/>
      <c r="BP31" s="39">
        <f>IF(BB31&gt;0,BB31,"")</f>
        <v>9.6999999999999993</v>
      </c>
      <c r="BQ31" s="39">
        <f>IF(BC31&gt;0,BC31,"")</f>
        <v>14.33</v>
      </c>
      <c r="BR31" s="11">
        <f>IF(SUM(AZ31:BC31)-BD31&gt;0,SUM(AZ31:BC31)-BD31,"")</f>
        <v>47.429999999999993</v>
      </c>
      <c r="BS31" s="11">
        <f>IF(BG31&gt;0,BG31,"")</f>
        <v>8.6000000000000014</v>
      </c>
      <c r="BT31" s="11">
        <f>IF(BH31&gt;0,BH31,"")</f>
        <v>14.85</v>
      </c>
      <c r="BU31" s="11">
        <f>IF(SUM(BE31:BH31)-BI31&gt;0,SUM(BE31:BH31)-BI31,"")</f>
        <v>47.15</v>
      </c>
      <c r="BV31" s="11">
        <f>IF(BR31="","",MAX(BR31,BU31))</f>
        <v>47.429999999999993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47.429999999999993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7.35</v>
      </c>
      <c r="SW31" s="22">
        <f>IF($CP31="P",CB31,(CB31+BA31)/2)</f>
        <v>4.3499999999999996</v>
      </c>
      <c r="SX31" s="22">
        <f>IF($CP31="P",CC31,(CC31+BB31)/2)</f>
        <v>4.8499999999999996</v>
      </c>
      <c r="SY31" s="22">
        <f>IF($CP31="P",CD31,(CD31+BC31)/2)</f>
        <v>7.165</v>
      </c>
      <c r="SZ31" s="22">
        <f>IF($CP31="P",CE31,(CE31+BD31)/2)</f>
        <v>0</v>
      </c>
      <c r="TA31" s="22">
        <f>IF($CP31="P",CF31,(CF31+BE31)/2)</f>
        <v>7.55</v>
      </c>
      <c r="TB31" s="22">
        <f>IF($CP31="P",CG31,(CG31+BF31)/2)</f>
        <v>4.55</v>
      </c>
      <c r="TC31" s="22">
        <f>IF($CP31="P",CH31,(CH31+BG31)/2)</f>
        <v>4.3000000000000007</v>
      </c>
      <c r="TD31" s="22">
        <f>IF($CP31="P",CI31,(CI31+BH31)/2)</f>
        <v>7.4249999999999998</v>
      </c>
      <c r="TE31" s="22">
        <f>IF($CP31="P",CJ31,(CJ31+BI31)/2)</f>
        <v>0.25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4.8499999999999996</v>
      </c>
      <c r="TM31" s="40">
        <f>IF(SY31&gt;0,SY31,"")</f>
        <v>7.165</v>
      </c>
      <c r="TN31" s="40">
        <f>IF(SUM(SV31:SY31)-SZ31&gt;0,SUM(SV31:SY31)-SZ31,"")</f>
        <v>23.714999999999996</v>
      </c>
      <c r="TO31" s="40">
        <f>IF(TC31&gt;0,TC31,"")</f>
        <v>4.3000000000000007</v>
      </c>
      <c r="TP31" s="40">
        <f>IF(TD31&gt;0,TD31,"")</f>
        <v>7.4249999999999998</v>
      </c>
      <c r="TQ31" s="40">
        <f>IF(SUM(TA31:TD31)-TE31&gt;0,SUM(TA31:TD31)-TE31,"")</f>
        <v>23.574999999999999</v>
      </c>
      <c r="TR31" s="40">
        <f>IF(MAX(TN31,TQ31)&gt;0,MAX(TN31,TQ31),"")</f>
        <v>23.714999999999996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23.714999999999996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175</v>
      </c>
      <c r="D32" s="4" t="s">
        <v>174</v>
      </c>
      <c r="E32" s="4">
        <v>2006</v>
      </c>
      <c r="F32" s="9">
        <f>SUM(L32:V32)+SUM(L32:T32)*0.0000001+SUM(L32)*0.0000000000001</f>
        <v>103.26001032600469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46.91</v>
      </c>
      <c r="M32" s="8" t="str">
        <f>IF(L32="","",IF(OR(L32=CS32,L32=CV32),$CA$1,IF(OR(L32=BR32,L32=BU32),$AZ$1,IF(OR(L32=AQ32,L32=AT32),$Y$1,""))))</f>
        <v>2023 Nationals</v>
      </c>
      <c r="N32" s="8">
        <f>IF(COUNT(AQ32,AT32,BR32,BU32,CS32,CV32)&gt;1,LARGE((AQ32,AT32,BR32,BU32,CS32,CV32),2),0)</f>
        <v>29.09</v>
      </c>
      <c r="O32" s="8" t="str">
        <f>IF(N32="","",IF(OR(N32=CS32,N32=CV32),$CA$1,IF(OR(N32=BR32,N32=BU32),$AZ$1,IF(OR(N32=AQ32,N32=AT32),$Y$1,""))))</f>
        <v>2023 Nationals</v>
      </c>
      <c r="P32" s="8">
        <f>IF(COUNT(AQ32,AT32,BR32,BU32,CS32,CV32)&gt;2,MAX(AX32,BY32,CZ32,LARGE((AQ32,AT32,BR32,BU32,CS32,CV32),3)),IF(MAX(AX32,BY32,CZ32)&gt;0,MAX(AX32,BY32,CZ32),0))</f>
        <v>16.059999999999999</v>
      </c>
      <c r="Q32" s="8" t="str">
        <f>IF(P32="","",IF(OR(P32=CS32,P32=CV32,P32=CZ32),$CA$1,IF(OR(P32=BR32,P32=BU32,P32=BY32),$AZ$1,IF(OR(P32=AQ32,P32=AT32,P32=AX32),$Y$1,""))))</f>
        <v>2024 Elite Canada</v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11.2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7.9</v>
      </c>
      <c r="Z32" s="22">
        <v>5</v>
      </c>
      <c r="AA32" s="22">
        <v>7.3</v>
      </c>
      <c r="AB32" s="22">
        <v>8.89</v>
      </c>
      <c r="AC32" s="22">
        <v>0</v>
      </c>
      <c r="AD32" s="22">
        <v>12.8</v>
      </c>
      <c r="AE32" s="22">
        <v>8.8000000000000007</v>
      </c>
      <c r="AF32" s="22">
        <v>11.2</v>
      </c>
      <c r="AG32" s="22">
        <v>14.11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7.3</v>
      </c>
      <c r="AP32" s="38">
        <f>IF(AB32&gt;0,AB32,"")</f>
        <v>8.89</v>
      </c>
      <c r="AQ32" s="40">
        <f>IF(SUM(Y32:AB32)-AC32&gt;0,SUM(Y32:AB32)-AC32,"")</f>
        <v>29.09</v>
      </c>
      <c r="AR32" s="40">
        <f>IF(AF32&gt;0,AF32,"")</f>
        <v>11.2</v>
      </c>
      <c r="AS32" s="40">
        <f>IF(AG32&gt;0,AG32,"")</f>
        <v>14.11</v>
      </c>
      <c r="AT32" s="40">
        <f>IF(SUM(AD32:AG32)-AH32&gt;0,SUM(AD32:AG32)-AH32,"")</f>
        <v>46.91</v>
      </c>
      <c r="AU32" s="40">
        <f>IF(AQ32="","",MAX(AQ32,AT32))</f>
        <v>46.91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46.91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4.7</v>
      </c>
      <c r="CB32" s="22">
        <v>2.5</v>
      </c>
      <c r="CC32" s="22">
        <v>2.7</v>
      </c>
      <c r="CD32" s="22">
        <v>4.58</v>
      </c>
      <c r="CE32" s="22">
        <v>0</v>
      </c>
      <c r="CF32" s="22">
        <v>5.0999999999999996</v>
      </c>
      <c r="CG32" s="22">
        <v>2.8</v>
      </c>
      <c r="CH32" s="22">
        <v>3.4</v>
      </c>
      <c r="CI32" s="22">
        <v>4.76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2.7</v>
      </c>
      <c r="CR32" s="38">
        <f>IF(CD32&gt;0,CD32,"")</f>
        <v>4.58</v>
      </c>
      <c r="CS32" s="40">
        <f>IF(SUM(CA32:CD32)-CE32&gt;0,SUM(CA32:CD32)-CE32,"")</f>
        <v>14.48</v>
      </c>
      <c r="CT32" s="40">
        <f>IF(CH32&gt;0,CH32,"")</f>
        <v>3.4</v>
      </c>
      <c r="CU32" s="40">
        <f>IF(CI32&gt;0,CI32,"")</f>
        <v>4.76</v>
      </c>
      <c r="CV32" s="40">
        <f>IF(SUM(CF32:CI32)-CJ32&gt;0,SUM(CF32:CI32)-CJ32,"")</f>
        <v>16.059999999999999</v>
      </c>
      <c r="CW32" s="40">
        <f>IF(CS32="","",MAX(CS32,CV32))</f>
        <v>16.059999999999999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16.059999999999999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2.35</v>
      </c>
      <c r="SW32" s="22">
        <f>IF($CP32="P",CB32,(CB32+BA32)/2)</f>
        <v>1.25</v>
      </c>
      <c r="SX32" s="22">
        <f>IF($CP32="P",CC32,(CC32+BB32)/2)</f>
        <v>1.35</v>
      </c>
      <c r="SY32" s="22">
        <f>IF($CP32="P",CD32,(CD32+BC32)/2)</f>
        <v>2.29</v>
      </c>
      <c r="SZ32" s="22">
        <f>IF($CP32="P",CE32,(CE32+BD32)/2)</f>
        <v>0</v>
      </c>
      <c r="TA32" s="22">
        <f>IF($CP32="P",CF32,(CF32+BE32)/2)</f>
        <v>2.5499999999999998</v>
      </c>
      <c r="TB32" s="22">
        <f>IF($CP32="P",CG32,(CG32+BF32)/2)</f>
        <v>1.4</v>
      </c>
      <c r="TC32" s="22">
        <f>IF($CP32="P",CH32,(CH32+BG32)/2)</f>
        <v>1.7</v>
      </c>
      <c r="TD32" s="22">
        <f>IF($CP32="P",CI32,(CI32+BH32)/2)</f>
        <v>2.38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1.35</v>
      </c>
      <c r="TM32" s="40">
        <f>IF(SY32&gt;0,SY32,"")</f>
        <v>2.29</v>
      </c>
      <c r="TN32" s="40">
        <f>IF(SUM(SV32:SY32)-SZ32&gt;0,SUM(SV32:SY32)-SZ32,"")</f>
        <v>7.24</v>
      </c>
      <c r="TO32" s="40">
        <f>IF(TC32&gt;0,TC32,"")</f>
        <v>1.7</v>
      </c>
      <c r="TP32" s="40">
        <f>IF(TD32&gt;0,TD32,"")</f>
        <v>2.38</v>
      </c>
      <c r="TQ32" s="40">
        <f>IF(SUM(TA32:TD32)-TE32&gt;0,SUM(TA32:TD32)-TE32,"")</f>
        <v>8.0299999999999994</v>
      </c>
      <c r="TR32" s="40">
        <f>IF(MAX(TN32,TQ32)&gt;0,MAX(TN32,TQ32),"")</f>
        <v>8.0299999999999994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8.0299999999999994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69</v>
      </c>
      <c r="D33" s="4" t="s">
        <v>6</v>
      </c>
      <c r="E33" s="4">
        <v>2004</v>
      </c>
      <c r="F33" s="9">
        <f>SUM(L33:V33)+SUM(L33:T33)*0.0000001+SUM(L33)*0.0000000000001</f>
        <v>92.490009249004942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49.26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15.86</v>
      </c>
      <c r="O33" s="8" t="str">
        <f>IF(N33="","",IF(OR(N33=CS33,N33=CV33),$CA$1,IF(OR(N33=BR33,N33=BU33),$AZ$1,IF(OR(N33=AQ33,N33=AT33),$Y$1,""))))</f>
        <v>2023 Nationals</v>
      </c>
      <c r="P33" s="8">
        <f>IF(COUNT(AQ33,AT33,BR33,BU33,CS33,CV33)&gt;2,MAX(AX33,BY33,CZ33,LARGE((AQ33,AT33,BR33,BU33,CS33,CV33),3)),IF(MAX(AX33,BY33,CZ33)&gt;0,MAX(AX33,BY33,CZ33),0))</f>
        <v>15.670000000000002</v>
      </c>
      <c r="Q33" s="8" t="str">
        <f>IF(P33="","",IF(OR(P33=CS33,P33=CV33,P33=CZ33),$CA$1,IF(OR(P33=BR33,P33=BU33,P33=BY33),$AZ$1,IF(OR(P33=AQ33,P33=AT33,P33=AX33),$Y$1,""))))</f>
        <v>2023 Nationals</v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11.7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4.4000000000000004</v>
      </c>
      <c r="Z33" s="22">
        <v>2.6</v>
      </c>
      <c r="AA33" s="22">
        <v>4.2</v>
      </c>
      <c r="AB33" s="22">
        <v>4.66</v>
      </c>
      <c r="AC33" s="22">
        <v>0</v>
      </c>
      <c r="AD33" s="22">
        <v>15.08</v>
      </c>
      <c r="AE33" s="22">
        <v>9.3000000000000007</v>
      </c>
      <c r="AF33" s="22">
        <v>11.7</v>
      </c>
      <c r="AG33" s="22">
        <v>14.18</v>
      </c>
      <c r="AH33" s="22">
        <v>1</v>
      </c>
      <c r="AI33" s="22">
        <v>4.4000000000000004</v>
      </c>
      <c r="AJ33" s="22">
        <v>2.5</v>
      </c>
      <c r="AK33" s="22">
        <v>4.2</v>
      </c>
      <c r="AL33" s="22">
        <v>4.57</v>
      </c>
      <c r="AM33" s="22">
        <v>0</v>
      </c>
      <c r="AN33" s="27"/>
      <c r="AO33" s="38">
        <f>IF(AA33&gt;0,AA33,"")</f>
        <v>4.2</v>
      </c>
      <c r="AP33" s="38">
        <f>IF(AB33&gt;0,AB33,"")</f>
        <v>4.66</v>
      </c>
      <c r="AQ33" s="40">
        <f>IF(SUM(Y33:AB33)-AC33&gt;0,SUM(Y33:AB33)-AC33,"")</f>
        <v>15.86</v>
      </c>
      <c r="AR33" s="40">
        <f>IF(AF33&gt;0,AF33,"")</f>
        <v>11.7</v>
      </c>
      <c r="AS33" s="40">
        <f>IF(AG33&gt;0,AG33,"")</f>
        <v>14.18</v>
      </c>
      <c r="AT33" s="40">
        <f>IF(SUM(AD33:AG33)-AH33&gt;0,SUM(AD33:AG33)-AH33,"")</f>
        <v>49.26</v>
      </c>
      <c r="AU33" s="40">
        <f>IF(AQ33="","",MAX(AQ33,AT33))</f>
        <v>49.26</v>
      </c>
      <c r="AV33" s="40">
        <f>IF(AK33&gt;0,AK33,"")</f>
        <v>4.2</v>
      </c>
      <c r="AW33" s="40">
        <f>IF(AL33&gt;0,AL33,"")</f>
        <v>4.57</v>
      </c>
      <c r="AX33" s="40">
        <f>IF(SUM(AI33:AL33)-AM33&gt;0,SUM(AI33:AL33)-AM33,"")</f>
        <v>15.670000000000002</v>
      </c>
      <c r="AY33" s="40">
        <f>IF(SUM(AU33,AX33)&gt;0,SUM(AU33,AX33),"")</f>
        <v>64.930000000000007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110</v>
      </c>
      <c r="D34" s="4" t="s">
        <v>3</v>
      </c>
      <c r="E34" s="4">
        <v>2004</v>
      </c>
      <c r="F34" s="9">
        <f>SUM(L34:V34)+SUM(L34:T34)*0.0000001+SUM(L34)*0.0000000000001</f>
        <v>79.920007992004741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47.589999999999996</v>
      </c>
      <c r="M34" s="8" t="str">
        <f>IF(L34="","",IF(OR(L34=CS34,L34=CV34),$CA$1,IF(OR(L34=BR34,L34=BU34),$AZ$1,IF(OR(L34=AQ34,L34=AT34),$Y$1,""))))</f>
        <v>2023 Nationals</v>
      </c>
      <c r="N34" s="8">
        <f>IF(COUNT(AQ34,AT34,BR34,BU34,CS34,CV34)&gt;1,LARGE((AQ34,AT34,BR34,BU34,CS34,CV34),2),0)</f>
        <v>20.729999999999997</v>
      </c>
      <c r="O34" s="8" t="str">
        <f>IF(N34="","",IF(OR(N34=CS34,N34=CV34),$CA$1,IF(OR(N34=BR34,N34=BU34),$AZ$1,IF(OR(N34=AQ34,N34=AT34),$Y$1,""))))</f>
        <v>2023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11.6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2023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12.7</v>
      </c>
      <c r="Z34" s="22">
        <v>8.6</v>
      </c>
      <c r="AA34" s="22">
        <v>11.6</v>
      </c>
      <c r="AB34" s="22">
        <v>14.69</v>
      </c>
      <c r="AC34" s="22">
        <v>0</v>
      </c>
      <c r="AD34" s="22">
        <v>5.2</v>
      </c>
      <c r="AE34" s="22">
        <v>3.5</v>
      </c>
      <c r="AF34" s="22">
        <v>5.6</v>
      </c>
      <c r="AG34" s="22">
        <v>6.43</v>
      </c>
      <c r="AH34" s="22">
        <v>0</v>
      </c>
      <c r="AI34" s="22"/>
      <c r="AJ34" s="22"/>
      <c r="AK34" s="22"/>
      <c r="AL34" s="22"/>
      <c r="AM34" s="22"/>
      <c r="AN34" s="27"/>
      <c r="AO34" s="38">
        <f>IF(AA34&gt;0,AA34,"")</f>
        <v>11.6</v>
      </c>
      <c r="AP34" s="38">
        <f>IF(AB34&gt;0,AB34,"")</f>
        <v>14.69</v>
      </c>
      <c r="AQ34" s="40">
        <f>IF(SUM(Y34:AB34)-AC34&gt;0,SUM(Y34:AB34)-AC34,"")</f>
        <v>47.589999999999996</v>
      </c>
      <c r="AR34" s="40">
        <f>IF(AF34&gt;0,AF34,"")</f>
        <v>5.6</v>
      </c>
      <c r="AS34" s="40">
        <f>IF(AG34&gt;0,AG34,"")</f>
        <v>6.43</v>
      </c>
      <c r="AT34" s="40">
        <f>IF(SUM(AD34:AG34)-AH34&gt;0,SUM(AD34:AG34)-AH34,"")</f>
        <v>20.729999999999997</v>
      </c>
      <c r="AU34" s="40">
        <f>IF(AQ34="","",MAX(AQ34,AT34))</f>
        <v>47.589999999999996</v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>
        <f>IF(SUM(AU34,AX34)&gt;0,SUM(AU34,AX34),"")</f>
        <v>47.589999999999996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207</v>
      </c>
      <c r="D35" s="4" t="s">
        <v>4</v>
      </c>
      <c r="E35" s="4">
        <v>2007</v>
      </c>
      <c r="F35" s="9">
        <f>SUM(L35:V35)+SUM(L35:T35)*0.0000001+SUM(L35)*0.0000000000001</f>
        <v>76.950007695004658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46.55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21.2</v>
      </c>
      <c r="O35" s="8" t="str">
        <f>IF(N35="","",IF(OR(N35=CS35,N35=CV35),$CA$1,IF(OR(N35=BR35,N35=BU35),$AZ$1,IF(OR(N35=AQ35,N35=AT35),$Y$1,""))))</f>
        <v>2024 Elite Canada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9.1999999999999993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6.7</v>
      </c>
      <c r="CB35" s="22">
        <v>3.5</v>
      </c>
      <c r="CC35" s="22">
        <v>4.4000000000000004</v>
      </c>
      <c r="CD35" s="22">
        <v>6.6</v>
      </c>
      <c r="CE35" s="22">
        <v>0</v>
      </c>
      <c r="CF35" s="22">
        <v>15.1</v>
      </c>
      <c r="CG35" s="22">
        <v>7.9</v>
      </c>
      <c r="CH35" s="22">
        <v>9.1999999999999993</v>
      </c>
      <c r="CI35" s="22">
        <v>14.55</v>
      </c>
      <c r="CJ35" s="22">
        <v>0.2</v>
      </c>
      <c r="CK35" s="22"/>
      <c r="CL35" s="22"/>
      <c r="CM35" s="22"/>
      <c r="CN35" s="22"/>
      <c r="CO35" s="22"/>
      <c r="CP35" s="27"/>
      <c r="CQ35" s="38">
        <f>IF(CC35&gt;0,CC35,"")</f>
        <v>4.4000000000000004</v>
      </c>
      <c r="CR35" s="38">
        <f>IF(CD35&gt;0,CD35,"")</f>
        <v>6.6</v>
      </c>
      <c r="CS35" s="40">
        <f>IF(SUM(CA35:CD35)-CE35&gt;0,SUM(CA35:CD35)-CE35,"")</f>
        <v>21.2</v>
      </c>
      <c r="CT35" s="40">
        <f>IF(CH35&gt;0,CH35,"")</f>
        <v>9.1999999999999993</v>
      </c>
      <c r="CU35" s="40">
        <f>IF(CI35&gt;0,CI35,"")</f>
        <v>14.55</v>
      </c>
      <c r="CV35" s="40">
        <f>IF(SUM(CF35:CI35)-CJ35&gt;0,SUM(CF35:CI35)-CJ35,"")</f>
        <v>46.55</v>
      </c>
      <c r="CW35" s="40">
        <f>IF(CS35="","",MAX(CS35,CV35))</f>
        <v>46.55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46.55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3.35</v>
      </c>
      <c r="SW35" s="22">
        <f>IF($CP35="P",CB35,(CB35+BA35)/2)</f>
        <v>1.75</v>
      </c>
      <c r="SX35" s="22">
        <f>IF($CP35="P",CC35,(CC35+BB35)/2)</f>
        <v>2.2000000000000002</v>
      </c>
      <c r="SY35" s="22">
        <f>IF($CP35="P",CD35,(CD35+BC35)/2)</f>
        <v>3.3</v>
      </c>
      <c r="SZ35" s="22">
        <f>IF($CP35="P",CE35,(CE35+BD35)/2)</f>
        <v>0</v>
      </c>
      <c r="TA35" s="22">
        <f>IF($CP35="P",CF35,(CF35+BE35)/2)</f>
        <v>7.55</v>
      </c>
      <c r="TB35" s="22">
        <f>IF($CP35="P",CG35,(CG35+BF35)/2)</f>
        <v>3.95</v>
      </c>
      <c r="TC35" s="22">
        <f>IF($CP35="P",CH35,(CH35+BG35)/2)</f>
        <v>4.5999999999999996</v>
      </c>
      <c r="TD35" s="22">
        <f>IF($CP35="P",CI35,(CI35+BH35)/2)</f>
        <v>7.2750000000000004</v>
      </c>
      <c r="TE35" s="22">
        <f>IF($CP35="P",CJ35,(CJ35+BI35)/2)</f>
        <v>0.1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2.2000000000000002</v>
      </c>
      <c r="TM35" s="40">
        <f>IF(SY35&gt;0,SY35,"")</f>
        <v>3.3</v>
      </c>
      <c r="TN35" s="40">
        <f>IF(SUM(SV35:SY35)-SZ35&gt;0,SUM(SV35:SY35)-SZ35,"")</f>
        <v>10.6</v>
      </c>
      <c r="TO35" s="40">
        <f>IF(TC35&gt;0,TC35,"")</f>
        <v>4.5999999999999996</v>
      </c>
      <c r="TP35" s="40">
        <f>IF(TD35&gt;0,TD35,"")</f>
        <v>7.2750000000000004</v>
      </c>
      <c r="TQ35" s="40">
        <f>IF(SUM(TA35:TD35)-TE35&gt;0,SUM(TA35:TD35)-TE35,"")</f>
        <v>23.274999999999999</v>
      </c>
      <c r="TR35" s="40">
        <f>IF(MAX(TN35,TQ35)&gt;0,MAX(TN35,TQ35),"")</f>
        <v>23.274999999999999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23.274999999999999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218</v>
      </c>
      <c r="D36" s="4" t="s">
        <v>5</v>
      </c>
      <c r="E36" s="4">
        <v>2007</v>
      </c>
      <c r="F36" s="9">
        <f>SUM(L36:V36)+SUM(L36:T36)*0.0000001+SUM(L36)*0.0000000000001</f>
        <v>69.18000691800394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39.340000000000003</v>
      </c>
      <c r="M36" s="8" t="str">
        <f>IF(L36="","",IF(OR(L36=CS36,L36=CV36),$CA$1,IF(OR(L36=BR36,L36=BU36),$AZ$1,IF(OR(L36=AQ36,L36=AT36),$Y$1,""))))</f>
        <v>2024 Elite Canada</v>
      </c>
      <c r="N36" s="8">
        <f>IF(COUNT(AQ36,AT36,BR36,BU36,CS36,CV36)&gt;1,LARGE((AQ36,AT36,BR36,BU36,CS36,CV36),2),0)</f>
        <v>20.240000000000002</v>
      </c>
      <c r="O36" s="8" t="str">
        <f>IF(N36="","",IF(OR(N36=CS36,N36=CV36),$CA$1,IF(OR(N36=BR36,N36=BU36),$AZ$1,IF(OR(N36=AQ36,N36=AT36),$Y$1,""))))</f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9.6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Elite Canada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11.5</v>
      </c>
      <c r="CB36" s="22">
        <v>6.9</v>
      </c>
      <c r="CC36" s="22">
        <v>9.6</v>
      </c>
      <c r="CD36" s="22">
        <v>11.34</v>
      </c>
      <c r="CE36" s="22">
        <v>0</v>
      </c>
      <c r="CF36" s="22">
        <v>5.8</v>
      </c>
      <c r="CG36" s="22">
        <v>3.5</v>
      </c>
      <c r="CH36" s="22">
        <v>5</v>
      </c>
      <c r="CI36" s="22">
        <v>5.94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9.6</v>
      </c>
      <c r="CR36" s="38">
        <f>IF(CD36&gt;0,CD36,"")</f>
        <v>11.34</v>
      </c>
      <c r="CS36" s="40">
        <f>IF(SUM(CA36:CD36)-CE36&gt;0,SUM(CA36:CD36)-CE36,"")</f>
        <v>39.340000000000003</v>
      </c>
      <c r="CT36" s="40">
        <f>IF(CH36&gt;0,CH36,"")</f>
        <v>5</v>
      </c>
      <c r="CU36" s="40">
        <f>IF(CI36&gt;0,CI36,"")</f>
        <v>5.94</v>
      </c>
      <c r="CV36" s="40">
        <f>IF(SUM(CF36:CI36)-CJ36&gt;0,SUM(CF36:CI36)-CJ36,"")</f>
        <v>20.240000000000002</v>
      </c>
      <c r="CW36" s="40">
        <f>IF(CS36="","",MAX(CS36,CV36))</f>
        <v>39.340000000000003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39.340000000000003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5.75</v>
      </c>
      <c r="SW36" s="22">
        <f>IF($CP36="P",CB36,(CB36+BA36)/2)</f>
        <v>3.45</v>
      </c>
      <c r="SX36" s="22">
        <f>IF($CP36="P",CC36,(CC36+BB36)/2)</f>
        <v>4.8</v>
      </c>
      <c r="SY36" s="22">
        <f>IF($CP36="P",CD36,(CD36+BC36)/2)</f>
        <v>5.67</v>
      </c>
      <c r="SZ36" s="22">
        <f>IF($CP36="P",CE36,(CE36+BD36)/2)</f>
        <v>0</v>
      </c>
      <c r="TA36" s="22">
        <f>IF($CP36="P",CF36,(CF36+BE36)/2)</f>
        <v>2.9</v>
      </c>
      <c r="TB36" s="22">
        <f>IF($CP36="P",CG36,(CG36+BF36)/2)</f>
        <v>1.75</v>
      </c>
      <c r="TC36" s="22">
        <f>IF($CP36="P",CH36,(CH36+BG36)/2)</f>
        <v>2.5</v>
      </c>
      <c r="TD36" s="22">
        <f>IF($CP36="P",CI36,(CI36+BH36)/2)</f>
        <v>2.97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4.8</v>
      </c>
      <c r="TM36" s="40">
        <f>IF(SY36&gt;0,SY36,"")</f>
        <v>5.67</v>
      </c>
      <c r="TN36" s="40">
        <f>IF(SUM(SV36:SY36)-SZ36&gt;0,SUM(SV36:SY36)-SZ36,"")</f>
        <v>19.670000000000002</v>
      </c>
      <c r="TO36" s="40">
        <f>IF(TC36&gt;0,TC36,"")</f>
        <v>2.5</v>
      </c>
      <c r="TP36" s="40">
        <f>IF(TD36&gt;0,TD36,"")</f>
        <v>2.97</v>
      </c>
      <c r="TQ36" s="40">
        <f>IF(SUM(TA36:TD36)-TE36&gt;0,SUM(TA36:TD36)-TE36,"")</f>
        <v>10.120000000000001</v>
      </c>
      <c r="TR36" s="40">
        <f>IF(MAX(TN36,TQ36)&gt;0,MAX(TN36,TQ36),"")</f>
        <v>19.670000000000002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19.670000000000002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215</v>
      </c>
      <c r="D37" s="4" t="s">
        <v>5</v>
      </c>
      <c r="E37" s="4">
        <v>2007</v>
      </c>
      <c r="F37" s="9">
        <f>SUM(L37:V37)+SUM(L37:T37)*0.0000001+SUM(L37)*0.0000000000001</f>
        <v>68.770006877004661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46.67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10.5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11.6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12.6</v>
      </c>
      <c r="CB37" s="22">
        <v>9</v>
      </c>
      <c r="CC37" s="22">
        <v>11.6</v>
      </c>
      <c r="CD37" s="22">
        <v>13.47</v>
      </c>
      <c r="CE37" s="22">
        <v>0</v>
      </c>
      <c r="CF37" s="22">
        <v>2.9</v>
      </c>
      <c r="CG37" s="22">
        <v>1.9</v>
      </c>
      <c r="CH37" s="22">
        <v>2.7</v>
      </c>
      <c r="CI37" s="22">
        <v>3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11.6</v>
      </c>
      <c r="CR37" s="38">
        <f>IF(CD37&gt;0,CD37,"")</f>
        <v>13.47</v>
      </c>
      <c r="CS37" s="40">
        <f>IF(SUM(CA37:CD37)-CE37&gt;0,SUM(CA37:CD37)-CE37,"")</f>
        <v>46.67</v>
      </c>
      <c r="CT37" s="40">
        <f>IF(CH37&gt;0,CH37,"")</f>
        <v>2.7</v>
      </c>
      <c r="CU37" s="40">
        <f>IF(CI37&gt;0,CI37,"")</f>
        <v>3</v>
      </c>
      <c r="CV37" s="40">
        <f>IF(SUM(CF37:CI37)-CJ37&gt;0,SUM(CF37:CI37)-CJ37,"")</f>
        <v>10.5</v>
      </c>
      <c r="CW37" s="40">
        <f>IF(CS37="","",MAX(CS37,CV37))</f>
        <v>46.67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46.67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6.3</v>
      </c>
      <c r="SW37" s="22">
        <f>IF($CP37="P",CB37,(CB37+BA37)/2)</f>
        <v>4.5</v>
      </c>
      <c r="SX37" s="22">
        <f>IF($CP37="P",CC37,(CC37+BB37)/2)</f>
        <v>5.8</v>
      </c>
      <c r="SY37" s="22">
        <f>IF($CP37="P",CD37,(CD37+BC37)/2)</f>
        <v>6.7350000000000003</v>
      </c>
      <c r="SZ37" s="22">
        <f>IF($CP37="P",CE37,(CE37+BD37)/2)</f>
        <v>0</v>
      </c>
      <c r="TA37" s="22">
        <f>IF($CP37="P",CF37,(CF37+BE37)/2)</f>
        <v>1.45</v>
      </c>
      <c r="TB37" s="22">
        <f>IF($CP37="P",CG37,(CG37+BF37)/2)</f>
        <v>0.95</v>
      </c>
      <c r="TC37" s="22">
        <f>IF($CP37="P",CH37,(CH37+BG37)/2)</f>
        <v>1.35</v>
      </c>
      <c r="TD37" s="22">
        <f>IF($CP37="P",CI37,(CI37+BH37)/2)</f>
        <v>1.5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5.8</v>
      </c>
      <c r="TM37" s="40">
        <f>IF(SY37&gt;0,SY37,"")</f>
        <v>6.7350000000000003</v>
      </c>
      <c r="TN37" s="40">
        <f>IF(SUM(SV37:SY37)-SZ37&gt;0,SUM(SV37:SY37)-SZ37,"")</f>
        <v>23.335000000000001</v>
      </c>
      <c r="TO37" s="40">
        <f>IF(TC37&gt;0,TC37,"")</f>
        <v>1.35</v>
      </c>
      <c r="TP37" s="40">
        <f>IF(TD37&gt;0,TD37,"")</f>
        <v>1.5</v>
      </c>
      <c r="TQ37" s="40">
        <f>IF(SUM(TA37:TD37)-TE37&gt;0,SUM(TA37:TD37)-TE37,"")</f>
        <v>5.25</v>
      </c>
      <c r="TR37" s="40">
        <f>IF(MAX(TN37,TQ37)&gt;0,MAX(TN37,TQ37),"")</f>
        <v>23.335000000000001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23.335000000000001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147</v>
      </c>
      <c r="D38" s="4" t="s">
        <v>3</v>
      </c>
      <c r="E38" s="4">
        <v>2004</v>
      </c>
      <c r="F38" s="9">
        <f>SUM(L38:V38)+SUM(L38:T38)*0.0000001+SUM(L38)*0.0000000000001</f>
        <v>68.40000684000475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47.510000000000005</v>
      </c>
      <c r="M38" s="8" t="str">
        <f>IF(L38="","",IF(OR(L38=CS38,L38=CV38),$CA$1,IF(OR(L38=BR38,L38=BU38),$AZ$1,IF(OR(L38=AQ38,L38=AT38),$Y$1,""))))</f>
        <v>2023 Nationals</v>
      </c>
      <c r="N38" s="8">
        <f>IF(COUNT(AQ38,AT38,BR38,BU38,CS38,CV38)&gt;1,LARGE((AQ38,AT38,BR38,BU38,CS38,CV38),2),0)</f>
        <v>9.7899999999999991</v>
      </c>
      <c r="O38" s="8" t="str">
        <f>IF(N38="","",IF(OR(N38=CS38,N38=CV38),$CA$1,IF(OR(N38=BR38,N38=BU38),$AZ$1,IF(OR(N38=AQ38,N38=AT38),$Y$1,""))))</f>
        <v>2023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11.1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2023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>
        <v>13.7</v>
      </c>
      <c r="Z38" s="22">
        <v>9.4</v>
      </c>
      <c r="AA38" s="22">
        <v>11.1</v>
      </c>
      <c r="AB38" s="22">
        <v>13.31</v>
      </c>
      <c r="AC38" s="22">
        <v>0</v>
      </c>
      <c r="AD38" s="22">
        <v>2.8</v>
      </c>
      <c r="AE38" s="22">
        <v>1.8</v>
      </c>
      <c r="AF38" s="22">
        <v>2</v>
      </c>
      <c r="AG38" s="22">
        <v>3.19</v>
      </c>
      <c r="AH38" s="22">
        <v>0</v>
      </c>
      <c r="AI38" s="22"/>
      <c r="AJ38" s="22"/>
      <c r="AK38" s="22"/>
      <c r="AL38" s="22"/>
      <c r="AM38" s="22"/>
      <c r="AN38" s="27"/>
      <c r="AO38" s="38">
        <f>IF(AA38&gt;0,AA38,"")</f>
        <v>11.1</v>
      </c>
      <c r="AP38" s="38">
        <f>IF(AB38&gt;0,AB38,"")</f>
        <v>13.31</v>
      </c>
      <c r="AQ38" s="40">
        <f>IF(SUM(Y38:AB38)-AC38&gt;0,SUM(Y38:AB38)-AC38,"")</f>
        <v>47.510000000000005</v>
      </c>
      <c r="AR38" s="40">
        <f>IF(AF38&gt;0,AF38,"")</f>
        <v>2</v>
      </c>
      <c r="AS38" s="40">
        <f>IF(AG38&gt;0,AG38,"")</f>
        <v>3.19</v>
      </c>
      <c r="AT38" s="40">
        <f>IF(SUM(AD38:AG38)-AH38&gt;0,SUM(AD38:AG38)-AH38,"")</f>
        <v>9.7899999999999991</v>
      </c>
      <c r="AU38" s="40">
        <f>IF(AQ38="","",MAX(AQ38,AT38))</f>
        <v>47.510000000000005</v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>
        <f>IF(SUM(AU38,AX38)&gt;0,SUM(AU38,AX38),"")</f>
        <v>47.510000000000005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0</v>
      </c>
      <c r="SW38" s="22">
        <f>IF($CP38="P",CB38,(CB38+BA38)/2)</f>
        <v>0</v>
      </c>
      <c r="SX38" s="22">
        <f>IF($CP38="P",CC38,(CC38+BB38)/2)</f>
        <v>0</v>
      </c>
      <c r="SY38" s="22">
        <f>IF($CP38="P",CD38,(CD38+BC38)/2)</f>
        <v>0</v>
      </c>
      <c r="SZ38" s="22">
        <f>IF($CP38="P",CE38,(CE38+BD38)/2)</f>
        <v>0</v>
      </c>
      <c r="TA38" s="22">
        <f>IF($CP38="P",CF38,(CF38+BE38)/2)</f>
        <v>0</v>
      </c>
      <c r="TB38" s="22">
        <f>IF($CP38="P",CG38,(CG38+BF38)/2)</f>
        <v>0</v>
      </c>
      <c r="TC38" s="22">
        <f>IF($CP38="P",CH38,(CH38+BG38)/2)</f>
        <v>0</v>
      </c>
      <c r="TD38" s="22">
        <f>IF($CP38="P",CI38,(CI38+BH38)/2)</f>
        <v>0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 t="str">
        <f>IF(SX38&gt;0,SX38,"")</f>
        <v/>
      </c>
      <c r="TM38" s="40" t="str">
        <f>IF(SY38&gt;0,SY38,"")</f>
        <v/>
      </c>
      <c r="TN38" s="40" t="str">
        <f>IF(SUM(SV38:SY38)-SZ38&gt;0,SUM(SV38:SY38)-SZ38,"")</f>
        <v/>
      </c>
      <c r="TO38" s="40" t="str">
        <f>IF(TC38&gt;0,TC38,"")</f>
        <v/>
      </c>
      <c r="TP38" s="40" t="str">
        <f>IF(TD38&gt;0,TD38,"")</f>
        <v/>
      </c>
      <c r="TQ38" s="40" t="str">
        <f>IF(SUM(TA38:TD38)-TE38&gt;0,SUM(TA38:TD38)-TE38,"")</f>
        <v/>
      </c>
      <c r="TR38" s="40" t="str">
        <f>IF(MAX(TN38,TQ38)&gt;0,MAX(TN38,TQ38),"")</f>
        <v/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 t="str">
        <f>IF(SUM(TR38,TU38)&gt;0,SUM(TR38,TU38),"")</f>
        <v/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>SUM(L39:V39)+SUM(L39:T39)*0.0000001+SUM(L39)*0.0000000000001</f>
        <v>57.460005746003795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38.01</v>
      </c>
      <c r="M39" s="8" t="str">
        <f>IF(L39="","",IF(OR(L39=CS39,L39=CV39),$CA$1,IF(OR(L39=BR39,L39=BU39),$AZ$1,IF(OR(L39=AQ39,L39=AT39),$Y$1,""))))</f>
        <v>2023 Nationals</v>
      </c>
      <c r="N39" s="8">
        <f>IF(COUNT(AQ39,AT39,BR39,BU39,CS39,CV39)&gt;1,LARGE((AQ39,AT39,BR39,BU39,CS39,CV39),2),0)</f>
        <v>9.6500000000000021</v>
      </c>
      <c r="O39" s="8" t="str">
        <f>IF(N39="","",IF(OR(N39=CS39,N39=CV39),$CA$1,IF(OR(N39=BR39,N39=BU39),$AZ$1,IF(OR(N39=AQ39,N39=AT39),$Y$1,""))))</f>
        <v>2023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IF(P39="","",IF(OR(P39=CS39,P39=CV39,P39=CZ39),$CA$1,IF(OR(P39=BR39,P39=BU39,P39=BY39),$AZ$1,IF(OR(P39=AQ39,P39=AT39,P39=AX39),$Y$1,""))))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9.8000000000000007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2023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>
        <v>9.8000000000000007</v>
      </c>
      <c r="Z39" s="22">
        <v>7.1</v>
      </c>
      <c r="AA39" s="22">
        <v>9.8000000000000007</v>
      </c>
      <c r="AB39" s="22">
        <v>11.31</v>
      </c>
      <c r="AC39" s="22">
        <v>0</v>
      </c>
      <c r="AD39" s="22">
        <v>2.6</v>
      </c>
      <c r="AE39" s="22">
        <v>1.6</v>
      </c>
      <c r="AF39" s="22">
        <v>2.7</v>
      </c>
      <c r="AG39" s="22">
        <v>2.95</v>
      </c>
      <c r="AH39" s="22">
        <v>0.2</v>
      </c>
      <c r="AI39" s="22"/>
      <c r="AJ39" s="22"/>
      <c r="AK39" s="22"/>
      <c r="AL39" s="22"/>
      <c r="AM39" s="22"/>
      <c r="AN39" s="27"/>
      <c r="AO39" s="38">
        <f>IF(AA39&gt;0,AA39,"")</f>
        <v>9.8000000000000007</v>
      </c>
      <c r="AP39" s="38">
        <f>IF(AB39&gt;0,AB39,"")</f>
        <v>11.31</v>
      </c>
      <c r="AQ39" s="40">
        <f>IF(SUM(Y39:AB39)-AC39&gt;0,SUM(Y39:AB39)-AC39,"")</f>
        <v>38.01</v>
      </c>
      <c r="AR39" s="40">
        <f>IF(AF39&gt;0,AF39,"")</f>
        <v>2.7</v>
      </c>
      <c r="AS39" s="40">
        <f>IF(AG39&gt;0,AG39,"")</f>
        <v>2.95</v>
      </c>
      <c r="AT39" s="40">
        <f>IF(SUM(AD39:AG39)-AH39&gt;0,SUM(AD39:AG39)-AH39,"")</f>
        <v>9.6500000000000021</v>
      </c>
      <c r="AU39" s="40">
        <f>IF(AQ39="","",MAX(AQ39,AT39))</f>
        <v>38.01</v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>
        <f>IF(SUM(AU39,AX39)&gt;0,SUM(AU39,AX39),"")</f>
        <v>38.01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>IF(BB39&gt;0,BB39,"")</f>
        <v/>
      </c>
      <c r="BQ39" s="39" t="str">
        <f>IF(BC39&gt;0,BC39,"")</f>
        <v/>
      </c>
      <c r="BR39" s="11" t="str">
        <f>IF(SUM(AZ39:BC39)-BD39&gt;0,SUM(AZ39:BC39)-BD39,"")</f>
        <v/>
      </c>
      <c r="BS39" s="11" t="str">
        <f>IF(BG39&gt;0,BG39,"")</f>
        <v/>
      </c>
      <c r="BT39" s="11" t="str">
        <f>IF(BH39&gt;0,BH39,"")</f>
        <v/>
      </c>
      <c r="BU39" s="11" t="str">
        <f>IF(SUM(BE39:BH39)-BI39&gt;0,SUM(BE39:BH39)-BI39,"")</f>
        <v/>
      </c>
      <c r="BV39" s="11" t="str">
        <f>IF(BR39="","",MAX(BR39,BU39))</f>
        <v/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 t="str">
        <f>IF(SUM(BV39,BY39)&gt;0,SUM(BV39,BY39),"")</f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0</v>
      </c>
      <c r="SW39" s="22">
        <f>IF($CP39="P",CB39,(CB39+BA39)/2)</f>
        <v>0</v>
      </c>
      <c r="SX39" s="22">
        <f>IF($CP39="P",CC39,(CC39+BB39)/2)</f>
        <v>0</v>
      </c>
      <c r="SY39" s="22">
        <f>IF($CP39="P",CD39,(CD39+BC39)/2)</f>
        <v>0</v>
      </c>
      <c r="SZ39" s="22">
        <f>IF($CP39="P",CE39,(CE39+BD39)/2)</f>
        <v>0</v>
      </c>
      <c r="TA39" s="22">
        <f>IF($CP39="P",CF39,(CF39+BE39)/2)</f>
        <v>0</v>
      </c>
      <c r="TB39" s="22">
        <f>IF($CP39="P",CG39,(CG39+BF39)/2)</f>
        <v>0</v>
      </c>
      <c r="TC39" s="22">
        <f>IF($CP39="P",CH39,(CH39+BG39)/2)</f>
        <v>0</v>
      </c>
      <c r="TD39" s="22">
        <f>IF($CP39="P",CI39,(CI39+BH39)/2)</f>
        <v>0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 t="str">
        <f>IF(SX39&gt;0,SX39,"")</f>
        <v/>
      </c>
      <c r="TM39" s="40" t="str">
        <f>IF(SY39&gt;0,SY39,"")</f>
        <v/>
      </c>
      <c r="TN39" s="40" t="str">
        <f>IF(SUM(SV39:SY39)-SZ39&gt;0,SUM(SV39:SY39)-SZ39,"")</f>
        <v/>
      </c>
      <c r="TO39" s="40" t="str">
        <f>IF(TC39&gt;0,TC39,"")</f>
        <v/>
      </c>
      <c r="TP39" s="40" t="str">
        <f>IF(TD39&gt;0,TD39,"")</f>
        <v/>
      </c>
      <c r="TQ39" s="40" t="str">
        <f>IF(SUM(TA39:TD39)-TE39&gt;0,SUM(TA39:TD39)-TE39,"")</f>
        <v/>
      </c>
      <c r="TR39" s="40" t="str">
        <f>IF(MAX(TN39,TQ39)&gt;0,MAX(TN39,TQ39),"")</f>
        <v/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 t="str">
        <f>IF(SUM(TR39,TU39)&gt;0,SUM(TR39,TU39),"")</f>
        <v/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176</v>
      </c>
      <c r="D40" s="4" t="s">
        <v>174</v>
      </c>
      <c r="E40" s="4">
        <v>2006</v>
      </c>
      <c r="F40" s="9">
        <f>SUM(L40:V40)+SUM(L40:T40)*0.0000001+SUM(L40)*0.0000000000001</f>
        <v>57.370005737004696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46.97</v>
      </c>
      <c r="M40" s="8" t="str">
        <f>IF(L40="","",IF(OR(L40=CS40,L40=CV40),$CA$1,IF(OR(L40=BR40,L40=BU40),$AZ$1,IF(OR(L40=AQ40,L40=AT40),$Y$1,""))))</f>
        <v>2023 Nationals</v>
      </c>
      <c r="N40" s="8">
        <f>IF(COUNT(AQ40,AT40,BR40,BU40,CS40,CV40)&gt;1,LARGE((AQ40,AT40,BR40,BU40,CS40,CV40),2),0)</f>
        <v>0</v>
      </c>
      <c r="O40" s="8" t="str">
        <f>IF(N40="","",IF(OR(N40=CS40,N40=CV40),$CA$1,IF(OR(N40=BR40,N40=BU40),$AZ$1,IF(OR(N40=AQ40,N40=AT40),$Y$1,""))))</f>
        <v/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10.4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2023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>
        <v>13.7</v>
      </c>
      <c r="Z40" s="22">
        <v>9.1999999999999993</v>
      </c>
      <c r="AA40" s="22">
        <v>10.4</v>
      </c>
      <c r="AB40" s="22">
        <v>13.67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I40" s="22"/>
      <c r="AJ40" s="22"/>
      <c r="AK40" s="22"/>
      <c r="AL40" s="22"/>
      <c r="AM40" s="22"/>
      <c r="AN40" s="27"/>
      <c r="AO40" s="38">
        <f>IF(AA40&gt;0,AA40,"")</f>
        <v>10.4</v>
      </c>
      <c r="AP40" s="38">
        <f>IF(AB40&gt;0,AB40,"")</f>
        <v>13.67</v>
      </c>
      <c r="AQ40" s="40">
        <f>IF(SUM(Y40:AB40)-AC40&gt;0,SUM(Y40:AB40)-AC40,"")</f>
        <v>46.97</v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>
        <f>IF(AQ40="","",MAX(AQ40,AT40))</f>
        <v>46.97</v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>
        <f>IF(SUM(AU40,AX40)&gt;0,SUM(AU40,AX40),"")</f>
        <v>46.97</v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>IF(CC40&gt;0,CC40,"")</f>
        <v/>
      </c>
      <c r="CR40" s="38" t="str">
        <f>IF(CD40&gt;0,CD40,"")</f>
        <v/>
      </c>
      <c r="CS40" s="40" t="str">
        <f>IF(SUM(CA40:CD40)-CE40&gt;0,SUM(CA40:CD40)-CE40,"")</f>
        <v/>
      </c>
      <c r="CT40" s="40" t="str">
        <f>IF(CH40&gt;0,CH40,"")</f>
        <v/>
      </c>
      <c r="CU40" s="40" t="str">
        <f>IF(CI40&gt;0,CI40,"")</f>
        <v/>
      </c>
      <c r="CV40" s="40" t="str">
        <f>IF(SUM(CF40:CI40)-CJ40&gt;0,SUM(CF40:CI40)-CJ40,"")</f>
        <v/>
      </c>
      <c r="CW40" s="40" t="str">
        <f>IF(CS40="","",MAX(CS40,CV40))</f>
        <v/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 t="str">
        <f>IF(SUM(CW40,CZ40)&gt;0,SUM(CW40,CZ40),"")</f>
        <v/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0</v>
      </c>
      <c r="SW40" s="22">
        <f>IF($CP40="P",CB40,(CB40+BA40)/2)</f>
        <v>0</v>
      </c>
      <c r="SX40" s="22">
        <f>IF($CP40="P",CC40,(CC40+BB40)/2)</f>
        <v>0</v>
      </c>
      <c r="SY40" s="22">
        <f>IF($CP40="P",CD40,(CD40+BC40)/2)</f>
        <v>0</v>
      </c>
      <c r="SZ40" s="22">
        <f>IF($CP40="P",CE40,(CE40+BD40)/2)</f>
        <v>0</v>
      </c>
      <c r="TA40" s="22">
        <f>IF($CP40="P",CF40,(CF40+BE40)/2)</f>
        <v>0</v>
      </c>
      <c r="TB40" s="22">
        <f>IF($CP40="P",CG40,(CG40+BF40)/2)</f>
        <v>0</v>
      </c>
      <c r="TC40" s="22">
        <f>IF($CP40="P",CH40,(CH40+BG40)/2)</f>
        <v>0</v>
      </c>
      <c r="TD40" s="22">
        <f>IF($CP40="P",CI40,(CI40+BH40)/2)</f>
        <v>0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 t="str">
        <f>IF(SX40&gt;0,SX40,"")</f>
        <v/>
      </c>
      <c r="TM40" s="40" t="str">
        <f>IF(SY40&gt;0,SY40,"")</f>
        <v/>
      </c>
      <c r="TN40" s="40" t="str">
        <f>IF(SUM(SV40:SY40)-SZ40&gt;0,SUM(SV40:SY40)-SZ40,"")</f>
        <v/>
      </c>
      <c r="TO40" s="40" t="str">
        <f>IF(TC40&gt;0,TC40,"")</f>
        <v/>
      </c>
      <c r="TP40" s="40" t="str">
        <f>IF(TD40&gt;0,TD40,"")</f>
        <v/>
      </c>
      <c r="TQ40" s="40" t="str">
        <f>IF(SUM(TA40:TD40)-TE40&gt;0,SUM(TA40:TD40)-TE40,"")</f>
        <v/>
      </c>
      <c r="TR40" s="40" t="str">
        <f>IF(MAX(TN40,TQ40)&gt;0,MAX(TN40,TQ40),"")</f>
        <v/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 t="str">
        <f>IF(SUM(TR40,TU40)&gt;0,SUM(TR40,TU40),"")</f>
        <v/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24528" operator="between">
      <formula>AY$50</formula>
      <formula>1000</formula>
    </cfRule>
    <cfRule type="cellIs" dxfId="382" priority="124529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24540" operator="between">
      <formula>EK$50</formula>
      <formula>1000</formula>
    </cfRule>
    <cfRule type="cellIs" dxfId="380" priority="124541" operator="between">
      <formula>EK$49</formula>
      <formula>EK$50</formula>
    </cfRule>
  </conditionalFormatting>
  <conditionalFormatting sqref="AQ1:AQ1048576 AT1:AT1048576 AX1:AX1048576">
    <cfRule type="cellIs" dxfId="379" priority="124612" operator="between">
      <formula>$AY$50</formula>
      <formula>1000</formula>
    </cfRule>
    <cfRule type="cellIs" dxfId="378" priority="124613" operator="between">
      <formula>$AY$49</formula>
      <formula>$AY$50</formula>
    </cfRule>
    <cfRule type="cellIs" dxfId="377" priority="124614" operator="between">
      <formula>$AY$48</formula>
      <formula>$AY$49</formula>
    </cfRule>
    <cfRule type="cellIs" dxfId="376" priority="124615" operator="between">
      <formula>$AY$47</formula>
      <formula>$AY$48</formula>
    </cfRule>
  </conditionalFormatting>
  <conditionalFormatting sqref="BR1:BR1048576 BU1:BU1048576 BY1:BY1048576">
    <cfRule type="cellIs" dxfId="375" priority="124648" operator="between">
      <formula>$BZ$50</formula>
      <formula>1000</formula>
    </cfRule>
    <cfRule type="cellIs" dxfId="374" priority="124649" operator="between">
      <formula>$BZ$49</formula>
      <formula>$BZ$50</formula>
    </cfRule>
    <cfRule type="cellIs" dxfId="373" priority="124650" operator="between">
      <formula>$BZ$48</formula>
      <formula>$BZ$49</formula>
    </cfRule>
    <cfRule type="cellIs" dxfId="372" priority="124651" operator="between">
      <formula>$BZ$47</formula>
      <formula>$BZ$48</formula>
    </cfRule>
  </conditionalFormatting>
  <conditionalFormatting sqref="CS1:CS1048576 CV1:CV1048576 CZ1:CZ1048576">
    <cfRule type="cellIs" dxfId="371" priority="124684" operator="between">
      <formula>$DA$50</formula>
      <formula>1000</formula>
    </cfRule>
    <cfRule type="cellIs" dxfId="370" priority="124685" operator="between">
      <formula>$DA$49</formula>
      <formula>$DA$50</formula>
    </cfRule>
    <cfRule type="cellIs" dxfId="369" priority="124686" operator="between">
      <formula>$DA$48</formula>
      <formula>$DA$49</formula>
    </cfRule>
    <cfRule type="cellIs" dxfId="368" priority="124687" operator="between">
      <formula>$DA$47</formula>
      <formula>$DA$48</formula>
    </cfRule>
  </conditionalFormatting>
  <conditionalFormatting sqref="NB1:NB1048576 NE1:NE1048576 NI1:NI1048576 NL1:NL1048576">
    <cfRule type="cellIs" dxfId="367" priority="124720" operator="between">
      <formula>$NO$43</formula>
      <formula>$NO$44</formula>
    </cfRule>
  </conditionalFormatting>
  <conditionalFormatting sqref="DZ1:DZ1048576 EC1:EC1048576 EG1:EG1048576 EJ1:EJ1048576">
    <cfRule type="cellIs" dxfId="366" priority="124732" operator="between">
      <formula>$EK$50</formula>
      <formula>1000</formula>
    </cfRule>
    <cfRule type="cellIs" dxfId="365" priority="124733" operator="between">
      <formula>$EK$49</formula>
      <formula>$EK$50</formula>
    </cfRule>
    <cfRule type="cellIs" dxfId="364" priority="124734" operator="between">
      <formula>$EK$48</formula>
      <formula>$EK$49</formula>
    </cfRule>
    <cfRule type="cellIs" dxfId="363" priority="124735" operator="between">
      <formula>$EK$47</formula>
      <formula>$EK$48</formula>
    </cfRule>
  </conditionalFormatting>
  <conditionalFormatting sqref="FH1:FH1048576 FK1:FK1048576 FO1:FO1048576 FR1:FR1048576">
    <cfRule type="cellIs" dxfId="362" priority="124780" operator="between">
      <formula>$FS$50</formula>
      <formula>1000</formula>
    </cfRule>
    <cfRule type="cellIs" dxfId="361" priority="124781" operator="between">
      <formula>$FS$49</formula>
      <formula>$FS$50</formula>
    </cfRule>
    <cfRule type="cellIs" dxfId="360" priority="124782" operator="between">
      <formula>$FS$48</formula>
      <formula>$FS$49</formula>
    </cfRule>
    <cfRule type="cellIs" dxfId="359" priority="124783" operator="between">
      <formula>$FS$47</formula>
      <formula>$FS$48</formula>
    </cfRule>
  </conditionalFormatting>
  <conditionalFormatting sqref="GN1:GN1048576 GQ1:GQ1048576 GU1:GU1048576 GX1:GX1048576">
    <cfRule type="cellIs" dxfId="358" priority="124828" operator="between">
      <formula>$HA$46</formula>
      <formula>1000</formula>
    </cfRule>
    <cfRule type="cellIs" dxfId="357" priority="124829" operator="between">
      <formula>$HA$45</formula>
      <formula>$HA$46</formula>
    </cfRule>
    <cfRule type="cellIs" dxfId="356" priority="124830" operator="between">
      <formula>$HA$44</formula>
      <formula>$HA$45</formula>
    </cfRule>
    <cfRule type="cellIs" dxfId="355" priority="124831" operator="between">
      <formula>$HA$43</formula>
      <formula>$HA$44</formula>
    </cfRule>
  </conditionalFormatting>
  <conditionalFormatting sqref="GP1:GP1048576 GS1:GS1048576 GW1:GW1048576 GZ1:GZ1048576">
    <cfRule type="cellIs" dxfId="354" priority="124876" operator="between">
      <formula>$HA$50</formula>
      <formula>1000</formula>
    </cfRule>
    <cfRule type="cellIs" dxfId="353" priority="124877" operator="between">
      <formula>$HA$49</formula>
      <formula>$HA$50</formula>
    </cfRule>
    <cfRule type="cellIs" dxfId="352" priority="124878" operator="between">
      <formula>$HA$48</formula>
      <formula>$HA$49</formula>
    </cfRule>
    <cfRule type="cellIs" dxfId="351" priority="124879" operator="between">
      <formula>$HA$47</formula>
      <formula>$HA$48</formula>
    </cfRule>
  </conditionalFormatting>
  <conditionalFormatting sqref="HX1:HX1048576 IA1:IA1048576 IE1:IE1048576 IH1:IH1048576">
    <cfRule type="cellIs" dxfId="350" priority="124924" operator="between">
      <formula>$II$50</formula>
      <formula>1000</formula>
    </cfRule>
    <cfRule type="cellIs" dxfId="349" priority="124925" operator="between">
      <formula>$II$49</formula>
      <formula>$II$50</formula>
    </cfRule>
    <cfRule type="cellIs" dxfId="348" priority="124926" operator="between">
      <formula>$II$48</formula>
      <formula>$II$49</formula>
    </cfRule>
    <cfRule type="cellIs" dxfId="347" priority="124927" operator="between">
      <formula>$II$47</formula>
      <formula>$II$48</formula>
    </cfRule>
  </conditionalFormatting>
  <conditionalFormatting sqref="JD1:JD1048576 JG1:JG1048576 JK1:JK1048576 JN1:JN1048576">
    <cfRule type="cellIs" dxfId="346" priority="124972" operator="between">
      <formula>$JQ$46</formula>
      <formula>1000</formula>
    </cfRule>
    <cfRule type="cellIs" dxfId="345" priority="124973" operator="between">
      <formula>$JQ$45</formula>
      <formula>$JQ$46</formula>
    </cfRule>
    <cfRule type="cellIs" dxfId="344" priority="124974" operator="between">
      <formula>$JQ$44</formula>
      <formula>$JQ$45</formula>
    </cfRule>
    <cfRule type="cellIs" dxfId="343" priority="124975" operator="between">
      <formula>$JQ$43</formula>
      <formula>$JQ$44</formula>
    </cfRule>
  </conditionalFormatting>
  <conditionalFormatting sqref="JF1:JF1048576 JI1:JI1048576 JM1:JM1048576 JP1:JP1048576">
    <cfRule type="cellIs" dxfId="342" priority="125020" operator="between">
      <formula>$JQ$50</formula>
      <formula>1000</formula>
    </cfRule>
    <cfRule type="cellIs" dxfId="341" priority="125021" operator="between">
      <formula>$JQ$49</formula>
      <formula>$JQ$50</formula>
    </cfRule>
    <cfRule type="cellIs" dxfId="340" priority="125022" operator="between">
      <formula>$JQ$48</formula>
      <formula>$JQ$49</formula>
    </cfRule>
    <cfRule type="cellIs" dxfId="339" priority="125023" operator="between">
      <formula>$JQ$47</formula>
      <formula>$JQ$48</formula>
    </cfRule>
  </conditionalFormatting>
  <conditionalFormatting sqref="KL1:KL1048576 KO1:KO1048576 KS1:KS1048576 KV1:KV1048576">
    <cfRule type="cellIs" dxfId="338" priority="125068" operator="between">
      <formula>$KY$46</formula>
      <formula>1000</formula>
    </cfRule>
    <cfRule type="cellIs" dxfId="337" priority="125069" operator="between">
      <formula>$KY$45</formula>
      <formula>$KY$46</formula>
    </cfRule>
    <cfRule type="cellIs" dxfId="336" priority="125070" operator="between">
      <formula>$KY$44</formula>
      <formula>$KY$45</formula>
    </cfRule>
    <cfRule type="cellIs" dxfId="335" priority="125071" operator="between">
      <formula>$KY$43</formula>
      <formula>$KY$44</formula>
    </cfRule>
  </conditionalFormatting>
  <conditionalFormatting sqref="KN1:KN1048576 KQ1:KQ1048576 KU1:KU1048576 KX1:KX1048576">
    <cfRule type="cellIs" dxfId="334" priority="125116" operator="between">
      <formula>$KY$50</formula>
      <formula>1000</formula>
    </cfRule>
    <cfRule type="cellIs" dxfId="333" priority="125117" operator="between">
      <formula>$KY$49</formula>
      <formula>$KY$50</formula>
    </cfRule>
    <cfRule type="cellIs" dxfId="332" priority="125118" operator="between">
      <formula>$KY$48</formula>
      <formula>$KY$49</formula>
    </cfRule>
    <cfRule type="cellIs" dxfId="331" priority="125119" operator="between">
      <formula>$KY$47</formula>
      <formula>$KY$48</formula>
    </cfRule>
  </conditionalFormatting>
  <conditionalFormatting sqref="LT1:LT1048576 LW1:LW1048576 MA1:MA1048576 MD1:MD1048576">
    <cfRule type="cellIs" dxfId="330" priority="125164" operator="between">
      <formula>$MG$46</formula>
      <formula>1000</formula>
    </cfRule>
    <cfRule type="cellIs" dxfId="329" priority="125165" operator="between">
      <formula>$MG$45</formula>
      <formula>$MG$46</formula>
    </cfRule>
    <cfRule type="cellIs" dxfId="328" priority="125166" operator="between">
      <formula>$MG$44</formula>
      <formula>$MG$45</formula>
    </cfRule>
    <cfRule type="cellIs" dxfId="327" priority="125167" operator="between">
      <formula>$MG$43</formula>
      <formula>$MG$44</formula>
    </cfRule>
  </conditionalFormatting>
  <conditionalFormatting sqref="LV1:LV1048576 LY1:LY1048576 MC1:MC1048576 MF1:MF1048576">
    <cfRule type="cellIs" dxfId="326" priority="125212" operator="between">
      <formula>$MG$50</formula>
      <formula>1000</formula>
    </cfRule>
    <cfRule type="cellIs" dxfId="325" priority="125213" operator="between">
      <formula>$MG$49</formula>
      <formula>$MG$50</formula>
    </cfRule>
    <cfRule type="cellIs" dxfId="324" priority="125214" operator="between">
      <formula>$MG$48</formula>
      <formula>$MG$49</formula>
    </cfRule>
    <cfRule type="cellIs" dxfId="323" priority="125215" operator="between">
      <formula>$MG$47</formula>
      <formula>$MG$48</formula>
    </cfRule>
  </conditionalFormatting>
  <conditionalFormatting sqref="NB1:NB1048576 NE1:NE1048576 NI1:NI1048576">
    <cfRule type="cellIs" dxfId="322" priority="125260" operator="between">
      <formula>$NO$46</formula>
      <formula>1000</formula>
    </cfRule>
    <cfRule type="cellIs" dxfId="321" priority="125261" operator="between">
      <formula>$NO$45</formula>
      <formula>$NO$46</formula>
    </cfRule>
    <cfRule type="cellIs" dxfId="320" priority="125262" operator="between">
      <formula>$NO$44</formula>
      <formula>$NO$45</formula>
    </cfRule>
  </conditionalFormatting>
  <conditionalFormatting sqref="ND1:ND1048576 NG1:NG1048576 NK1:NK1048576 NN1:NN1048576">
    <cfRule type="cellIs" dxfId="319" priority="125287" operator="between">
      <formula>$NO$50</formula>
      <formula>1000</formula>
    </cfRule>
    <cfRule type="cellIs" dxfId="318" priority="125288" operator="between">
      <formula>$NO$49</formula>
      <formula>$NO$50</formula>
    </cfRule>
    <cfRule type="cellIs" dxfId="317" priority="125289" operator="between">
      <formula>$NO$48</formula>
      <formula>$NO$49</formula>
    </cfRule>
    <cfRule type="cellIs" dxfId="316" priority="125290" operator="between">
      <formula>$NO$47</formula>
      <formula>$NO$48</formula>
    </cfRule>
  </conditionalFormatting>
  <conditionalFormatting sqref="OJ1:OJ1048576 OM1:OM1048576 OQ1:OQ1048576 OT1:OT1048576">
    <cfRule type="cellIs" dxfId="315" priority="125335" operator="between">
      <formula>$OW$46</formula>
      <formula>1000</formula>
    </cfRule>
    <cfRule type="cellIs" dxfId="314" priority="125336" operator="between">
      <formula>$OW$45</formula>
      <formula>$OW$46</formula>
    </cfRule>
    <cfRule type="cellIs" dxfId="313" priority="125337" operator="between">
      <formula>$OW$44</formula>
      <formula>$OW$45</formula>
    </cfRule>
    <cfRule type="cellIs" dxfId="312" priority="125338" operator="between">
      <formula>$OW$43</formula>
      <formula>$OW$44</formula>
    </cfRule>
  </conditionalFormatting>
  <conditionalFormatting sqref="OL1:OL1048576 OO1:OO1048576 OS1:OS1048576 OV1:OV1048576">
    <cfRule type="cellIs" dxfId="311" priority="125383" operator="between">
      <formula>$OW$50</formula>
      <formula>1000</formula>
    </cfRule>
    <cfRule type="cellIs" dxfId="310" priority="125384" operator="between">
      <formula>$OW$49</formula>
      <formula>$OW$50</formula>
    </cfRule>
    <cfRule type="cellIs" dxfId="309" priority="125385" operator="between">
      <formula>$OW$48</formula>
      <formula>$OW$49</formula>
    </cfRule>
    <cfRule type="cellIs" dxfId="308" priority="125386" operator="between">
      <formula>$OW$47</formula>
      <formula>$OW$48</formula>
    </cfRule>
  </conditionalFormatting>
  <conditionalFormatting sqref="PR1:PR1048576 PU1:PU1048576 PY1:PY1048576 QB1:QB1048576">
    <cfRule type="cellIs" dxfId="307" priority="125431" operator="between">
      <formula>$QE$46</formula>
      <formula>1000</formula>
    </cfRule>
    <cfRule type="cellIs" dxfId="306" priority="125432" operator="between">
      <formula>$QE$45</formula>
      <formula>$QE$46</formula>
    </cfRule>
    <cfRule type="cellIs" dxfId="305" priority="125433" operator="between">
      <formula>$QE$44</formula>
      <formula>$QE$45</formula>
    </cfRule>
    <cfRule type="cellIs" dxfId="304" priority="125434" operator="between">
      <formula>$QE$43</formula>
      <formula>$QE$44</formula>
    </cfRule>
  </conditionalFormatting>
  <conditionalFormatting sqref="PT1:PT1048576 PW1:PW1048576 QA1:QA1048576 QD1:QD1048576">
    <cfRule type="cellIs" dxfId="303" priority="125479" operator="between">
      <formula>$QE$50</formula>
      <formula>1000</formula>
    </cfRule>
    <cfRule type="cellIs" dxfId="302" priority="125480" operator="between">
      <formula>$QE$49</formula>
      <formula>$QE$50</formula>
    </cfRule>
    <cfRule type="cellIs" dxfId="301" priority="125481" operator="between">
      <formula>$QE$48</formula>
      <formula>$QE$49</formula>
    </cfRule>
    <cfRule type="cellIs" dxfId="300" priority="125482" operator="between">
      <formula>$QE$47</formula>
      <formula>$QE$48</formula>
    </cfRule>
  </conditionalFormatting>
  <conditionalFormatting sqref="QZ1:QZ1048576 RC1:RC1048576 RG1:RG1048576 RJ1:RJ1048576">
    <cfRule type="cellIs" dxfId="299" priority="125527" operator="between">
      <formula>$RM$46</formula>
      <formula>1000</formula>
    </cfRule>
    <cfRule type="cellIs" dxfId="298" priority="125528" operator="between">
      <formula>$RM$45</formula>
      <formula>$RM$46</formula>
    </cfRule>
    <cfRule type="cellIs" dxfId="297" priority="125529" operator="between">
      <formula>$RM$44</formula>
      <formula>$RM$45</formula>
    </cfRule>
    <cfRule type="cellIs" dxfId="296" priority="125530" operator="between">
      <formula>$RM$43</formula>
      <formula>$RM$44</formula>
    </cfRule>
  </conditionalFormatting>
  <conditionalFormatting sqref="RB1:RB1048576 RE1:RE1048576 RI1:RI1048576 RL1:RL1048576">
    <cfRule type="cellIs" dxfId="295" priority="125575" operator="between">
      <formula>$RM$50</formula>
      <formula>1000</formula>
    </cfRule>
    <cfRule type="cellIs" dxfId="294" priority="125576" operator="between">
      <formula>$RM$49</formula>
      <formula>$RM$50</formula>
    </cfRule>
    <cfRule type="cellIs" dxfId="293" priority="125577" operator="between">
      <formula>$RM$48</formula>
      <formula>$RM$49</formula>
    </cfRule>
    <cfRule type="cellIs" dxfId="292" priority="125578" operator="between">
      <formula>$RM$47</formula>
      <formula>$RM$48</formula>
    </cfRule>
  </conditionalFormatting>
  <conditionalFormatting sqref="SH1:SH1048576 SK1:SK1048576 SO1:SO1048576 SR1:SR1048576">
    <cfRule type="cellIs" dxfId="291" priority="125623" operator="between">
      <formula>$SU$46</formula>
      <formula>1000</formula>
    </cfRule>
    <cfRule type="cellIs" dxfId="290" priority="125624" operator="between">
      <formula>$SU$45</formula>
      <formula>$SU$46</formula>
    </cfRule>
    <cfRule type="cellIs" dxfId="289" priority="125625" operator="between">
      <formula>$SU$44</formula>
      <formula>$SU$45</formula>
    </cfRule>
    <cfRule type="cellIs" dxfId="288" priority="125626" operator="between">
      <formula>$SU$43</formula>
      <formula>$SU$44</formula>
    </cfRule>
  </conditionalFormatting>
  <conditionalFormatting sqref="SJ1:SJ1048576 SM1:SM1048576 SQ1:SQ1048576 ST1:ST1048576">
    <cfRule type="cellIs" dxfId="287" priority="125671" operator="between">
      <formula>$SU$50</formula>
      <formula>1000</formula>
    </cfRule>
    <cfRule type="cellIs" dxfId="286" priority="125672" operator="between">
      <formula>$SU$49</formula>
      <formula>$SU$50</formula>
    </cfRule>
    <cfRule type="cellIs" dxfId="285" priority="125673" operator="between">
      <formula>$SU$48</formula>
      <formula>$SU$49</formula>
    </cfRule>
    <cfRule type="cellIs" dxfId="284" priority="125674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71</v>
      </c>
      <c r="M1" s="75" t="s">
        <v>25</v>
      </c>
      <c r="N1" s="74" t="s">
        <v>72</v>
      </c>
      <c r="O1" s="75" t="s">
        <v>25</v>
      </c>
      <c r="P1" s="74" t="s">
        <v>136</v>
      </c>
      <c r="Q1" s="75" t="s">
        <v>25</v>
      </c>
      <c r="R1" s="75" t="s">
        <v>73</v>
      </c>
      <c r="S1" s="75" t="s">
        <v>25</v>
      </c>
      <c r="T1" s="74" t="s">
        <v>74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162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212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159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188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198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80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80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80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80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80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80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80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80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80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80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80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80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103</v>
      </c>
      <c r="D4" s="4" t="s">
        <v>3</v>
      </c>
      <c r="E4" s="4">
        <v>2004</v>
      </c>
      <c r="F4" s="9">
        <f>SUM(L4:V4)+SUM(L4:T4)*0.0000001+SUM(L4)*0.0000000000001</f>
        <v>185.37001853700522</v>
      </c>
      <c r="G4" s="66" t="s">
        <v>46</v>
      </c>
      <c r="H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9.8000000000000007</v>
      </c>
      <c r="AA4" s="22">
        <v>13.4</v>
      </c>
      <c r="AB4" s="22">
        <v>14.14</v>
      </c>
      <c r="AC4" s="22">
        <v>0</v>
      </c>
      <c r="AD4" s="22">
        <v>1.4</v>
      </c>
      <c r="AE4" s="22">
        <v>0.8</v>
      </c>
      <c r="AF4" s="22">
        <v>2</v>
      </c>
      <c r="AG4" s="22">
        <v>1.53</v>
      </c>
      <c r="AH4" s="22">
        <v>0</v>
      </c>
      <c r="AI4" s="22">
        <v>14.9</v>
      </c>
      <c r="AJ4" s="22">
        <v>9.1999999999999993</v>
      </c>
      <c r="AK4" s="22">
        <v>13.6</v>
      </c>
      <c r="AL4" s="22">
        <v>14.7</v>
      </c>
      <c r="AM4" s="22">
        <v>0</v>
      </c>
      <c r="AN4" s="27"/>
      <c r="AO4" s="38">
        <f>IF(AA4&gt;0,AA4,"")</f>
        <v>13.4</v>
      </c>
      <c r="AP4" s="38">
        <f>IF(AB4&gt;0,AB4,"")</f>
        <v>14.14</v>
      </c>
      <c r="AQ4" s="40">
        <f>IF(SUM(Y4:AB4)-AC4&gt;0,SUM(Y4:AB4)-AC4,"")</f>
        <v>50.84</v>
      </c>
      <c r="AR4" s="40">
        <f>IF(AF4&gt;0,AF4,"")</f>
        <v>2</v>
      </c>
      <c r="AS4" s="40">
        <f>IF(AG4&gt;0,AG4,"")</f>
        <v>1.53</v>
      </c>
      <c r="AT4" s="40">
        <f>IF(SUM(AD4:AG4)-AH4&gt;0,SUM(AD4:AG4)-AH4,"")</f>
        <v>5.73</v>
      </c>
      <c r="AU4" s="40">
        <f>IF(AQ4="","",MAX(AQ4,AT4))</f>
        <v>50.84</v>
      </c>
      <c r="AV4" s="40">
        <f>IF(AK4&gt;0,AK4,"")</f>
        <v>13.6</v>
      </c>
      <c r="AW4" s="40">
        <f>IF(AL4&gt;0,AL4,"")</f>
        <v>14.7</v>
      </c>
      <c r="AX4" s="40">
        <f>IF(SUM(AI4:AL4)-AM4&gt;0,SUM(AI4:AL4)-AM4,"")</f>
        <v>52.400000000000006</v>
      </c>
      <c r="AY4" s="40">
        <f>IF(SUM(AU4,AX4)&gt;0,SUM(AU4,AX4),"")</f>
        <v>103.24000000000001</v>
      </c>
      <c r="AZ4" s="26">
        <v>14.3</v>
      </c>
      <c r="BA4" s="26">
        <v>9.4</v>
      </c>
      <c r="BB4" s="26">
        <v>13.4</v>
      </c>
      <c r="BC4" s="26">
        <v>14.77</v>
      </c>
      <c r="BD4" s="26">
        <v>0</v>
      </c>
      <c r="BE4" s="26">
        <v>14.2</v>
      </c>
      <c r="BF4" s="26">
        <v>9.6</v>
      </c>
      <c r="BG4" s="26">
        <v>13.6</v>
      </c>
      <c r="BH4" s="26">
        <v>14.95</v>
      </c>
      <c r="BI4" s="26">
        <v>0</v>
      </c>
      <c r="BJ4" s="26">
        <v>13.1</v>
      </c>
      <c r="BK4" s="26">
        <v>8.3000000000000007</v>
      </c>
      <c r="BL4" s="26">
        <v>13.6</v>
      </c>
      <c r="BM4" s="26">
        <v>14.1</v>
      </c>
      <c r="BN4" s="26">
        <v>0</v>
      </c>
      <c r="BO4" s="28"/>
      <c r="BP4" s="39">
        <f>IF(BB4&gt;0,BB4,"")</f>
        <v>13.4</v>
      </c>
      <c r="BQ4" s="39">
        <f>IF(BC4&gt;0,BC4,"")</f>
        <v>14.77</v>
      </c>
      <c r="BR4" s="11">
        <f>IF(SUM(AZ4:BC4)-BD4&gt;0,SUM(AZ4:BC4)-BD4,"")</f>
        <v>51.870000000000005</v>
      </c>
      <c r="BS4" s="11">
        <f>IF(BG4&gt;0,BG4,"")</f>
        <v>13.6</v>
      </c>
      <c r="BT4" s="11">
        <f>IF(BH4&gt;0,BH4,"")</f>
        <v>14.95</v>
      </c>
      <c r="BU4" s="11">
        <f>IF(SUM(BE4:BH4)-BI4&gt;0,SUM(BE4:BH4)-BI4,"")</f>
        <v>52.349999999999994</v>
      </c>
      <c r="BV4" s="11">
        <f>IF(BR4="","",MAX(BR4,BU4))</f>
        <v>52.349999999999994</v>
      </c>
      <c r="BW4" s="11">
        <f>IF(BL4&gt;0,BL4,"")</f>
        <v>13.6</v>
      </c>
      <c r="BX4" s="11">
        <f>IF(BM4&gt;0,BM4,"")</f>
        <v>14.1</v>
      </c>
      <c r="BY4" s="11">
        <f>IF(SUM(BJ4:BM4)-BN4&gt;0,SUM(BJ4:BM4)-BN4,"")</f>
        <v>49.1</v>
      </c>
      <c r="BZ4" s="11">
        <f>IF(SUM(BV4,BY4)&gt;0,SUM(BV4,BY4),"")</f>
        <v>101.44999999999999</v>
      </c>
      <c r="CA4" s="22">
        <v>2.9</v>
      </c>
      <c r="CB4" s="22">
        <v>1.8</v>
      </c>
      <c r="CC4" s="22">
        <v>3.2</v>
      </c>
      <c r="CD4" s="22">
        <v>3.19</v>
      </c>
      <c r="CE4" s="22">
        <v>0</v>
      </c>
      <c r="CF4" s="22">
        <v>14.9</v>
      </c>
      <c r="CG4" s="22">
        <v>9.6</v>
      </c>
      <c r="CH4" s="22">
        <v>11.5</v>
      </c>
      <c r="CI4" s="22">
        <v>14.74</v>
      </c>
      <c r="CJ4" s="22">
        <v>0</v>
      </c>
      <c r="CK4" s="22">
        <v>14.3</v>
      </c>
      <c r="CL4" s="22">
        <v>8.9</v>
      </c>
      <c r="CM4" s="22">
        <v>13.8</v>
      </c>
      <c r="CN4" s="22">
        <v>14.29</v>
      </c>
      <c r="CO4" s="22">
        <v>0</v>
      </c>
      <c r="CP4" s="27"/>
      <c r="CQ4" s="38">
        <f>IF(CC4&gt;0,CC4,"")</f>
        <v>3.2</v>
      </c>
      <c r="CR4" s="38">
        <f>IF(CD4&gt;0,CD4,"")</f>
        <v>3.19</v>
      </c>
      <c r="CS4" s="40">
        <f>IF(SUM(CA4:CD4)-CE4&gt;0,SUM(CA4:CD4)-CE4,"")</f>
        <v>11.09</v>
      </c>
      <c r="CT4" s="40">
        <f>IF(CH4&gt;0,CH4,"")</f>
        <v>11.5</v>
      </c>
      <c r="CU4" s="40">
        <f>IF(CI4&gt;0,CI4,"")</f>
        <v>14.74</v>
      </c>
      <c r="CV4" s="40">
        <f>IF(SUM(CF4:CI4)-CJ4&gt;0,SUM(CF4:CI4)-CJ4,"")</f>
        <v>50.74</v>
      </c>
      <c r="CW4" s="40">
        <f>IF(CS4="","",MAX(CS4,CV4))</f>
        <v>50.74</v>
      </c>
      <c r="CX4" s="40">
        <f>IF(CM4&gt;0,CM4,"")</f>
        <v>13.8</v>
      </c>
      <c r="CY4" s="40">
        <f>IF(CN4&gt;0,CN4,"")</f>
        <v>14.29</v>
      </c>
      <c r="CZ4" s="40">
        <f>IF(SUM(CK4:CN4)-CO4&gt;0,SUM(CK4:CN4)-CO4,"")</f>
        <v>51.29</v>
      </c>
      <c r="DA4" s="40">
        <f>IF(SUM(CW4,CZ4)&gt;0,SUM(CW4,CZ4),"")</f>
        <v>102.03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13.8</v>
      </c>
      <c r="DE4" s="17">
        <v>9.5</v>
      </c>
      <c r="DF4" s="17">
        <v>12.7</v>
      </c>
      <c r="DG4" s="17">
        <v>14.7</v>
      </c>
      <c r="DH4" s="17">
        <v>0</v>
      </c>
      <c r="DI4" s="17">
        <v>14</v>
      </c>
      <c r="DJ4" s="17">
        <v>8.8000000000000007</v>
      </c>
      <c r="DK4" s="17">
        <v>12.9</v>
      </c>
      <c r="DL4" s="17">
        <v>14.44</v>
      </c>
      <c r="DM4" s="17">
        <v>0</v>
      </c>
      <c r="DN4" s="17"/>
      <c r="DO4" s="17"/>
      <c r="DP4" s="17"/>
      <c r="DQ4" s="17"/>
      <c r="DR4" s="17"/>
      <c r="DS4" s="17">
        <v>14.2</v>
      </c>
      <c r="DT4" s="17">
        <v>9.4</v>
      </c>
      <c r="DU4" s="17">
        <v>12.9</v>
      </c>
      <c r="DV4" s="17">
        <v>14.59</v>
      </c>
      <c r="DW4" s="17">
        <v>0</v>
      </c>
      <c r="DX4" s="40">
        <f>IF(DF4&gt;0,DF4,"")</f>
        <v>12.7</v>
      </c>
      <c r="DY4" s="40">
        <f>IF(DG4&gt;0,DG4,"")</f>
        <v>14.7</v>
      </c>
      <c r="DZ4" s="40">
        <f>IF(SUM(DD4:DG4)-DH4&gt;0,SUM(DD4:DG4)-DH4,"")</f>
        <v>50.7</v>
      </c>
      <c r="EA4" s="40">
        <f>IF(DK4&gt;0,DK4,"")</f>
        <v>12.9</v>
      </c>
      <c r="EB4" s="40">
        <f>IF(DL4&gt;0,DL4,"")</f>
        <v>14.44</v>
      </c>
      <c r="EC4" s="40">
        <f>IF(SUM(DI4:DL4)-DM4&gt;0,SUM(DI4:DL4)-DM4,"")</f>
        <v>50.14</v>
      </c>
      <c r="ED4" s="40">
        <f>IF(MAX(DZ4,EC4)&gt;0,MAX(DZ4,EC4),"")</f>
        <v>50.7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12.9</v>
      </c>
      <c r="EI4" s="40">
        <f>IF(DV4&gt;0,DV4,"")</f>
        <v>14.59</v>
      </c>
      <c r="EJ4" s="40">
        <f>IF(SUM(DS4:DV4)-DW4&gt;0,SUM(DS4:DV4)-DW4,"")</f>
        <v>51.09</v>
      </c>
      <c r="EK4" s="40">
        <f>IF(SUM(ED4,EG4,EJ4)&gt;0,SUM(ED4,EG4,EJ4),"")</f>
        <v>101.79</v>
      </c>
      <c r="EL4" s="18">
        <v>12.9</v>
      </c>
      <c r="EM4" s="18">
        <v>9.1</v>
      </c>
      <c r="EN4" s="18">
        <v>13.4</v>
      </c>
      <c r="EO4" s="18">
        <v>14.46</v>
      </c>
      <c r="EP4" s="18">
        <v>0</v>
      </c>
      <c r="EQ4" s="18">
        <v>12.1</v>
      </c>
      <c r="ER4" s="18">
        <v>8.9</v>
      </c>
      <c r="ES4" s="18">
        <v>12.2</v>
      </c>
      <c r="ET4" s="18">
        <v>14.38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13.4</v>
      </c>
      <c r="FG4" s="11">
        <f>IF(EO4&gt;0,EO4,"")</f>
        <v>14.46</v>
      </c>
      <c r="FH4" s="11">
        <f>IF(SUM(EL4:EO4)-EP4&gt;0,SUM(EL4:EO4)-EP4,"")</f>
        <v>49.86</v>
      </c>
      <c r="FI4" s="11">
        <f>IF(ES4&gt;0,ES4,"")</f>
        <v>12.2</v>
      </c>
      <c r="FJ4" s="11">
        <f>IF(ET4&gt;0,ET4,"")</f>
        <v>14.38</v>
      </c>
      <c r="FK4" s="11">
        <f>IF(SUM(EQ4:ET4)-EU4&gt;0,SUM(EQ4:ET4)-EU4,"")</f>
        <v>47.580000000000005</v>
      </c>
      <c r="FL4" s="11">
        <f>IF(MAX(FH4,FK4)&gt;0,MAX(FH4,FK4),"")</f>
        <v>49.86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49.86</v>
      </c>
      <c r="FT4" s="17">
        <v>13.7</v>
      </c>
      <c r="FU4" s="17">
        <v>9</v>
      </c>
      <c r="FV4" s="17">
        <v>13.2</v>
      </c>
      <c r="FW4" s="17">
        <v>14.45</v>
      </c>
      <c r="FX4" s="17">
        <v>0</v>
      </c>
      <c r="FY4" s="17">
        <v>14.3</v>
      </c>
      <c r="FZ4" s="17">
        <v>9.1999999999999993</v>
      </c>
      <c r="GA4" s="17">
        <v>13.6</v>
      </c>
      <c r="GB4" s="17">
        <v>14.41</v>
      </c>
      <c r="GC4" s="17">
        <v>0</v>
      </c>
      <c r="GD4" s="17"/>
      <c r="GE4" s="17"/>
      <c r="GF4" s="17"/>
      <c r="GG4" s="17"/>
      <c r="GH4" s="17"/>
      <c r="GI4" s="17">
        <v>14.7</v>
      </c>
      <c r="GJ4" s="17">
        <v>9.1</v>
      </c>
      <c r="GK4" s="17">
        <v>13.6</v>
      </c>
      <c r="GL4" s="17">
        <v>14.43</v>
      </c>
      <c r="GM4" s="17">
        <v>0</v>
      </c>
      <c r="GN4" s="40">
        <f>IF(FV4&gt;0,FV4,"")</f>
        <v>13.2</v>
      </c>
      <c r="GO4" s="40">
        <f>IF(FW4&gt;0,FW4,"")</f>
        <v>14.45</v>
      </c>
      <c r="GP4" s="40">
        <f>IF(SUM(FT4:FW4)-FX4&gt;0,SUM(FT4:FW4)-FX4,"")</f>
        <v>50.349999999999994</v>
      </c>
      <c r="GQ4" s="40">
        <f>IF(GA4&gt;0,GA4,"")</f>
        <v>13.6</v>
      </c>
      <c r="GR4" s="40">
        <f>IF(GB4&gt;0,GB4,"")</f>
        <v>14.41</v>
      </c>
      <c r="GS4" s="40">
        <f>IF(SUM(FY4:GB4)-GC4&gt;0,SUM(FY4:GB4)-GC4,"")</f>
        <v>51.510000000000005</v>
      </c>
      <c r="GT4" s="40">
        <f>IF(MAX(GP4,GS4)&gt;0,MAX(GP4,GS4),"")</f>
        <v>51.510000000000005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13.6</v>
      </c>
      <c r="GY4" s="40">
        <f>IF(GL4&gt;0,GL4,"")</f>
        <v>14.43</v>
      </c>
      <c r="GZ4" s="40">
        <f>IF(SUM(GI4:GL4)-GM4&gt;0,SUM(GI4:GL4)-GM4,"")</f>
        <v>51.83</v>
      </c>
      <c r="HA4" s="40">
        <f>IF(SUM(GT4,GW4,GZ4)&gt;0,SUM(GT4,GW4,GZ4),"")</f>
        <v>103.34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8.6</v>
      </c>
      <c r="SW4" s="22">
        <f>IF($CP4="P",CB4,(CB4+BA4)/2)</f>
        <v>5.6000000000000005</v>
      </c>
      <c r="SX4" s="22">
        <f>IF($CP4="P",CC4,(CC4+BB4)/2)</f>
        <v>8.3000000000000007</v>
      </c>
      <c r="SY4" s="22">
        <f>IF($CP4="P",CD4,(CD4+BC4)/2)</f>
        <v>8.98</v>
      </c>
      <c r="SZ4" s="22">
        <f>IF($CP4="P",CE4,(CE4+BD4)/2)</f>
        <v>0</v>
      </c>
      <c r="TA4" s="22">
        <f>IF($CP4="P",CF4,(CF4+BE4)/2)</f>
        <v>14.55</v>
      </c>
      <c r="TB4" s="22">
        <f>IF($CP4="P",CG4,(CG4+BF4)/2)</f>
        <v>9.6</v>
      </c>
      <c r="TC4" s="22">
        <f>IF($CP4="P",CH4,(CH4+BG4)/2)</f>
        <v>12.55</v>
      </c>
      <c r="TD4" s="22">
        <f>IF($CP4="P",CI4,(CI4+BH4)/2)</f>
        <v>14.844999999999999</v>
      </c>
      <c r="TE4" s="22">
        <f>IF($CP4="P",CJ4,(CJ4+BI4)/2)</f>
        <v>0</v>
      </c>
      <c r="TF4" s="22">
        <f>IF($CP4="P",CK4,(CK4+BJ4)/2)</f>
        <v>13.7</v>
      </c>
      <c r="TG4" s="22">
        <f>IF($CP4="P",CL4,(CL4+BK4)/2)</f>
        <v>8.6000000000000014</v>
      </c>
      <c r="TH4" s="22">
        <f>IF($CP4="P",CM4,(CM4+BL4)/2)</f>
        <v>13.7</v>
      </c>
      <c r="TI4" s="22">
        <f>IF($CP4="P",CN4,(CN4+BM4)/2)</f>
        <v>14.195</v>
      </c>
      <c r="TJ4" s="22">
        <f>IF($CP4="P",CO4,(CO4+BN4)/2)</f>
        <v>0</v>
      </c>
      <c r="TK4" s="27" t="s">
        <v>46</v>
      </c>
      <c r="TL4" s="40">
        <f>IF(SX4&gt;0,SX4,"")</f>
        <v>8.3000000000000007</v>
      </c>
      <c r="TM4" s="40">
        <f>IF(SY4&gt;0,SY4,"")</f>
        <v>8.98</v>
      </c>
      <c r="TN4" s="40">
        <f>IF(SUM(SV4:SY4)-SZ4&gt;0,SUM(SV4:SY4)-SZ4,"")</f>
        <v>31.48</v>
      </c>
      <c r="TO4" s="40">
        <f>IF(TC4&gt;0,TC4,"")</f>
        <v>12.55</v>
      </c>
      <c r="TP4" s="40">
        <f>IF(TD4&gt;0,TD4,"")</f>
        <v>14.844999999999999</v>
      </c>
      <c r="TQ4" s="40">
        <f>IF(SUM(TA4:TD4)-TE4&gt;0,SUM(TA4:TD4)-TE4,"")</f>
        <v>51.545000000000002</v>
      </c>
      <c r="TR4" s="40">
        <f>IF(MAX(TN4,TQ4)&gt;0,MAX(TN4,TQ4),"")</f>
        <v>51.545000000000002</v>
      </c>
      <c r="TS4" s="40">
        <f>IF(TH4&gt;0,TH4,"")</f>
        <v>13.7</v>
      </c>
      <c r="TT4" s="40">
        <f>IF(TI4&gt;0,TI4,"")</f>
        <v>14.195</v>
      </c>
      <c r="TU4" s="40">
        <f>IF(SUM(TF4:TI4)-TJ4&gt;0,SUM(TF4:TI4)-TJ4,"")</f>
        <v>50.195</v>
      </c>
      <c r="TV4" s="40">
        <f>IF(SUM(TR4,TU4)&gt;0,SUM(TR4,TU4),"")</f>
        <v>101.74000000000001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203</v>
      </c>
      <c r="D5" s="4" t="s">
        <v>6</v>
      </c>
      <c r="E5" s="4">
        <v>2007</v>
      </c>
      <c r="F5" s="9">
        <f>SUM(L5:V5)+SUM(L5:T5)*0.0000001+SUM(L5)*0.0000000000001</f>
        <v>183.60001835000531</v>
      </c>
      <c r="G5" s="66" t="s">
        <v>46</v>
      </c>
      <c r="H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>P</v>
      </c>
      <c r="I5" s="3" t="str">
        <f>IF(OR(AND(AQ5&gt;=AY$45,AQ5&lt;&gt;"",AN5=""),AND(AT5&gt;=AY$45,AT5&lt;&gt;"",AN5=""),AND(AX5&gt;=AY$45,AX5&lt;&gt;"",AN5=""),AND(BR5&gt;=BZ$45,BR5&lt;&gt;"",BO5=""),AND(BU5&gt;=BZ$45,BU5&lt;&gt;"",BO5=""),AND(BY5&gt;=BZ$45,BY5&lt;&gt;"",BO5=""),AND(CS5&gt;=DA$45,CS5&lt;&gt;"",CP5=""),AND(CV5&gt;=DA$45,CV5&lt;&gt;"",CP5=""),AND(CZ5&gt;=DA$45,CZ5&lt;&gt;"",CP5=""),AND(DZ5&gt;=EK$45,DZ5&lt;&gt;""),AND(EC5&gt;=EK$45,EC5&lt;&gt;""),AND(EG5&gt;=EK$45,EG5&lt;&gt;""),AND(EJ5&gt;=EK$45,EJ5&lt;&gt;""),AND(FH5&gt;=FS$45,FH5&lt;&gt;""),AND(FK5&gt;=FS$45,FK5&lt;&gt;""),AND(FO5&gt;=FS$45,FO5&lt;&gt;""),AND(FR5&gt;=FS$45,FR5&lt;&gt;""),AND(GP5&gt;=HA$45,GP5&lt;&gt;""),AND(GS5&gt;=HA$45,GS5&lt;&gt;""),AND(GW5&gt;=HA$45,GW5&lt;&gt;""),AND(GZ5&gt;=HA$45,GZ5&lt;&gt;""),AND(HX5&gt;=II$45,HX5&lt;&gt;""),AND(IA5&gt;=II$45,IA5&lt;&gt;""),AND(IE5&gt;=II$45,IE5&lt;&gt;""),AND(IH5&gt;=II$45,IH5&lt;&gt;""),AND(JF5&gt;=JQ$45,JF5&lt;&gt;""),AND(JI5&gt;=JQ$45,JI5&lt;&gt;""),AND(JM5&gt;=JQ$45,JM5&lt;&gt;""),AND(JP5&gt;=JQ$45,JP5&lt;&gt;""),AND(KN5&gt;=KY$45,KN5&lt;&gt;""),AND(KQ5&gt;=KY$45,KQ5&lt;&gt;""),AND(KU5&gt;=KY$45,KU5&lt;&gt;""),AND(KX5&gt;=KY$45,KX5&lt;&gt;""),AND(LV5&gt;=MG$45,LV5&lt;&gt;""),AND(LY5&gt;=MG$45,LY5&lt;&gt;""),AND(MC5&gt;=MG$45,MC5&lt;&gt;""),AND(MF5&gt;=MG$45,MF5&lt;&gt;""),AND(ND5&gt;=NO$45,ND5&lt;&gt;""),AND(NG5&gt;=NO$45,NG5&lt;&gt;""),AND(NK5&gt;=NO$45,NK5&lt;&gt;""),AND(NN5&gt;=NO$45,NN5&lt;&gt;""),AND(OL5&gt;=OW$45,OL5&lt;&gt;""),AND(OO5&gt;=OW$45,OO5&lt;&gt;""),AND(OS5&gt;=OW$45,OS5&lt;&gt;""),AND(OV5&gt;=OW$45,OV5&lt;&gt;""),AND(PT5&gt;=QE$45,PT5&lt;&gt;""),AND(PW5&gt;=QE$45,PW5&lt;&gt;""),AND(QA5&gt;=QE$45,QA5&lt;&gt;""),AND(QD5&gt;=QE$45,QD5&lt;&gt;""),AND(RB5&gt;=RM$45,RB5&lt;&gt;""),AND(RE5&gt;=RM$45,RE5&lt;&gt;""),AND(RI5&gt;=RM$45,RI5&lt;&gt;""),AND(RL5&gt;=RM$45,RL5&lt;&gt;""),AND(SJ5&gt;=SU$45,SJ5&lt;&gt;""),AND(SM5&gt;=SU$45,SM5&lt;&gt;""),AND(SQ5&gt;=SU$45,SQ5&lt;&gt;""),AND(ST5&gt;=SU$45,ST5&lt;&gt;"")),"P","")</f>
        <v>P</v>
      </c>
      <c r="J5" s="36" t="str">
        <f>IF(AND(I5="P",H5=""),"No DD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Merit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Excellence",IF(K5="P","Worlds Team",IF(H5="P","National Team","")))))</f>
        <v>National Team</v>
      </c>
      <c r="K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/>
      </c>
      <c r="L5" s="8">
        <f>IF(COUNT(AQ5,AT5,BR5,BU5,CS5,CV5)&gt;0,LARGE((AQ5,AT5,BR5,BU5,CS5,CV5),1),0)</f>
        <v>53.14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51.89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&gt;0,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,0)</f>
        <v>14.94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14.6</v>
      </c>
      <c r="Z5" s="22">
        <v>9.1999999999999993</v>
      </c>
      <c r="AA5" s="22">
        <v>11.7</v>
      </c>
      <c r="AB5" s="22">
        <v>13.69</v>
      </c>
      <c r="AC5" s="22">
        <v>0</v>
      </c>
      <c r="AD5" s="22"/>
      <c r="AE5" s="22"/>
      <c r="AF5" s="22"/>
      <c r="AG5" s="22"/>
      <c r="AH5" s="22"/>
      <c r="AI5" s="22">
        <v>15</v>
      </c>
      <c r="AJ5" s="22">
        <v>9.3000000000000007</v>
      </c>
      <c r="AK5" s="22">
        <v>11.7</v>
      </c>
      <c r="AL5" s="22">
        <v>13.47</v>
      </c>
      <c r="AM5" s="22">
        <v>0</v>
      </c>
      <c r="AN5" s="27"/>
      <c r="AO5" s="38">
        <f>IF(AA5&gt;0,AA5,"")</f>
        <v>11.7</v>
      </c>
      <c r="AP5" s="38">
        <f>IF(AB5&gt;0,AB5,"")</f>
        <v>13.69</v>
      </c>
      <c r="AQ5" s="40">
        <f>IF(SUM(Y5:AB5)-AC5&gt;0,SUM(Y5:AB5)-AC5,"")</f>
        <v>49.19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49.19</v>
      </c>
      <c r="AV5" s="40">
        <f>IF(AK5&gt;0,AK5,"")</f>
        <v>11.7</v>
      </c>
      <c r="AW5" s="40">
        <f>IF(AL5&gt;0,AL5,"")</f>
        <v>13.47</v>
      </c>
      <c r="AX5" s="40">
        <f>IF(SUM(AI5:AL5)-AM5&gt;0,SUM(AI5:AL5)-AM5,"")</f>
        <v>49.47</v>
      </c>
      <c r="AY5" s="40">
        <f>IF(SUM(AU5,AX5)&gt;0,SUM(AU5,AX5),"")</f>
        <v>98.66</v>
      </c>
      <c r="AZ5" s="26">
        <v>15.2</v>
      </c>
      <c r="BA5" s="26">
        <v>9</v>
      </c>
      <c r="BB5" s="26">
        <v>11.700000000000001</v>
      </c>
      <c r="BC5" s="26">
        <v>14.03</v>
      </c>
      <c r="BD5" s="26">
        <v>0</v>
      </c>
      <c r="BE5" s="26"/>
      <c r="BF5" s="26"/>
      <c r="BG5" s="26"/>
      <c r="BH5" s="26"/>
      <c r="BI5" s="26"/>
      <c r="BJ5" s="26">
        <v>6.9</v>
      </c>
      <c r="BK5" s="26">
        <v>4.5</v>
      </c>
      <c r="BL5" s="26">
        <v>6.2</v>
      </c>
      <c r="BM5" s="26">
        <v>7.25</v>
      </c>
      <c r="BN5" s="26">
        <v>0</v>
      </c>
      <c r="BO5" s="28"/>
      <c r="BP5" s="39">
        <f>IF(BB5&gt;0,BB5,"")</f>
        <v>11.700000000000001</v>
      </c>
      <c r="BQ5" s="39">
        <f>IF(BC5&gt;0,BC5,"")</f>
        <v>14.03</v>
      </c>
      <c r="BR5" s="11">
        <f>IF(SUM(AZ5:BC5)-BD5&gt;0,SUM(AZ5:BC5)-BD5,"")</f>
        <v>49.93</v>
      </c>
      <c r="BS5" s="11" t="str">
        <f>IF(BG5&gt;0,BG5,"")</f>
        <v/>
      </c>
      <c r="BT5" s="11" t="str">
        <f>IF(BH5&gt;0,BH5,"")</f>
        <v/>
      </c>
      <c r="BU5" s="11" t="str">
        <f>IF(SUM(BE5:BH5)-BI5&gt;0,SUM(BE5:BH5)-BI5,"")</f>
        <v/>
      </c>
      <c r="BV5" s="11">
        <f>IF(BR5="","",MAX(BR5,BU5))</f>
        <v>49.93</v>
      </c>
      <c r="BW5" s="11">
        <f>IF(BL5&gt;0,BL5,"")</f>
        <v>6.2</v>
      </c>
      <c r="BX5" s="11">
        <f>IF(BM5&gt;0,BM5,"")</f>
        <v>7.25</v>
      </c>
      <c r="BY5" s="11">
        <f>IF(SUM(BJ5:BM5)-BN5&gt;0,SUM(BJ5:BM5)-BN5,"")</f>
        <v>24.85</v>
      </c>
      <c r="BZ5" s="11">
        <f>IF(SUM(BV5,BY5)&gt;0,SUM(BV5,BY5),"")</f>
        <v>74.78</v>
      </c>
      <c r="CA5" s="22">
        <v>14.5</v>
      </c>
      <c r="CB5" s="22">
        <v>9.1999999999999993</v>
      </c>
      <c r="CC5" s="22">
        <v>13.6</v>
      </c>
      <c r="CD5" s="22">
        <v>14.59</v>
      </c>
      <c r="CE5" s="22">
        <v>0</v>
      </c>
      <c r="CF5" s="22">
        <v>15.5</v>
      </c>
      <c r="CG5" s="22">
        <v>9.1</v>
      </c>
      <c r="CH5" s="22">
        <v>13.6</v>
      </c>
      <c r="CI5" s="22">
        <v>14.94</v>
      </c>
      <c r="CJ5" s="22">
        <v>0</v>
      </c>
      <c r="CK5" s="22">
        <v>14.5</v>
      </c>
      <c r="CL5" s="22">
        <v>8.1</v>
      </c>
      <c r="CM5" s="22">
        <v>12</v>
      </c>
      <c r="CN5" s="22">
        <v>13.56</v>
      </c>
      <c r="CO5" s="22">
        <v>0.6</v>
      </c>
      <c r="CP5" s="27"/>
      <c r="CQ5" s="38">
        <f>IF(CC5&gt;0,CC5,"")</f>
        <v>13.6</v>
      </c>
      <c r="CR5" s="38">
        <f>IF(CD5&gt;0,CD5,"")</f>
        <v>14.59</v>
      </c>
      <c r="CS5" s="40">
        <f>IF(SUM(CA5:CD5)-CE5&gt;0,SUM(CA5:CD5)-CE5,"")</f>
        <v>51.89</v>
      </c>
      <c r="CT5" s="40">
        <f>IF(CH5&gt;0,CH5,"")</f>
        <v>13.6</v>
      </c>
      <c r="CU5" s="40">
        <f>IF(CI5&gt;0,CI5,"")</f>
        <v>14.94</v>
      </c>
      <c r="CV5" s="40">
        <f>IF(SUM(CF5:CI5)-CJ5&gt;0,SUM(CF5:CI5)-CJ5,"")</f>
        <v>53.14</v>
      </c>
      <c r="CW5" s="40">
        <f>IF(CS5="","",MAX(CS5,CV5))</f>
        <v>53.14</v>
      </c>
      <c r="CX5" s="40">
        <f>IF(CM5&gt;0,CM5,"")</f>
        <v>12</v>
      </c>
      <c r="CY5" s="40">
        <f>IF(CN5&gt;0,CN5,"")</f>
        <v>13.56</v>
      </c>
      <c r="CZ5" s="40">
        <f>IF(SUM(CK5:CN5)-CO5&gt;0,SUM(CK5:CN5)-CO5,"")</f>
        <v>47.56</v>
      </c>
      <c r="DA5" s="40">
        <f>IF(SUM(CW5,CZ5)&gt;0,SUM(CW5,CZ5),"")</f>
        <v>100.7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14.9</v>
      </c>
      <c r="FU5" s="17">
        <v>9.1</v>
      </c>
      <c r="FV5" s="17">
        <v>11.9</v>
      </c>
      <c r="FW5" s="17">
        <v>14.13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11.9</v>
      </c>
      <c r="GO5" s="40">
        <f>IF(FW5&gt;0,FW5,"")</f>
        <v>14.13</v>
      </c>
      <c r="GP5" s="40">
        <f>IF(SUM(FT5:FW5)-FX5&gt;0,SUM(FT5:FW5)-FX5,"")</f>
        <v>50.03</v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>
        <f>IF(MAX(GP5,GS5)&gt;0,MAX(GP5,GS5),"")</f>
        <v>50.03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50.03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14.85</v>
      </c>
      <c r="SW5" s="22">
        <f>IF($CP5="P",CB5,(CB5+BA5)/2)</f>
        <v>9.1</v>
      </c>
      <c r="SX5" s="22">
        <f>IF($CP5="P",CC5,(CC5+BB5)/2)</f>
        <v>12.65</v>
      </c>
      <c r="SY5" s="22">
        <f>IF($CP5="P",CD5,(CD5+BC5)/2)</f>
        <v>14.309999999999999</v>
      </c>
      <c r="SZ5" s="22">
        <f>IF($CP5="P",CE5,(CE5+BD5)/2)</f>
        <v>0</v>
      </c>
      <c r="TA5" s="22">
        <f>IF($CP5="P",CF5,(CF5+BE5)/2)</f>
        <v>7.75</v>
      </c>
      <c r="TB5" s="22">
        <f>IF($CP5="P",CG5,(CG5+BF5)/2)</f>
        <v>4.55</v>
      </c>
      <c r="TC5" s="22">
        <f>IF($CP5="P",CH5,(CH5+BG5)/2)</f>
        <v>6.8</v>
      </c>
      <c r="TD5" s="22">
        <f>IF($CP5="P",CI5,(CI5+BH5)/2)</f>
        <v>7.47</v>
      </c>
      <c r="TE5" s="22">
        <f>IF($CP5="P",CJ5,(CJ5+BI5)/2)</f>
        <v>0</v>
      </c>
      <c r="TF5" s="22">
        <f>IF($CP5="P",CK5,(CK5+BJ5)/2)</f>
        <v>10.7</v>
      </c>
      <c r="TG5" s="22">
        <f>IF($CP5="P",CL5,(CL5+BK5)/2)</f>
        <v>6.3</v>
      </c>
      <c r="TH5" s="22">
        <f>IF($CP5="P",CM5,(CM5+BL5)/2)</f>
        <v>9.1</v>
      </c>
      <c r="TI5" s="22">
        <f>IF($CP5="P",CN5,(CN5+BM5)/2)</f>
        <v>10.405000000000001</v>
      </c>
      <c r="TJ5" s="22">
        <f>IF($CP5="P",CO5,(CO5+BN5)/2)</f>
        <v>0.3</v>
      </c>
      <c r="TK5" s="27" t="s">
        <v>46</v>
      </c>
      <c r="TL5" s="40">
        <f>IF(SX5&gt;0,SX5,"")</f>
        <v>12.65</v>
      </c>
      <c r="TM5" s="40">
        <f>IF(SY5&gt;0,SY5,"")</f>
        <v>14.309999999999999</v>
      </c>
      <c r="TN5" s="40">
        <f>IF(SUM(SV5:SY5)-SZ5&gt;0,SUM(SV5:SY5)-SZ5,"")</f>
        <v>50.91</v>
      </c>
      <c r="TO5" s="40">
        <f>IF(TC5&gt;0,TC5,"")</f>
        <v>6.8</v>
      </c>
      <c r="TP5" s="40">
        <f>IF(TD5&gt;0,TD5,"")</f>
        <v>7.47</v>
      </c>
      <c r="TQ5" s="40">
        <f>IF(SUM(TA5:TD5)-TE5&gt;0,SUM(TA5:TD5)-TE5,"")</f>
        <v>26.57</v>
      </c>
      <c r="TR5" s="40">
        <f>IF(MAX(TN5,TQ5)&gt;0,MAX(TN5,TQ5),"")</f>
        <v>50.91</v>
      </c>
      <c r="TS5" s="40">
        <f>IF(TH5&gt;0,TH5,"")</f>
        <v>9.1</v>
      </c>
      <c r="TT5" s="40">
        <f>IF(TI5&gt;0,TI5,"")</f>
        <v>10.405000000000001</v>
      </c>
      <c r="TU5" s="40">
        <f>IF(SUM(TF5:TI5)-TJ5&gt;0,SUM(TF5:TI5)-TJ5,"")</f>
        <v>36.205000000000005</v>
      </c>
      <c r="TV5" s="40">
        <f>IF(SUM(TR5,TU5)&gt;0,SUM(TR5,TU5),"")</f>
        <v>87.115000000000009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151</v>
      </c>
      <c r="D6" s="4" t="s">
        <v>6</v>
      </c>
      <c r="E6" s="4">
        <v>2006</v>
      </c>
      <c r="F6" s="9">
        <f>SUM(L6:V6)+SUM(L6:T6)*0.0000001+SUM(L6)*0.0000000000001</f>
        <v>179.05001790500498</v>
      </c>
      <c r="G6" s="66"/>
      <c r="H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>P</v>
      </c>
      <c r="I6" s="3" t="str">
        <f>IF(OR(AND(AQ6&gt;=AY$45,AQ6&lt;&gt;"",AN6=""),AND(AT6&gt;=AY$45,AT6&lt;&gt;"",AN6=""),AND(AX6&gt;=AY$45,AX6&lt;&gt;"",AN6=""),AND(BR6&gt;=BZ$45,BR6&lt;&gt;"",BO6=""),AND(BU6&gt;=BZ$45,BU6&lt;&gt;"",BO6=""),AND(BY6&gt;=BZ$45,BY6&lt;&gt;"",BO6=""),AND(CS6&gt;=DA$45,CS6&lt;&gt;"",CP6=""),AND(CV6&gt;=DA$45,CV6&lt;&gt;"",CP6=""),AND(CZ6&gt;=DA$45,CZ6&lt;&gt;"",CP6=""),AND(DZ6&gt;=EK$45,DZ6&lt;&gt;""),AND(EC6&gt;=EK$45,EC6&lt;&gt;""),AND(EG6&gt;=EK$45,EG6&lt;&gt;""),AND(EJ6&gt;=EK$45,EJ6&lt;&gt;""),AND(FH6&gt;=FS$45,FH6&lt;&gt;""),AND(FK6&gt;=FS$45,FK6&lt;&gt;""),AND(FO6&gt;=FS$45,FO6&lt;&gt;""),AND(FR6&gt;=FS$45,FR6&lt;&gt;""),AND(GP6&gt;=HA$45,GP6&lt;&gt;""),AND(GS6&gt;=HA$45,GS6&lt;&gt;""),AND(GW6&gt;=HA$45,GW6&lt;&gt;""),AND(GZ6&gt;=HA$45,GZ6&lt;&gt;""),AND(HX6&gt;=II$45,HX6&lt;&gt;""),AND(IA6&gt;=II$45,IA6&lt;&gt;""),AND(IE6&gt;=II$45,IE6&lt;&gt;""),AND(IH6&gt;=II$45,IH6&lt;&gt;""),AND(JF6&gt;=JQ$45,JF6&lt;&gt;""),AND(JI6&gt;=JQ$45,JI6&lt;&gt;""),AND(JM6&gt;=JQ$45,JM6&lt;&gt;""),AND(JP6&gt;=JQ$45,JP6&lt;&gt;""),AND(KN6&gt;=KY$45,KN6&lt;&gt;""),AND(KQ6&gt;=KY$45,KQ6&lt;&gt;""),AND(KU6&gt;=KY$45,KU6&lt;&gt;""),AND(KX6&gt;=KY$45,KX6&lt;&gt;""),AND(LV6&gt;=MG$45,LV6&lt;&gt;""),AND(LY6&gt;=MG$45,LY6&lt;&gt;""),AND(MC6&gt;=MG$45,MC6&lt;&gt;""),AND(MF6&gt;=MG$45,MF6&lt;&gt;""),AND(ND6&gt;=NO$45,ND6&lt;&gt;""),AND(NG6&gt;=NO$45,NG6&lt;&gt;""),AND(NK6&gt;=NO$45,NK6&lt;&gt;""),AND(NN6&gt;=NO$45,NN6&lt;&gt;""),AND(OL6&gt;=OW$45,OL6&lt;&gt;""),AND(OO6&gt;=OW$45,OO6&lt;&gt;""),AND(OS6&gt;=OW$45,OS6&lt;&gt;""),AND(OV6&gt;=OW$45,OV6&lt;&gt;""),AND(PT6&gt;=QE$45,PT6&lt;&gt;""),AND(PW6&gt;=QE$45,PW6&lt;&gt;""),AND(QA6&gt;=QE$45,QA6&lt;&gt;""),AND(QD6&gt;=QE$45,QD6&lt;&gt;""),AND(RB6&gt;=RM$45,RB6&lt;&gt;""),AND(RE6&gt;=RM$45,RE6&lt;&gt;""),AND(RI6&gt;=RM$45,RI6&lt;&gt;""),AND(RL6&gt;=RM$45,RL6&lt;&gt;""),AND(SJ6&gt;=SU$45,SJ6&lt;&gt;""),AND(SM6&gt;=SU$45,SM6&lt;&gt;""),AND(SQ6&gt;=SU$45,SQ6&lt;&gt;""),AND(ST6&gt;=SU$45,ST6&lt;&gt;"")),"P","")</f>
        <v>P</v>
      </c>
      <c r="J6" s="36" t="str">
        <f>IF(AND(I6="P",H6=""),"No DD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Merit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Excellence",IF(K6="P","Worlds Team",IF(H6="P","National Team","")))))</f>
        <v>National Team</v>
      </c>
      <c r="K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49.96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13.6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&gt;0,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,0)</f>
        <v>14.68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4.5999999999999996</v>
      </c>
      <c r="Z6" s="22">
        <v>2.8</v>
      </c>
      <c r="AA6" s="22">
        <v>4</v>
      </c>
      <c r="AB6" s="22">
        <v>4.4400000000000004</v>
      </c>
      <c r="AC6" s="22">
        <v>0</v>
      </c>
      <c r="AD6" s="22">
        <v>1.7</v>
      </c>
      <c r="AE6" s="22">
        <v>1</v>
      </c>
      <c r="AF6" s="22">
        <v>1.5</v>
      </c>
      <c r="AG6" s="22">
        <v>1.55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4</v>
      </c>
      <c r="AP6" s="38">
        <f>IF(AB6&gt;0,AB6,"")</f>
        <v>4.4400000000000004</v>
      </c>
      <c r="AQ6" s="40">
        <f>IF(SUM(Y6:AB6)-AC6&gt;0,SUM(Y6:AB6)-AC6,"")</f>
        <v>15.84</v>
      </c>
      <c r="AR6" s="40">
        <f>IF(AF6&gt;0,AF6,"")</f>
        <v>1.5</v>
      </c>
      <c r="AS6" s="40">
        <f>IF(AG6&gt;0,AG6,"")</f>
        <v>1.55</v>
      </c>
      <c r="AT6" s="40">
        <f>IF(SUM(AD6:AG6)-AH6&gt;0,SUM(AD6:AG6)-AH6,"")</f>
        <v>5.75</v>
      </c>
      <c r="AU6" s="40">
        <f>IF(AQ6="","",MAX(AQ6,AT6))</f>
        <v>15.84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15.84</v>
      </c>
      <c r="AZ6" s="26">
        <v>13.5</v>
      </c>
      <c r="BA6" s="26">
        <v>9.1</v>
      </c>
      <c r="BB6" s="26">
        <v>12.4</v>
      </c>
      <c r="BC6" s="26">
        <v>14.47</v>
      </c>
      <c r="BD6" s="26">
        <v>0</v>
      </c>
      <c r="BE6" s="26">
        <v>14.6</v>
      </c>
      <c r="BF6" s="26">
        <v>8.8000000000000007</v>
      </c>
      <c r="BG6" s="26">
        <v>12.4</v>
      </c>
      <c r="BH6" s="26">
        <v>14.34</v>
      </c>
      <c r="BI6" s="26">
        <v>0</v>
      </c>
      <c r="BJ6" s="26">
        <v>13.8</v>
      </c>
      <c r="BK6" s="26">
        <v>9.5</v>
      </c>
      <c r="BL6" s="26">
        <v>12.7</v>
      </c>
      <c r="BM6" s="26">
        <v>14.67</v>
      </c>
      <c r="BN6" s="26">
        <v>0</v>
      </c>
      <c r="BO6" s="28"/>
      <c r="BP6" s="39">
        <f>IF(BB6&gt;0,BB6,"")</f>
        <v>12.4</v>
      </c>
      <c r="BQ6" s="39">
        <f>IF(BC6&gt;0,BC6,"")</f>
        <v>14.47</v>
      </c>
      <c r="BR6" s="11">
        <f>IF(SUM(AZ6:BC6)-BD6&gt;0,SUM(AZ6:BC6)-BD6,"")</f>
        <v>49.47</v>
      </c>
      <c r="BS6" s="11">
        <f>IF(BG6&gt;0,BG6,"")</f>
        <v>12.4</v>
      </c>
      <c r="BT6" s="11">
        <f>IF(BH6&gt;0,BH6,"")</f>
        <v>14.34</v>
      </c>
      <c r="BU6" s="11">
        <f>IF(SUM(BE6:BH6)-BI6&gt;0,SUM(BE6:BH6)-BI6,"")</f>
        <v>50.14</v>
      </c>
      <c r="BV6" s="11">
        <f>IF(BR6="","",MAX(BR6,BU6))</f>
        <v>50.14</v>
      </c>
      <c r="BW6" s="11">
        <f>IF(BL6&gt;0,BL6,"")</f>
        <v>12.7</v>
      </c>
      <c r="BX6" s="11">
        <f>IF(BM6&gt;0,BM6,"")</f>
        <v>14.67</v>
      </c>
      <c r="BY6" s="11">
        <f>IF(SUM(BJ6:BM6)-BN6&gt;0,SUM(BJ6:BM6)-BN6,"")</f>
        <v>50.67</v>
      </c>
      <c r="BZ6" s="11">
        <f>IF(SUM(BV6,BY6)&gt;0,SUM(BV6,BY6),"")</f>
        <v>100.81</v>
      </c>
      <c r="CA6" s="22">
        <v>15.8</v>
      </c>
      <c r="CB6" s="22">
        <v>8.9</v>
      </c>
      <c r="CC6" s="22">
        <v>0</v>
      </c>
      <c r="CD6" s="22">
        <v>14.68</v>
      </c>
      <c r="CE6" s="22">
        <v>0</v>
      </c>
      <c r="CF6" s="22">
        <v>13.1</v>
      </c>
      <c r="CG6" s="22">
        <v>9</v>
      </c>
      <c r="CH6" s="22">
        <v>13.6</v>
      </c>
      <c r="CI6" s="22">
        <v>14.26</v>
      </c>
      <c r="CJ6" s="22">
        <v>0</v>
      </c>
      <c r="CK6" s="22">
        <v>13.3</v>
      </c>
      <c r="CL6" s="22">
        <v>9.3000000000000007</v>
      </c>
      <c r="CM6" s="22">
        <v>13.6</v>
      </c>
      <c r="CN6" s="22">
        <v>14.4</v>
      </c>
      <c r="CO6" s="22">
        <v>0</v>
      </c>
      <c r="CP6" s="27"/>
      <c r="CQ6" s="38" t="str">
        <f>IF(CC6&gt;0,CC6,"")</f>
        <v/>
      </c>
      <c r="CR6" s="38">
        <f>IF(CD6&gt;0,CD6,"")</f>
        <v>14.68</v>
      </c>
      <c r="CS6" s="40">
        <f>IF(SUM(CA6:CD6)-CE6&gt;0,SUM(CA6:CD6)-CE6,"")</f>
        <v>39.380000000000003</v>
      </c>
      <c r="CT6" s="40">
        <f>IF(CH6&gt;0,CH6,"")</f>
        <v>13.6</v>
      </c>
      <c r="CU6" s="40">
        <f>IF(CI6&gt;0,CI6,"")</f>
        <v>14.26</v>
      </c>
      <c r="CV6" s="40">
        <f>IF(SUM(CF6:CI6)-CJ6&gt;0,SUM(CF6:CI6)-CJ6,"")</f>
        <v>49.96</v>
      </c>
      <c r="CW6" s="40">
        <f>IF(CS6="","",MAX(CS6,CV6))</f>
        <v>49.96</v>
      </c>
      <c r="CX6" s="40">
        <f>IF(CM6&gt;0,CM6,"")</f>
        <v>13.6</v>
      </c>
      <c r="CY6" s="40">
        <f>IF(CN6&gt;0,CN6,"")</f>
        <v>14.4</v>
      </c>
      <c r="CZ6" s="40">
        <f>IF(SUM(CK6:CN6)-CO6&gt;0,SUM(CK6:CN6)-CO6,"")</f>
        <v>50.6</v>
      </c>
      <c r="DA6" s="40">
        <f>IF(SUM(CW6,CZ6)&gt;0,SUM(CW6,CZ6),"")</f>
        <v>100.56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5.6</v>
      </c>
      <c r="FU6" s="17">
        <v>3.3</v>
      </c>
      <c r="FV6" s="17">
        <v>5.2</v>
      </c>
      <c r="FW6" s="17">
        <v>5.9</v>
      </c>
      <c r="FX6" s="17">
        <v>0</v>
      </c>
      <c r="FY6" s="17">
        <v>3</v>
      </c>
      <c r="FZ6" s="17">
        <v>2</v>
      </c>
      <c r="GA6" s="17">
        <v>2.7</v>
      </c>
      <c r="GB6" s="17">
        <v>3.03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5.2</v>
      </c>
      <c r="GO6" s="40">
        <f>IF(FW6&gt;0,FW6,"")</f>
        <v>5.9</v>
      </c>
      <c r="GP6" s="40">
        <f>IF(SUM(FT6:FW6)-FX6&gt;0,SUM(FT6:FW6)-FX6,"")</f>
        <v>20</v>
      </c>
      <c r="GQ6" s="40">
        <f>IF(GA6&gt;0,GA6,"")</f>
        <v>2.7</v>
      </c>
      <c r="GR6" s="40">
        <f>IF(GB6&gt;0,GB6,"")</f>
        <v>3.03</v>
      </c>
      <c r="GS6" s="40">
        <f>IF(SUM(FY6:GB6)-GC6&gt;0,SUM(FY6:GB6)-GC6,"")</f>
        <v>10.73</v>
      </c>
      <c r="GT6" s="40">
        <f>IF(MAX(GP6,GS6)&gt;0,MAX(GP6,GS6),"")</f>
        <v>20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20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14.65</v>
      </c>
      <c r="SW6" s="22">
        <f>IF($CP6="P",CB6,(CB6+BA6)/2)</f>
        <v>9</v>
      </c>
      <c r="SX6" s="22">
        <f>IF($CP6="P",CC6,(CC6+BB6)/2)</f>
        <v>6.2</v>
      </c>
      <c r="SY6" s="22">
        <f>IF($CP6="P",CD6,(CD6+BC6)/2)</f>
        <v>14.574999999999999</v>
      </c>
      <c r="SZ6" s="22">
        <f>IF($CP6="P",CE6,(CE6+BD6)/2)</f>
        <v>0</v>
      </c>
      <c r="TA6" s="22">
        <f>IF($CP6="P",CF6,(CF6+BE6)/2)</f>
        <v>13.85</v>
      </c>
      <c r="TB6" s="22">
        <f>IF($CP6="P",CG6,(CG6+BF6)/2)</f>
        <v>8.9</v>
      </c>
      <c r="TC6" s="22">
        <f>IF($CP6="P",CH6,(CH6+BG6)/2)</f>
        <v>13</v>
      </c>
      <c r="TD6" s="22">
        <f>IF($CP6="P",CI6,(CI6+BH6)/2)</f>
        <v>14.3</v>
      </c>
      <c r="TE6" s="22">
        <f>IF($CP6="P",CJ6,(CJ6+BI6)/2)</f>
        <v>0</v>
      </c>
      <c r="TF6" s="22">
        <f>IF($CP6="P",CK6,(CK6+BJ6)/2)</f>
        <v>13.55</v>
      </c>
      <c r="TG6" s="22">
        <f>IF($CP6="P",CL6,(CL6+BK6)/2)</f>
        <v>9.4</v>
      </c>
      <c r="TH6" s="22">
        <f>IF($CP6="P",CM6,(CM6+BL6)/2)</f>
        <v>13.149999999999999</v>
      </c>
      <c r="TI6" s="22">
        <f>IF($CP6="P",CN6,(CN6+BM6)/2)</f>
        <v>14.535</v>
      </c>
      <c r="TJ6" s="22">
        <f>IF($CP6="P",CO6,(CO6+BN6)/2)</f>
        <v>0</v>
      </c>
      <c r="TK6" s="27" t="s">
        <v>46</v>
      </c>
      <c r="TL6" s="40">
        <f>IF(SX6&gt;0,SX6,"")</f>
        <v>6.2</v>
      </c>
      <c r="TM6" s="40">
        <f>IF(SY6&gt;0,SY6,"")</f>
        <v>14.574999999999999</v>
      </c>
      <c r="TN6" s="40">
        <f>IF(SUM(SV6:SY6)-SZ6&gt;0,SUM(SV6:SY6)-SZ6,"")</f>
        <v>44.424999999999997</v>
      </c>
      <c r="TO6" s="40">
        <f>IF(TC6&gt;0,TC6,"")</f>
        <v>13</v>
      </c>
      <c r="TP6" s="40">
        <f>IF(TD6&gt;0,TD6,"")</f>
        <v>14.3</v>
      </c>
      <c r="TQ6" s="40">
        <f>IF(SUM(TA6:TD6)-TE6&gt;0,SUM(TA6:TD6)-TE6,"")</f>
        <v>50.05</v>
      </c>
      <c r="TR6" s="40">
        <f>IF(MAX(TN6,TQ6)&gt;0,MAX(TN6,TQ6),"")</f>
        <v>50.05</v>
      </c>
      <c r="TS6" s="40">
        <f>IF(TH6&gt;0,TH6,"")</f>
        <v>13.149999999999999</v>
      </c>
      <c r="TT6" s="40">
        <f>IF(TI6&gt;0,TI6,"")</f>
        <v>14.535</v>
      </c>
      <c r="TU6" s="40">
        <f>IF(SUM(TF6:TI6)-TJ6&gt;0,SUM(TF6:TI6)-TJ6,"")</f>
        <v>50.635000000000005</v>
      </c>
      <c r="TV6" s="40">
        <f>IF(SUM(TR6,TU6)&gt;0,SUM(TR6,TU6),"")</f>
        <v>100.685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152</v>
      </c>
      <c r="D7" s="4" t="s">
        <v>3</v>
      </c>
      <c r="E7" s="4">
        <v>2006</v>
      </c>
      <c r="F7" s="9">
        <f>SUM(L7:V7)+SUM(L7:T7)*0.0000001+SUM(L7)*0.0000000000001</f>
        <v>178.27001782700506</v>
      </c>
      <c r="G7" s="66"/>
      <c r="H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>P</v>
      </c>
      <c r="I7" s="3" t="str">
        <f>IF(OR(AND(AQ7&gt;=AY$45,AQ7&lt;&gt;"",AN7=""),AND(AT7&gt;=AY$45,AT7&lt;&gt;"",AN7=""),AND(AX7&gt;=AY$45,AX7&lt;&gt;"",AN7=""),AND(BR7&gt;=BZ$45,BR7&lt;&gt;"",BO7=""),AND(BU7&gt;=BZ$45,BU7&lt;&gt;"",BO7=""),AND(BY7&gt;=BZ$45,BY7&lt;&gt;"",BO7=""),AND(CS7&gt;=DA$45,CS7&lt;&gt;"",CP7=""),AND(CV7&gt;=DA$45,CV7&lt;&gt;"",CP7=""),AND(CZ7&gt;=DA$45,CZ7&lt;&gt;"",CP7=""),AND(DZ7&gt;=EK$45,DZ7&lt;&gt;""),AND(EC7&gt;=EK$45,EC7&lt;&gt;""),AND(EG7&gt;=EK$45,EG7&lt;&gt;""),AND(EJ7&gt;=EK$45,EJ7&lt;&gt;""),AND(FH7&gt;=FS$45,FH7&lt;&gt;""),AND(FK7&gt;=FS$45,FK7&lt;&gt;""),AND(FO7&gt;=FS$45,FO7&lt;&gt;""),AND(FR7&gt;=FS$45,FR7&lt;&gt;""),AND(GP7&gt;=HA$45,GP7&lt;&gt;""),AND(GS7&gt;=HA$45,GS7&lt;&gt;""),AND(GW7&gt;=HA$45,GW7&lt;&gt;""),AND(GZ7&gt;=HA$45,GZ7&lt;&gt;""),AND(HX7&gt;=II$45,HX7&lt;&gt;""),AND(IA7&gt;=II$45,IA7&lt;&gt;""),AND(IE7&gt;=II$45,IE7&lt;&gt;""),AND(IH7&gt;=II$45,IH7&lt;&gt;""),AND(JF7&gt;=JQ$45,JF7&lt;&gt;""),AND(JI7&gt;=JQ$45,JI7&lt;&gt;""),AND(JM7&gt;=JQ$45,JM7&lt;&gt;""),AND(JP7&gt;=JQ$45,JP7&lt;&gt;""),AND(KN7&gt;=KY$45,KN7&lt;&gt;""),AND(KQ7&gt;=KY$45,KQ7&lt;&gt;""),AND(KU7&gt;=KY$45,KU7&lt;&gt;""),AND(KX7&gt;=KY$45,KX7&lt;&gt;""),AND(LV7&gt;=MG$45,LV7&lt;&gt;""),AND(LY7&gt;=MG$45,LY7&lt;&gt;""),AND(MC7&gt;=MG$45,MC7&lt;&gt;""),AND(MF7&gt;=MG$45,MF7&lt;&gt;""),AND(ND7&gt;=NO$45,ND7&lt;&gt;""),AND(NG7&gt;=NO$45,NG7&lt;&gt;""),AND(NK7&gt;=NO$45,NK7&lt;&gt;""),AND(NN7&gt;=NO$45,NN7&lt;&gt;""),AND(OL7&gt;=OW$45,OL7&lt;&gt;""),AND(OO7&gt;=OW$45,OO7&lt;&gt;""),AND(OS7&gt;=OW$45,OS7&lt;&gt;""),AND(OV7&gt;=OW$45,OV7&lt;&gt;""),AND(PT7&gt;=QE$45,PT7&lt;&gt;""),AND(PW7&gt;=QE$45,PW7&lt;&gt;""),AND(QA7&gt;=QE$45,QA7&lt;&gt;""),AND(QD7&gt;=QE$45,QD7&lt;&gt;""),AND(RB7&gt;=RM$45,RB7&lt;&gt;""),AND(RE7&gt;=RM$45,RE7&lt;&gt;""),AND(RI7&gt;=RM$45,RI7&lt;&gt;""),AND(RL7&gt;=RM$45,RL7&lt;&gt;""),AND(SJ7&gt;=SU$45,SJ7&lt;&gt;""),AND(SM7&gt;=SU$45,SM7&lt;&gt;""),AND(SQ7&gt;=SU$45,SQ7&lt;&gt;""),AND(ST7&gt;=SU$45,ST7&lt;&gt;"")),"P","")</f>
        <v>P</v>
      </c>
      <c r="J7" s="36" t="str">
        <f>IF(AND(I7="P",H7=""),"No DD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Merit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Excellence",IF(K7="P","Worlds Team",IF(H7="P","National Team","")))))</f>
        <v>National Team</v>
      </c>
      <c r="K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/>
      </c>
      <c r="L7" s="8">
        <f>IF(COUNT(AQ7,AT7,BR7,BU7,CS7,CV7)&gt;0,LARGE((AQ7,AT7,BR7,BU7,CS7,CV7),1),0)</f>
        <v>50.620000000000005</v>
      </c>
      <c r="M7" s="8" t="str">
        <f>IF(L7="","",IF(OR(L7=CS7,L7=CV7),$CA$1,IF(OR(L7=BR7,L7=BU7),$AZ$1,IF(OR(L7=AQ7,L7=AT7),$Y$1,""))))</f>
        <v>2024 Elite Canada</v>
      </c>
      <c r="N7" s="8">
        <f>IF(COUNT(AQ7,AT7,BR7,BU7,CS7,CV7)&gt;1,LARGE((AQ7,AT7,BR7,BU7,CS7,CV7),2),0)</f>
        <v>50.59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49.78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&gt;0,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,0)</f>
        <v>14.280000000000001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1.6</v>
      </c>
      <c r="Z7" s="22">
        <v>1</v>
      </c>
      <c r="AA7" s="22">
        <v>1.5</v>
      </c>
      <c r="AB7" s="22">
        <v>1.52</v>
      </c>
      <c r="AC7" s="22">
        <v>0</v>
      </c>
      <c r="AD7" s="22">
        <v>13.8</v>
      </c>
      <c r="AE7" s="22">
        <v>9.1</v>
      </c>
      <c r="AF7" s="22">
        <v>12</v>
      </c>
      <c r="AG7" s="22">
        <v>13.37</v>
      </c>
      <c r="AH7" s="22">
        <v>0</v>
      </c>
      <c r="AI7" s="22">
        <v>13.2</v>
      </c>
      <c r="AJ7" s="22">
        <v>9</v>
      </c>
      <c r="AK7" s="22">
        <v>13</v>
      </c>
      <c r="AL7" s="22">
        <v>13.81</v>
      </c>
      <c r="AM7" s="22">
        <v>0</v>
      </c>
      <c r="AN7" s="27"/>
      <c r="AO7" s="38">
        <f>IF(AA7&gt;0,AA7,"")</f>
        <v>1.5</v>
      </c>
      <c r="AP7" s="38">
        <f>IF(AB7&gt;0,AB7,"")</f>
        <v>1.52</v>
      </c>
      <c r="AQ7" s="40">
        <f>IF(SUM(Y7:AB7)-AC7&gt;0,SUM(Y7:AB7)-AC7,"")</f>
        <v>5.6199999999999992</v>
      </c>
      <c r="AR7" s="40">
        <f>IF(AF7&gt;0,AF7,"")</f>
        <v>12</v>
      </c>
      <c r="AS7" s="40">
        <f>IF(AG7&gt;0,AG7,"")</f>
        <v>13.37</v>
      </c>
      <c r="AT7" s="40">
        <f>IF(SUM(AD7:AG7)-AH7&gt;0,SUM(AD7:AG7)-AH7,"")</f>
        <v>48.269999999999996</v>
      </c>
      <c r="AU7" s="40">
        <f>IF(AQ7="","",MAX(AQ7,AT7))</f>
        <v>48.269999999999996</v>
      </c>
      <c r="AV7" s="40">
        <f>IF(AK7&gt;0,AK7,"")</f>
        <v>13</v>
      </c>
      <c r="AW7" s="40">
        <f>IF(AL7&gt;0,AL7,"")</f>
        <v>13.81</v>
      </c>
      <c r="AX7" s="40">
        <f>IF(SUM(AI7:AL7)-AM7&gt;0,SUM(AI7:AL7)-AM7,"")</f>
        <v>49.010000000000005</v>
      </c>
      <c r="AY7" s="40">
        <f>IF(SUM(AU7,AX7)&gt;0,SUM(AU7,AX7),"")</f>
        <v>97.28</v>
      </c>
      <c r="AZ7" s="26">
        <v>8.2000000000000011</v>
      </c>
      <c r="BA7" s="26">
        <v>5</v>
      </c>
      <c r="BB7" s="26">
        <v>6.4</v>
      </c>
      <c r="BC7" s="26">
        <v>7.7549999999999999</v>
      </c>
      <c r="BD7" s="26">
        <v>0</v>
      </c>
      <c r="BE7" s="26">
        <v>14.25</v>
      </c>
      <c r="BF7" s="26">
        <v>9.35</v>
      </c>
      <c r="BG7" s="26">
        <v>11.55</v>
      </c>
      <c r="BH7" s="26">
        <v>13.64</v>
      </c>
      <c r="BI7" s="26">
        <v>0</v>
      </c>
      <c r="BJ7" s="26">
        <v>13.75</v>
      </c>
      <c r="BK7" s="26">
        <v>9.0500000000000007</v>
      </c>
      <c r="BL7" s="26">
        <v>12.7</v>
      </c>
      <c r="BM7" s="26">
        <v>14.280000000000001</v>
      </c>
      <c r="BN7" s="26">
        <v>0</v>
      </c>
      <c r="BO7" s="28" t="s">
        <v>46</v>
      </c>
      <c r="BP7" s="39">
        <f>IF(BB7&gt;0,BB7,"")</f>
        <v>6.4</v>
      </c>
      <c r="BQ7" s="39">
        <f>IF(BC7&gt;0,BC7,"")</f>
        <v>7.7549999999999999</v>
      </c>
      <c r="BR7" s="11">
        <f>IF(SUM(AZ7:BC7)-BD7&gt;0,SUM(AZ7:BC7)-BD7,"")</f>
        <v>27.355</v>
      </c>
      <c r="BS7" s="11">
        <f>IF(BG7&gt;0,BG7,"")</f>
        <v>11.55</v>
      </c>
      <c r="BT7" s="11">
        <f>IF(BH7&gt;0,BH7,"")</f>
        <v>13.64</v>
      </c>
      <c r="BU7" s="11">
        <f>IF(SUM(BE7:BH7)-BI7&gt;0,SUM(BE7:BH7)-BI7,"")</f>
        <v>48.790000000000006</v>
      </c>
      <c r="BV7" s="11">
        <f>IF(BR7="","",MAX(BR7,BU7))</f>
        <v>48.790000000000006</v>
      </c>
      <c r="BW7" s="11">
        <f>IF(BL7&gt;0,BL7,"")</f>
        <v>12.7</v>
      </c>
      <c r="BX7" s="11">
        <f>IF(BM7&gt;0,BM7,"")</f>
        <v>14.280000000000001</v>
      </c>
      <c r="BY7" s="11">
        <f>IF(SUM(BJ7:BM7)-BN7&gt;0,SUM(BJ7:BM7)-BN7,"")</f>
        <v>49.78</v>
      </c>
      <c r="BZ7" s="11">
        <f>IF(SUM(BV7,BY7)&gt;0,SUM(BV7,BY7),"")</f>
        <v>98.570000000000007</v>
      </c>
      <c r="CA7" s="22">
        <v>15.5</v>
      </c>
      <c r="CB7" s="22">
        <v>9.1</v>
      </c>
      <c r="CC7" s="22">
        <v>12</v>
      </c>
      <c r="CD7" s="22">
        <v>14.02</v>
      </c>
      <c r="CE7" s="22">
        <v>0</v>
      </c>
      <c r="CF7" s="22">
        <v>14.9</v>
      </c>
      <c r="CG7" s="22">
        <v>9.3000000000000007</v>
      </c>
      <c r="CH7" s="22">
        <v>12.2</v>
      </c>
      <c r="CI7" s="22">
        <v>14.19</v>
      </c>
      <c r="CJ7" s="22">
        <v>0</v>
      </c>
      <c r="CK7" s="22">
        <v>4.2</v>
      </c>
      <c r="CL7" s="22">
        <v>2.5</v>
      </c>
      <c r="CM7" s="22">
        <v>4.5999999999999996</v>
      </c>
      <c r="CN7" s="22">
        <v>4.4400000000000004</v>
      </c>
      <c r="CO7" s="22">
        <v>0</v>
      </c>
      <c r="CP7" s="27"/>
      <c r="CQ7" s="38">
        <f>IF(CC7&gt;0,CC7,"")</f>
        <v>12</v>
      </c>
      <c r="CR7" s="38">
        <f>IF(CD7&gt;0,CD7,"")</f>
        <v>14.02</v>
      </c>
      <c r="CS7" s="40">
        <f>IF(SUM(CA7:CD7)-CE7&gt;0,SUM(CA7:CD7)-CE7,"")</f>
        <v>50.620000000000005</v>
      </c>
      <c r="CT7" s="40">
        <f>IF(CH7&gt;0,CH7,"")</f>
        <v>12.2</v>
      </c>
      <c r="CU7" s="40">
        <f>IF(CI7&gt;0,CI7,"")</f>
        <v>14.19</v>
      </c>
      <c r="CV7" s="40">
        <f>IF(SUM(CF7:CI7)-CJ7&gt;0,SUM(CF7:CI7)-CJ7,"")</f>
        <v>50.59</v>
      </c>
      <c r="CW7" s="40">
        <f>IF(CS7="","",MAX(CS7,CV7))</f>
        <v>50.620000000000005</v>
      </c>
      <c r="CX7" s="40">
        <f>IF(CM7&gt;0,CM7,"")</f>
        <v>4.5999999999999996</v>
      </c>
      <c r="CY7" s="40">
        <f>IF(CN7&gt;0,CN7,"")</f>
        <v>4.4400000000000004</v>
      </c>
      <c r="CZ7" s="40">
        <f>IF(SUM(CK7:CN7)-CO7&gt;0,SUM(CK7:CN7)-CO7,"")</f>
        <v>15.740000000000002</v>
      </c>
      <c r="DA7" s="40">
        <f>IF(SUM(CW7,CZ7)&gt;0,SUM(CW7,CZ7),"")</f>
        <v>66.360000000000014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9.3000000000000007</v>
      </c>
      <c r="DF7" s="17">
        <v>12.4</v>
      </c>
      <c r="DG7" s="17">
        <v>13.89</v>
      </c>
      <c r="DH7" s="17">
        <v>0</v>
      </c>
      <c r="DI7" s="17">
        <v>13</v>
      </c>
      <c r="DJ7" s="17">
        <v>9.1</v>
      </c>
      <c r="DK7" s="17">
        <v>12.2</v>
      </c>
      <c r="DL7" s="17">
        <v>13.41</v>
      </c>
      <c r="DM7" s="17">
        <v>0</v>
      </c>
      <c r="DN7" s="17"/>
      <c r="DO7" s="17"/>
      <c r="DP7" s="17"/>
      <c r="DQ7" s="17"/>
      <c r="DR7" s="17"/>
      <c r="DS7" s="17">
        <v>1.4</v>
      </c>
      <c r="DT7" s="17">
        <v>0.9</v>
      </c>
      <c r="DU7" s="17">
        <v>1.5</v>
      </c>
      <c r="DV7" s="17">
        <v>1.5</v>
      </c>
      <c r="DW7" s="17">
        <v>0</v>
      </c>
      <c r="DX7" s="40">
        <f>IF(DF7&gt;0,DF7,"")</f>
        <v>12.4</v>
      </c>
      <c r="DY7" s="40">
        <f>IF(DG7&gt;0,DG7,"")</f>
        <v>13.89</v>
      </c>
      <c r="DZ7" s="40">
        <f>IF(SUM(DD7:DG7)-DH7&gt;0,SUM(DD7:DG7)-DH7,"")</f>
        <v>48.89</v>
      </c>
      <c r="EA7" s="40">
        <f>IF(DK7&gt;0,DK7,"")</f>
        <v>12.2</v>
      </c>
      <c r="EB7" s="40">
        <f>IF(DL7&gt;0,DL7,"")</f>
        <v>13.41</v>
      </c>
      <c r="EC7" s="40">
        <f>IF(SUM(DI7:DL7)-DM7&gt;0,SUM(DI7:DL7)-DM7,"")</f>
        <v>47.709999999999994</v>
      </c>
      <c r="ED7" s="40">
        <f>IF(MAX(DZ7,EC7)&gt;0,MAX(DZ7,EC7),"")</f>
        <v>48.89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1.5</v>
      </c>
      <c r="EI7" s="40">
        <f>IF(DV7&gt;0,DV7,"")</f>
        <v>1.5</v>
      </c>
      <c r="EJ7" s="40">
        <f>IF(SUM(DS7:DV7)-DW7&gt;0,SUM(DS7:DV7)-DW7,"")</f>
        <v>5.3</v>
      </c>
      <c r="EK7" s="40">
        <f>IF(SUM(ED7,EG7,EJ7)&gt;0,SUM(ED7,EG7,EJ7),"")</f>
        <v>54.19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12.9</v>
      </c>
      <c r="FU7" s="17">
        <v>9</v>
      </c>
      <c r="FV7" s="17">
        <v>12.2</v>
      </c>
      <c r="FW7" s="17">
        <v>13.26</v>
      </c>
      <c r="FX7" s="17">
        <v>0</v>
      </c>
      <c r="FY7" s="17">
        <v>8.4</v>
      </c>
      <c r="FZ7" s="17">
        <v>5.3</v>
      </c>
      <c r="GA7" s="17">
        <v>7.5</v>
      </c>
      <c r="GB7" s="17">
        <v>8.26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12.2</v>
      </c>
      <c r="GO7" s="40">
        <f>IF(FW7&gt;0,FW7,"")</f>
        <v>13.26</v>
      </c>
      <c r="GP7" s="40">
        <f>IF(SUM(FT7:FW7)-FX7&gt;0,SUM(FT7:FW7)-FX7,"")</f>
        <v>47.359999999999992</v>
      </c>
      <c r="GQ7" s="40">
        <f>IF(GA7&gt;0,GA7,"")</f>
        <v>7.5</v>
      </c>
      <c r="GR7" s="40">
        <f>IF(GB7&gt;0,GB7,"")</f>
        <v>8.26</v>
      </c>
      <c r="GS7" s="40">
        <f>IF(SUM(FY7:GB7)-GC7&gt;0,SUM(FY7:GB7)-GC7,"")</f>
        <v>29.46</v>
      </c>
      <c r="GT7" s="40">
        <f>IF(MAX(GP7,GS7)&gt;0,MAX(GP7,GS7),"")</f>
        <v>47.359999999999992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47.359999999999992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11.850000000000001</v>
      </c>
      <c r="SW7" s="22">
        <f>IF($CP7="P",CB7,(CB7+BA7)/2)</f>
        <v>7.05</v>
      </c>
      <c r="SX7" s="22">
        <f>IF($CP7="P",CC7,(CC7+BB7)/2)</f>
        <v>9.1999999999999993</v>
      </c>
      <c r="SY7" s="22">
        <f>IF($CP7="P",CD7,(CD7+BC7)/2)</f>
        <v>10.887499999999999</v>
      </c>
      <c r="SZ7" s="22">
        <f>IF($CP7="P",CE7,(CE7+BD7)/2)</f>
        <v>0</v>
      </c>
      <c r="TA7" s="22">
        <f>IF($CP7="P",CF7,(CF7+BE7)/2)</f>
        <v>14.574999999999999</v>
      </c>
      <c r="TB7" s="22">
        <f>IF($CP7="P",CG7,(CG7+BF7)/2)</f>
        <v>9.3249999999999993</v>
      </c>
      <c r="TC7" s="22">
        <f>IF($CP7="P",CH7,(CH7+BG7)/2)</f>
        <v>11.875</v>
      </c>
      <c r="TD7" s="22">
        <f>IF($CP7="P",CI7,(CI7+BH7)/2)</f>
        <v>13.914999999999999</v>
      </c>
      <c r="TE7" s="22">
        <f>IF($CP7="P",CJ7,(CJ7+BI7)/2)</f>
        <v>0</v>
      </c>
      <c r="TF7" s="22">
        <f>IF($CP7="P",CK7,(CK7+BJ7)/2)</f>
        <v>8.9749999999999996</v>
      </c>
      <c r="TG7" s="22">
        <f>IF($CP7="P",CL7,(CL7+BK7)/2)</f>
        <v>5.7750000000000004</v>
      </c>
      <c r="TH7" s="22">
        <f>IF($CP7="P",CM7,(CM7+BL7)/2)</f>
        <v>8.6499999999999986</v>
      </c>
      <c r="TI7" s="22">
        <f>IF($CP7="P",CN7,(CN7+BM7)/2)</f>
        <v>9.3600000000000012</v>
      </c>
      <c r="TJ7" s="22">
        <f>IF($CP7="P",CO7,(CO7+BN7)/2)</f>
        <v>0</v>
      </c>
      <c r="TK7" s="27" t="s">
        <v>46</v>
      </c>
      <c r="TL7" s="40">
        <f>IF(SX7&gt;0,SX7,"")</f>
        <v>9.1999999999999993</v>
      </c>
      <c r="TM7" s="40">
        <f>IF(SY7&gt;0,SY7,"")</f>
        <v>10.887499999999999</v>
      </c>
      <c r="TN7" s="40">
        <f>IF(SUM(SV7:SY7)-SZ7&gt;0,SUM(SV7:SY7)-SZ7,"")</f>
        <v>38.987499999999997</v>
      </c>
      <c r="TO7" s="40">
        <f>IF(TC7&gt;0,TC7,"")</f>
        <v>11.875</v>
      </c>
      <c r="TP7" s="40">
        <f>IF(TD7&gt;0,TD7,"")</f>
        <v>13.914999999999999</v>
      </c>
      <c r="TQ7" s="40">
        <f>IF(SUM(TA7:TD7)-TE7&gt;0,SUM(TA7:TD7)-TE7,"")</f>
        <v>49.69</v>
      </c>
      <c r="TR7" s="40">
        <f>IF(MAX(TN7,TQ7)&gt;0,MAX(TN7,TQ7),"")</f>
        <v>49.69</v>
      </c>
      <c r="TS7" s="40">
        <f>IF(TH7&gt;0,TH7,"")</f>
        <v>8.6499999999999986</v>
      </c>
      <c r="TT7" s="40">
        <f>IF(TI7&gt;0,TI7,"")</f>
        <v>9.3600000000000012</v>
      </c>
      <c r="TU7" s="40">
        <f>IF(SUM(TF7:TI7)-TJ7&gt;0,SUM(TF7:TI7)-TJ7,"")</f>
        <v>32.76</v>
      </c>
      <c r="TV7" s="40">
        <f>IF(SUM(TR7,TU7)&gt;0,SUM(TR7,TU7),"")</f>
        <v>82.449999999999989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115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>P</v>
      </c>
      <c r="I8" s="3" t="str">
        <f>IF(OR(AND(AQ8&gt;=AY$45,AQ8&lt;&gt;"",AN8=""),AND(AT8&gt;=AY$45,AT8&lt;&gt;"",AN8=""),AND(AX8&gt;=AY$45,AX8&lt;&gt;"",AN8=""),AND(BR8&gt;=BZ$45,BR8&lt;&gt;"",BO8=""),AND(BU8&gt;=BZ$45,BU8&lt;&gt;"",BO8=""),AND(BY8&gt;=BZ$45,BY8&lt;&gt;"",BO8=""),AND(CS8&gt;=DA$45,CS8&lt;&gt;"",CP8=""),AND(CV8&gt;=DA$45,CV8&lt;&gt;"",CP8=""),AND(CZ8&gt;=DA$45,CZ8&lt;&gt;"",CP8=""),AND(DZ8&gt;=EK$45,DZ8&lt;&gt;""),AND(EC8&gt;=EK$45,EC8&lt;&gt;""),AND(EG8&gt;=EK$45,EG8&lt;&gt;""),AND(EJ8&gt;=EK$45,EJ8&lt;&gt;""),AND(FH8&gt;=FS$45,FH8&lt;&gt;""),AND(FK8&gt;=FS$45,FK8&lt;&gt;""),AND(FO8&gt;=FS$45,FO8&lt;&gt;""),AND(FR8&gt;=FS$45,FR8&lt;&gt;""),AND(GP8&gt;=HA$45,GP8&lt;&gt;""),AND(GS8&gt;=HA$45,GS8&lt;&gt;""),AND(GW8&gt;=HA$45,GW8&lt;&gt;""),AND(GZ8&gt;=HA$45,GZ8&lt;&gt;""),AND(HX8&gt;=II$45,HX8&lt;&gt;""),AND(IA8&gt;=II$45,IA8&lt;&gt;""),AND(IE8&gt;=II$45,IE8&lt;&gt;""),AND(IH8&gt;=II$45,IH8&lt;&gt;""),AND(JF8&gt;=JQ$45,JF8&lt;&gt;""),AND(JI8&gt;=JQ$45,JI8&lt;&gt;""),AND(JM8&gt;=JQ$45,JM8&lt;&gt;""),AND(JP8&gt;=JQ$45,JP8&lt;&gt;""),AND(KN8&gt;=KY$45,KN8&lt;&gt;""),AND(KQ8&gt;=KY$45,KQ8&lt;&gt;""),AND(KU8&gt;=KY$45,KU8&lt;&gt;""),AND(KX8&gt;=KY$45,KX8&lt;&gt;""),AND(LV8&gt;=MG$45,LV8&lt;&gt;""),AND(LY8&gt;=MG$45,LY8&lt;&gt;""),AND(MC8&gt;=MG$45,MC8&lt;&gt;""),AND(MF8&gt;=MG$45,MF8&lt;&gt;""),AND(ND8&gt;=NO$45,ND8&lt;&gt;""),AND(NG8&gt;=NO$45,NG8&lt;&gt;""),AND(NK8&gt;=NO$45,NK8&lt;&gt;""),AND(NN8&gt;=NO$45,NN8&lt;&gt;""),AND(OL8&gt;=OW$45,OL8&lt;&gt;""),AND(OO8&gt;=OW$45,OO8&lt;&gt;""),AND(OS8&gt;=OW$45,OS8&lt;&gt;""),AND(OV8&gt;=OW$45,OV8&lt;&gt;""),AND(PT8&gt;=QE$45,PT8&lt;&gt;""),AND(PW8&gt;=QE$45,PW8&lt;&gt;""),AND(QA8&gt;=QE$45,QA8&lt;&gt;""),AND(QD8&gt;=QE$45,QD8&lt;&gt;""),AND(RB8&gt;=RM$45,RB8&lt;&gt;""),AND(RE8&gt;=RM$45,RE8&lt;&gt;""),AND(RI8&gt;=RM$45,RI8&lt;&gt;""),AND(RL8&gt;=RM$45,RL8&lt;&gt;""),AND(SJ8&gt;=SU$45,SJ8&lt;&gt;""),AND(SM8&gt;=SU$45,SM8&lt;&gt;""),AND(SQ8&gt;=SU$45,SQ8&lt;&gt;""),AND(ST8&gt;=SU$45,ST8&lt;&gt;"")),"P","")</f>
        <v>P</v>
      </c>
      <c r="J8" s="36" t="str">
        <f>IF(AND(I8="P",H8=""),"No DD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Merit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Excellence",IF(K8="P","Worlds Team",IF(H8="P","National Team","")))))</f>
        <v>National Team</v>
      </c>
      <c r="K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&gt;0,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2">
        <v>10.9</v>
      </c>
      <c r="Z8" s="22">
        <v>6.3</v>
      </c>
      <c r="AA8" s="22">
        <v>7.4</v>
      </c>
      <c r="AB8" s="22">
        <v>9.84</v>
      </c>
      <c r="AC8" s="22">
        <v>0</v>
      </c>
      <c r="AD8" s="22">
        <v>15</v>
      </c>
      <c r="AE8" s="22">
        <v>9.4</v>
      </c>
      <c r="AF8" s="22">
        <v>10.4</v>
      </c>
      <c r="AG8" s="22">
        <v>13.68</v>
      </c>
      <c r="AH8" s="22">
        <v>0</v>
      </c>
      <c r="AI8" s="22">
        <v>16</v>
      </c>
      <c r="AJ8" s="22">
        <v>8.6999999999999993</v>
      </c>
      <c r="AK8" s="22">
        <v>10.4</v>
      </c>
      <c r="AL8" s="22">
        <v>13.92</v>
      </c>
      <c r="AM8" s="22">
        <v>0</v>
      </c>
      <c r="AN8" s="27"/>
      <c r="AO8" s="38">
        <f>IF(AA8&gt;0,AA8,"")</f>
        <v>7.4</v>
      </c>
      <c r="AP8" s="38">
        <f>IF(AB8&gt;0,AB8,"")</f>
        <v>9.84</v>
      </c>
      <c r="AQ8" s="40">
        <f>IF(SUM(Y8:AB8)-AC8&gt;0,SUM(Y8:AB8)-AC8,"")</f>
        <v>34.44</v>
      </c>
      <c r="AR8" s="40">
        <f>IF(AF8&gt;0,AF8,"")</f>
        <v>10.4</v>
      </c>
      <c r="AS8" s="40">
        <f>IF(AG8&gt;0,AG8,"")</f>
        <v>13.68</v>
      </c>
      <c r="AT8" s="40">
        <f>IF(SUM(AD8:AG8)-AH8&gt;0,SUM(AD8:AG8)-AH8,"")</f>
        <v>48.48</v>
      </c>
      <c r="AU8" s="40">
        <f>IF(AQ8="","",MAX(AQ8,AT8))</f>
        <v>48.48</v>
      </c>
      <c r="AV8" s="40">
        <f>IF(AK8&gt;0,AK8,"")</f>
        <v>10.4</v>
      </c>
      <c r="AW8" s="40">
        <f>IF(AL8&gt;0,AL8,"")</f>
        <v>13.92</v>
      </c>
      <c r="AX8" s="40">
        <f>IF(SUM(AI8:AL8)-AM8&gt;0,SUM(AI8:AL8)-AM8,"")</f>
        <v>49.02</v>
      </c>
      <c r="AY8" s="40">
        <f>IF(SUM(AU8,AX8)&gt;0,SUM(AU8,AX8),"")</f>
        <v>97.5</v>
      </c>
      <c r="AZ8" s="26">
        <v>2.2000000000000002</v>
      </c>
      <c r="BA8" s="26">
        <v>1.8</v>
      </c>
      <c r="BB8" s="26">
        <v>2</v>
      </c>
      <c r="BC8" s="26">
        <v>3.05</v>
      </c>
      <c r="BD8" s="26">
        <v>0.2</v>
      </c>
      <c r="BE8" s="26">
        <v>11.1</v>
      </c>
      <c r="BF8" s="26">
        <v>9</v>
      </c>
      <c r="BG8" s="26">
        <v>10.7</v>
      </c>
      <c r="BH8" s="26">
        <v>14.17</v>
      </c>
      <c r="BI8" s="26">
        <v>0.2</v>
      </c>
      <c r="BJ8" s="26">
        <v>14.5</v>
      </c>
      <c r="BK8" s="26">
        <v>8.9</v>
      </c>
      <c r="BL8" s="26">
        <v>11.299999999999999</v>
      </c>
      <c r="BM8" s="26">
        <v>14.22</v>
      </c>
      <c r="BN8" s="26">
        <v>0.2</v>
      </c>
      <c r="BO8" s="28"/>
      <c r="BP8" s="39">
        <f>IF(BB8&gt;0,BB8,"")</f>
        <v>2</v>
      </c>
      <c r="BQ8" s="39">
        <f>IF(BC8&gt;0,BC8,"")</f>
        <v>3.05</v>
      </c>
      <c r="BR8" s="11">
        <f>IF(SUM(AZ8:BC8)-BD8&gt;0,SUM(AZ8:BC8)-BD8,"")</f>
        <v>8.8500000000000014</v>
      </c>
      <c r="BS8" s="11">
        <f>IF(BG8&gt;0,BG8,"")</f>
        <v>10.7</v>
      </c>
      <c r="BT8" s="11">
        <f>IF(BH8&gt;0,BH8,"")</f>
        <v>14.17</v>
      </c>
      <c r="BU8" s="11">
        <f>IF(SUM(BE8:BH8)-BI8&gt;0,SUM(BE8:BH8)-BI8,"")</f>
        <v>44.769999999999996</v>
      </c>
      <c r="BV8" s="11">
        <f>IF(BR8="","",MAX(BR8,BU8))</f>
        <v>44.769999999999996</v>
      </c>
      <c r="BW8" s="11">
        <f>IF(BL8&gt;0,BL8,"")</f>
        <v>11.299999999999999</v>
      </c>
      <c r="BX8" s="11">
        <f>IF(BM8&gt;0,BM8,"")</f>
        <v>14.22</v>
      </c>
      <c r="BY8" s="11">
        <f>IF(SUM(BJ8:BM8)-BN8&gt;0,SUM(BJ8:BM8)-BN8,"")</f>
        <v>48.719999999999992</v>
      </c>
      <c r="BZ8" s="11">
        <f>IF(SUM(BV8,BY8)&gt;0,SUM(BV8,BY8),"")</f>
        <v>93.489999999999981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13.5</v>
      </c>
      <c r="FU8" s="17">
        <v>8.9</v>
      </c>
      <c r="FV8" s="17">
        <v>10.8</v>
      </c>
      <c r="FW8" s="17">
        <v>13.92</v>
      </c>
      <c r="FX8" s="17">
        <v>0</v>
      </c>
      <c r="FY8" s="17">
        <v>13.7</v>
      </c>
      <c r="FZ8" s="17">
        <v>9.1</v>
      </c>
      <c r="GA8" s="17">
        <v>11.3</v>
      </c>
      <c r="GB8" s="17">
        <v>13.91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10.8</v>
      </c>
      <c r="GO8" s="40">
        <f>IF(FW8&gt;0,FW8,"")</f>
        <v>13.92</v>
      </c>
      <c r="GP8" s="40">
        <f>IF(SUM(FT8:FW8)-FX8&gt;0,SUM(FT8:FW8)-FX8,"")</f>
        <v>47.120000000000005</v>
      </c>
      <c r="GQ8" s="40">
        <f>IF(GA8&gt;0,GA8,"")</f>
        <v>11.3</v>
      </c>
      <c r="GR8" s="40">
        <f>IF(GB8&gt;0,GB8,"")</f>
        <v>13.91</v>
      </c>
      <c r="GS8" s="40">
        <f>IF(SUM(FY8:GB8)-GC8&gt;0,SUM(FY8:GB8)-GC8,"")</f>
        <v>48.009999999999991</v>
      </c>
      <c r="GT8" s="40">
        <f>IF(MAX(GP8,GS8)&gt;0,MAX(GP8,GS8),"")</f>
        <v>48.009999999999991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48.009999999999991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1.1000000000000001</v>
      </c>
      <c r="SW8" s="22">
        <f>IF($CP8="P",CB8,(CB8+BA8)/2)</f>
        <v>0.9</v>
      </c>
      <c r="SX8" s="22">
        <f>IF($CP8="P",CC8,(CC8+BB8)/2)</f>
        <v>1</v>
      </c>
      <c r="SY8" s="22">
        <f>IF($CP8="P",CD8,(CD8+BC8)/2)</f>
        <v>1.5249999999999999</v>
      </c>
      <c r="SZ8" s="22">
        <f>IF($CP8="P",CE8,(CE8+BD8)/2)</f>
        <v>0.1</v>
      </c>
      <c r="TA8" s="22">
        <f>IF($CP8="P",CF8,(CF8+BE8)/2)</f>
        <v>5.55</v>
      </c>
      <c r="TB8" s="22">
        <f>IF($CP8="P",CG8,(CG8+BF8)/2)</f>
        <v>4.5</v>
      </c>
      <c r="TC8" s="22">
        <f>IF($CP8="P",CH8,(CH8+BG8)/2)</f>
        <v>5.35</v>
      </c>
      <c r="TD8" s="22">
        <f>IF($CP8="P",CI8,(CI8+BH8)/2)</f>
        <v>7.085</v>
      </c>
      <c r="TE8" s="22">
        <f>IF($CP8="P",CJ8,(CJ8+BI8)/2)</f>
        <v>0.1</v>
      </c>
      <c r="TF8" s="22">
        <f>IF($CP8="P",CK8,(CK8+BJ8)/2)</f>
        <v>7.25</v>
      </c>
      <c r="TG8" s="22">
        <f>IF($CP8="P",CL8,(CL8+BK8)/2)</f>
        <v>4.45</v>
      </c>
      <c r="TH8" s="22">
        <f>IF($CP8="P",CM8,(CM8+BL8)/2)</f>
        <v>5.6499999999999995</v>
      </c>
      <c r="TI8" s="22">
        <f>IF($CP8="P",CN8,(CN8+BM8)/2)</f>
        <v>7.11</v>
      </c>
      <c r="TJ8" s="22">
        <f>IF($CP8="P",CO8,(CO8+BN8)/2)</f>
        <v>0.1</v>
      </c>
      <c r="TK8" s="27" t="s">
        <v>46</v>
      </c>
      <c r="TL8" s="40">
        <f>IF(SX8&gt;0,SX8,"")</f>
        <v>1</v>
      </c>
      <c r="TM8" s="40">
        <f>IF(SY8&gt;0,SY8,"")</f>
        <v>1.5249999999999999</v>
      </c>
      <c r="TN8" s="40">
        <f>IF(SUM(SV8:SY8)-SZ8&gt;0,SUM(SV8:SY8)-SZ8,"")</f>
        <v>4.4250000000000007</v>
      </c>
      <c r="TO8" s="40">
        <f>IF(TC8&gt;0,TC8,"")</f>
        <v>5.35</v>
      </c>
      <c r="TP8" s="40">
        <f>IF(TD8&gt;0,TD8,"")</f>
        <v>7.085</v>
      </c>
      <c r="TQ8" s="40">
        <f>IF(SUM(TA8:TD8)-TE8&gt;0,SUM(TA8:TD8)-TE8,"")</f>
        <v>22.384999999999998</v>
      </c>
      <c r="TR8" s="40">
        <f>IF(MAX(TN8,TQ8)&gt;0,MAX(TN8,TQ8),"")</f>
        <v>22.384999999999998</v>
      </c>
      <c r="TS8" s="40">
        <f>IF(TH8&gt;0,TH8,"")</f>
        <v>5.6499999999999995</v>
      </c>
      <c r="TT8" s="40">
        <f>IF(TI8&gt;0,TI8,"")</f>
        <v>7.11</v>
      </c>
      <c r="TU8" s="40">
        <f>IF(SUM(TF8:TI8)-TJ8&gt;0,SUM(TF8:TI8)-TJ8,"")</f>
        <v>24.359999999999996</v>
      </c>
      <c r="TV8" s="40">
        <f>IF(SUM(TR8,TU8)&gt;0,SUM(TR8,TU8),"")</f>
        <v>46.74499999999999</v>
      </c>
    </row>
    <row r="9" spans="1:542" x14ac:dyDescent="0.2">
      <c r="A9" s="4" t="str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/>
      </c>
      <c r="B9" s="4" t="str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/>
      </c>
      <c r="C9" s="5" t="s">
        <v>177</v>
      </c>
      <c r="D9" s="4" t="s">
        <v>4</v>
      </c>
      <c r="E9" s="4">
        <v>2004</v>
      </c>
      <c r="F9" s="9">
        <f>SUM(L9:V9)+SUM(L9:T9)*0.0000001+SUM(L9)*0.0000000000001</f>
        <v>163.78001637800472</v>
      </c>
      <c r="G9" s="66"/>
      <c r="H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/>
      </c>
      <c r="I9" s="3" t="str">
        <f>IF(OR(AND(AQ9&gt;=AY$45,AQ9&lt;&gt;"",AN9=""),AND(AT9&gt;=AY$45,AT9&lt;&gt;"",AN9=""),AND(AX9&gt;=AY$45,AX9&lt;&gt;"",AN9=""),AND(BR9&gt;=BZ$45,BR9&lt;&gt;"",BO9=""),AND(BU9&gt;=BZ$45,BU9&lt;&gt;"",BO9=""),AND(BY9&gt;=BZ$45,BY9&lt;&gt;"",BO9=""),AND(CS9&gt;=DA$45,CS9&lt;&gt;"",CP9=""),AND(CV9&gt;=DA$45,CV9&lt;&gt;"",CP9=""),AND(CZ9&gt;=DA$45,CZ9&lt;&gt;"",CP9=""),AND(DZ9&gt;=EK$45,DZ9&lt;&gt;""),AND(EC9&gt;=EK$45,EC9&lt;&gt;""),AND(EG9&gt;=EK$45,EG9&lt;&gt;""),AND(EJ9&gt;=EK$45,EJ9&lt;&gt;""),AND(FH9&gt;=FS$45,FH9&lt;&gt;""),AND(FK9&gt;=FS$45,FK9&lt;&gt;""),AND(FO9&gt;=FS$45,FO9&lt;&gt;""),AND(FR9&gt;=FS$45,FR9&lt;&gt;""),AND(GP9&gt;=HA$45,GP9&lt;&gt;""),AND(GS9&gt;=HA$45,GS9&lt;&gt;""),AND(GW9&gt;=HA$45,GW9&lt;&gt;""),AND(GZ9&gt;=HA$45,GZ9&lt;&gt;""),AND(HX9&gt;=II$45,HX9&lt;&gt;""),AND(IA9&gt;=II$45,IA9&lt;&gt;""),AND(IE9&gt;=II$45,IE9&lt;&gt;""),AND(IH9&gt;=II$45,IH9&lt;&gt;""),AND(JF9&gt;=JQ$45,JF9&lt;&gt;""),AND(JI9&gt;=JQ$45,JI9&lt;&gt;""),AND(JM9&gt;=JQ$45,JM9&lt;&gt;""),AND(JP9&gt;=JQ$45,JP9&lt;&gt;""),AND(KN9&gt;=KY$45,KN9&lt;&gt;""),AND(KQ9&gt;=KY$45,KQ9&lt;&gt;""),AND(KU9&gt;=KY$45,KU9&lt;&gt;""),AND(KX9&gt;=KY$45,KX9&lt;&gt;""),AND(LV9&gt;=MG$45,LV9&lt;&gt;""),AND(LY9&gt;=MG$45,LY9&lt;&gt;""),AND(MC9&gt;=MG$45,MC9&lt;&gt;""),AND(MF9&gt;=MG$45,MF9&lt;&gt;""),AND(ND9&gt;=NO$45,ND9&lt;&gt;""),AND(NG9&gt;=NO$45,NG9&lt;&gt;""),AND(NK9&gt;=NO$45,NK9&lt;&gt;""),AND(NN9&gt;=NO$45,NN9&lt;&gt;""),AND(OL9&gt;=OW$45,OL9&lt;&gt;""),AND(OO9&gt;=OW$45,OO9&lt;&gt;""),AND(OS9&gt;=OW$45,OS9&lt;&gt;""),AND(OV9&gt;=OW$45,OV9&lt;&gt;""),AND(PT9&gt;=QE$45,PT9&lt;&gt;""),AND(PW9&gt;=QE$45,PW9&lt;&gt;""),AND(QA9&gt;=QE$45,QA9&lt;&gt;""),AND(QD9&gt;=QE$45,QD9&lt;&gt;""),AND(RB9&gt;=RM$45,RB9&lt;&gt;""),AND(RE9&gt;=RM$45,RE9&lt;&gt;""),AND(RI9&gt;=RM$45,RI9&lt;&gt;""),AND(RL9&gt;=RM$45,RL9&lt;&gt;""),AND(SJ9&gt;=SU$45,SJ9&lt;&gt;""),AND(SM9&gt;=SU$45,SM9&lt;&gt;""),AND(SQ9&gt;=SU$45,SQ9&lt;&gt;""),AND(ST9&gt;=SU$45,ST9&lt;&gt;"")),"P","")</f>
        <v/>
      </c>
      <c r="J9" s="36" t="str">
        <f>IF(AND(I9="P",H9=""),"No DD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Merit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Excellence",IF(K9="P","Worlds Team",IF(H9="P","National Team","")))))</f>
        <v/>
      </c>
      <c r="K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&gt;0,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13.4</v>
      </c>
      <c r="Z9" s="22">
        <v>8.9</v>
      </c>
      <c r="AA9" s="22">
        <v>11.2</v>
      </c>
      <c r="AB9" s="22">
        <v>13.62</v>
      </c>
      <c r="AC9" s="22">
        <v>0</v>
      </c>
      <c r="AD9" s="22">
        <v>13.7</v>
      </c>
      <c r="AE9" s="22">
        <v>8.6999999999999993</v>
      </c>
      <c r="AF9" s="22">
        <v>11.4</v>
      </c>
      <c r="AG9" s="22">
        <v>13.5</v>
      </c>
      <c r="AH9" s="22">
        <v>0</v>
      </c>
      <c r="AI9" s="22">
        <v>12.3</v>
      </c>
      <c r="AJ9" s="22">
        <v>8.6</v>
      </c>
      <c r="AK9" s="22">
        <v>10.1</v>
      </c>
      <c r="AL9" s="22">
        <v>13.08</v>
      </c>
      <c r="AM9" s="22">
        <v>1.1000000000000001</v>
      </c>
      <c r="AN9" s="27"/>
      <c r="AO9" s="38">
        <f>IF(AA9&gt;0,AA9,"")</f>
        <v>11.2</v>
      </c>
      <c r="AP9" s="38">
        <f>IF(AB9&gt;0,AB9,"")</f>
        <v>13.62</v>
      </c>
      <c r="AQ9" s="40">
        <f>IF(SUM(Y9:AB9)-AC9&gt;0,SUM(Y9:AB9)-AC9,"")</f>
        <v>47.12</v>
      </c>
      <c r="AR9" s="40">
        <f>IF(AF9&gt;0,AF9,"")</f>
        <v>11.4</v>
      </c>
      <c r="AS9" s="40">
        <f>IF(AG9&gt;0,AG9,"")</f>
        <v>13.5</v>
      </c>
      <c r="AT9" s="40">
        <f>IF(SUM(AD9:AG9)-AH9&gt;0,SUM(AD9:AG9)-AH9,"")</f>
        <v>47.3</v>
      </c>
      <c r="AU9" s="40">
        <f>IF(AQ9="","",MAX(AQ9,AT9))</f>
        <v>47.3</v>
      </c>
      <c r="AV9" s="40">
        <f>IF(AK9&gt;0,AK9,"")</f>
        <v>10.1</v>
      </c>
      <c r="AW9" s="40">
        <f>IF(AL9&gt;0,AL9,"")</f>
        <v>13.08</v>
      </c>
      <c r="AX9" s="40">
        <f>IF(SUM(AI9:AL9)-AM9&gt;0,SUM(AI9:AL9)-AM9,"")</f>
        <v>42.98</v>
      </c>
      <c r="AY9" s="40">
        <f>IF(SUM(AU9,AX9)&gt;0,SUM(AU9,AX9),"")</f>
        <v>90.28</v>
      </c>
      <c r="AZ9" s="26">
        <v>11.9</v>
      </c>
      <c r="BA9" s="26">
        <v>8.6</v>
      </c>
      <c r="BB9" s="26">
        <v>10.3</v>
      </c>
      <c r="BC9" s="26">
        <v>14.44</v>
      </c>
      <c r="BD9" s="26">
        <v>0.9</v>
      </c>
      <c r="BE9" s="26">
        <v>5.2</v>
      </c>
      <c r="BF9" s="26">
        <v>3.2</v>
      </c>
      <c r="BG9" s="26">
        <v>3.7</v>
      </c>
      <c r="BH9" s="26">
        <v>5.93</v>
      </c>
      <c r="BI9" s="26">
        <v>0.2</v>
      </c>
      <c r="BJ9" s="26">
        <v>11.3</v>
      </c>
      <c r="BK9" s="26">
        <v>7.2</v>
      </c>
      <c r="BL9" s="26">
        <v>9.1999999999999993</v>
      </c>
      <c r="BM9" s="26">
        <v>11.73</v>
      </c>
      <c r="BN9" s="26">
        <v>0</v>
      </c>
      <c r="BO9" s="28"/>
      <c r="BP9" s="39">
        <f>IF(BB9&gt;0,BB9,"")</f>
        <v>10.3</v>
      </c>
      <c r="BQ9" s="39">
        <f>IF(BC9&gt;0,BC9,"")</f>
        <v>14.44</v>
      </c>
      <c r="BR9" s="11">
        <f>IF(SUM(AZ9:BC9)-BD9&gt;0,SUM(AZ9:BC9)-BD9,"")</f>
        <v>44.34</v>
      </c>
      <c r="BS9" s="11">
        <f>IF(BG9&gt;0,BG9,"")</f>
        <v>3.7</v>
      </c>
      <c r="BT9" s="11">
        <f>IF(BH9&gt;0,BH9,"")</f>
        <v>5.93</v>
      </c>
      <c r="BU9" s="11">
        <f>IF(SUM(BE9:BH9)-BI9&gt;0,SUM(BE9:BH9)-BI9,"")</f>
        <v>17.830000000000002</v>
      </c>
      <c r="BV9" s="11">
        <f>IF(BR9="","",MAX(BR9,BU9))</f>
        <v>44.34</v>
      </c>
      <c r="BW9" s="11">
        <f>IF(BL9&gt;0,BL9,"")</f>
        <v>9.1999999999999993</v>
      </c>
      <c r="BX9" s="11">
        <f>IF(BM9&gt;0,BM9,"")</f>
        <v>11.73</v>
      </c>
      <c r="BY9" s="11">
        <f>IF(SUM(BJ9:BM9)-BN9&gt;0,SUM(BJ9:BM9)-BN9,"")</f>
        <v>39.43</v>
      </c>
      <c r="BZ9" s="11">
        <f>IF(SUM(BV9,BY9)&gt;0,SUM(BV9,BY9),"")</f>
        <v>83.77000000000001</v>
      </c>
      <c r="CA9" s="22">
        <v>6.1</v>
      </c>
      <c r="CB9" s="22">
        <v>3.6</v>
      </c>
      <c r="CC9" s="22">
        <v>4.5999999999999996</v>
      </c>
      <c r="CD9" s="22">
        <v>5.68</v>
      </c>
      <c r="CE9" s="22">
        <v>0</v>
      </c>
      <c r="CF9" s="22">
        <v>9.8000000000000007</v>
      </c>
      <c r="CG9" s="22">
        <v>6.5</v>
      </c>
      <c r="CH9" s="22">
        <v>7</v>
      </c>
      <c r="CI9" s="22">
        <v>9.52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4.5999999999999996</v>
      </c>
      <c r="CR9" s="38">
        <f>IF(CD9&gt;0,CD9,"")</f>
        <v>5.68</v>
      </c>
      <c r="CS9" s="40">
        <f>IF(SUM(CA9:CD9)-CE9&gt;0,SUM(CA9:CD9)-CE9,"")</f>
        <v>19.979999999999997</v>
      </c>
      <c r="CT9" s="40">
        <f>IF(CH9&gt;0,CH9,"")</f>
        <v>7</v>
      </c>
      <c r="CU9" s="40">
        <f>IF(CI9&gt;0,CI9,"")</f>
        <v>9.52</v>
      </c>
      <c r="CV9" s="40">
        <f>IF(SUM(CF9:CI9)-CJ9&gt;0,SUM(CF9:CI9)-CJ9,"")</f>
        <v>32.82</v>
      </c>
      <c r="CW9" s="40">
        <f>IF(CS9="","",MAX(CS9,CV9))</f>
        <v>32.82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32.82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9</v>
      </c>
      <c r="SW9" s="22">
        <f>IF($CP9="P",CB9,(CB9+BA9)/2)</f>
        <v>6.1</v>
      </c>
      <c r="SX9" s="22">
        <f>IF($CP9="P",CC9,(CC9+BB9)/2)</f>
        <v>7.45</v>
      </c>
      <c r="SY9" s="22">
        <f>IF($CP9="P",CD9,(CD9+BC9)/2)</f>
        <v>10.059999999999999</v>
      </c>
      <c r="SZ9" s="22">
        <f>IF($CP9="P",CE9,(CE9+BD9)/2)</f>
        <v>0.45</v>
      </c>
      <c r="TA9" s="22">
        <f>IF($CP9="P",CF9,(CF9+BE9)/2)</f>
        <v>7.5</v>
      </c>
      <c r="TB9" s="22">
        <f>IF($CP9="P",CG9,(CG9+BF9)/2)</f>
        <v>4.8499999999999996</v>
      </c>
      <c r="TC9" s="22">
        <f>IF($CP9="P",CH9,(CH9+BG9)/2)</f>
        <v>5.35</v>
      </c>
      <c r="TD9" s="22">
        <f>IF($CP9="P",CI9,(CI9+BH9)/2)</f>
        <v>7.7249999999999996</v>
      </c>
      <c r="TE9" s="22">
        <f>IF($CP9="P",CJ9,(CJ9+BI9)/2)</f>
        <v>0.1</v>
      </c>
      <c r="TF9" s="22">
        <f>IF($CP9="P",CK9,(CK9+BJ9)/2)</f>
        <v>5.65</v>
      </c>
      <c r="TG9" s="22">
        <f>IF($CP9="P",CL9,(CL9+BK9)/2)</f>
        <v>3.6</v>
      </c>
      <c r="TH9" s="22">
        <f>IF($CP9="P",CM9,(CM9+BL9)/2)</f>
        <v>4.5999999999999996</v>
      </c>
      <c r="TI9" s="22">
        <f>IF($CP9="P",CN9,(CN9+BM9)/2)</f>
        <v>5.8650000000000002</v>
      </c>
      <c r="TJ9" s="22">
        <f>IF($CP9="P",CO9,(CO9+BN9)/2)</f>
        <v>0</v>
      </c>
      <c r="TK9" s="27" t="s">
        <v>46</v>
      </c>
      <c r="TL9" s="40">
        <f>IF(SX9&gt;0,SX9,"")</f>
        <v>7.45</v>
      </c>
      <c r="TM9" s="40">
        <f>IF(SY9&gt;0,SY9,"")</f>
        <v>10.059999999999999</v>
      </c>
      <c r="TN9" s="40">
        <f>IF(SUM(SV9:SY9)-SZ9&gt;0,SUM(SV9:SY9)-SZ9,"")</f>
        <v>32.159999999999997</v>
      </c>
      <c r="TO9" s="40">
        <f>IF(TC9&gt;0,TC9,"")</f>
        <v>5.35</v>
      </c>
      <c r="TP9" s="40">
        <f>IF(TD9&gt;0,TD9,"")</f>
        <v>7.7249999999999996</v>
      </c>
      <c r="TQ9" s="40">
        <f>IF(SUM(TA9:TD9)-TE9&gt;0,SUM(TA9:TD9)-TE9,"")</f>
        <v>25.324999999999996</v>
      </c>
      <c r="TR9" s="40">
        <f>IF(MAX(TN9,TQ9)&gt;0,MAX(TN9,TQ9),"")</f>
        <v>32.159999999999997</v>
      </c>
      <c r="TS9" s="40">
        <f>IF(TH9&gt;0,TH9,"")</f>
        <v>4.5999999999999996</v>
      </c>
      <c r="TT9" s="40">
        <f>IF(TI9&gt;0,TI9,"")</f>
        <v>5.8650000000000002</v>
      </c>
      <c r="TU9" s="40">
        <f>IF(SUM(TF9:TI9)-TJ9&gt;0,SUM(TF9:TI9)-TJ9,"")</f>
        <v>19.715</v>
      </c>
      <c r="TV9" s="40">
        <f>IF(SUM(TR9,TU9)&gt;0,SUM(TR9,TU9),"")</f>
        <v>51.875</v>
      </c>
    </row>
    <row r="10" spans="1:542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6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4</v>
      </c>
      <c r="C10" s="5" t="s">
        <v>139</v>
      </c>
      <c r="D10" s="4" t="s">
        <v>6</v>
      </c>
      <c r="E10" s="4">
        <v>2005</v>
      </c>
      <c r="F10" s="9">
        <f>SUM(L10:V10)+SUM(L10:T10)*0.0000001+SUM(L10)*0.0000000000001</f>
        <v>152.69001526900487</v>
      </c>
      <c r="G10" s="66"/>
      <c r="H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/>
      </c>
      <c r="I10" s="3" t="str">
        <f>IF(OR(AND(AQ10&gt;=AY$45,AQ10&lt;&gt;"",AN10=""),AND(AT10&gt;=AY$45,AT10&lt;&gt;"",AN10=""),AND(AX10&gt;=AY$45,AX10&lt;&gt;"",AN10=""),AND(BR10&gt;=BZ$45,BR10&lt;&gt;"",BO10=""),AND(BU10&gt;=BZ$45,BU10&lt;&gt;"",BO10=""),AND(BY10&gt;=BZ$45,BY10&lt;&gt;"",BO10=""),AND(CS10&gt;=DA$45,CS10&lt;&gt;"",CP10=""),AND(CV10&gt;=DA$45,CV10&lt;&gt;"",CP10=""),AND(CZ10&gt;=DA$45,CZ10&lt;&gt;"",CP10=""),AND(DZ10&gt;=EK$45,DZ10&lt;&gt;""),AND(EC10&gt;=EK$45,EC10&lt;&gt;""),AND(EG10&gt;=EK$45,EG10&lt;&gt;""),AND(EJ10&gt;=EK$45,EJ10&lt;&gt;""),AND(FH10&gt;=FS$45,FH10&lt;&gt;""),AND(FK10&gt;=FS$45,FK10&lt;&gt;""),AND(FO10&gt;=FS$45,FO10&lt;&gt;""),AND(FR10&gt;=FS$45,FR10&lt;&gt;""),AND(GP10&gt;=HA$45,GP10&lt;&gt;""),AND(GS10&gt;=HA$45,GS10&lt;&gt;""),AND(GW10&gt;=HA$45,GW10&lt;&gt;""),AND(GZ10&gt;=HA$45,GZ10&lt;&gt;""),AND(HX10&gt;=II$45,HX10&lt;&gt;""),AND(IA10&gt;=II$45,IA10&lt;&gt;""),AND(IE10&gt;=II$45,IE10&lt;&gt;""),AND(IH10&gt;=II$45,IH10&lt;&gt;""),AND(JF10&gt;=JQ$45,JF10&lt;&gt;""),AND(JI10&gt;=JQ$45,JI10&lt;&gt;""),AND(JM10&gt;=JQ$45,JM10&lt;&gt;""),AND(JP10&gt;=JQ$45,JP10&lt;&gt;""),AND(KN10&gt;=KY$45,KN10&lt;&gt;""),AND(KQ10&gt;=KY$45,KQ10&lt;&gt;""),AND(KU10&gt;=KY$45,KU10&lt;&gt;""),AND(KX10&gt;=KY$45,KX10&lt;&gt;""),AND(LV10&gt;=MG$45,LV10&lt;&gt;""),AND(LY10&gt;=MG$45,LY10&lt;&gt;""),AND(MC10&gt;=MG$45,MC10&lt;&gt;""),AND(MF10&gt;=MG$45,MF10&lt;&gt;""),AND(ND10&gt;=NO$45,ND10&lt;&gt;""),AND(NG10&gt;=NO$45,NG10&lt;&gt;""),AND(NK10&gt;=NO$45,NK10&lt;&gt;""),AND(NN10&gt;=NO$45,NN10&lt;&gt;""),AND(OL10&gt;=OW$45,OL10&lt;&gt;""),AND(OO10&gt;=OW$45,OO10&lt;&gt;""),AND(OS10&gt;=OW$45,OS10&lt;&gt;""),AND(OV10&gt;=OW$45,OV10&lt;&gt;""),AND(PT10&gt;=QE$45,PT10&lt;&gt;""),AND(PW10&gt;=QE$45,PW10&lt;&gt;""),AND(QA10&gt;=QE$45,QA10&lt;&gt;""),AND(QD10&gt;=QE$45,QD10&lt;&gt;""),AND(RB10&gt;=RM$45,RB10&lt;&gt;""),AND(RE10&gt;=RM$45,RE10&lt;&gt;""),AND(RI10&gt;=RM$45,RI10&lt;&gt;""),AND(RL10&gt;=RM$45,RL10&lt;&gt;""),AND(SJ10&gt;=SU$45,SJ10&lt;&gt;""),AND(SM10&gt;=SU$45,SM10&lt;&gt;""),AND(SQ10&gt;=SU$45,SQ10&lt;&gt;""),AND(ST10&gt;=SU$45,ST10&lt;&gt;"")),"P","")</f>
        <v>P</v>
      </c>
      <c r="J10" s="36" t="str">
        <f>IF(AND(I10="P",H10=""),"No DD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Merit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Excellence",IF(K10="P","Worlds Team",IF(H10="P","National Team","")))))</f>
        <v>No DD</v>
      </c>
      <c r="K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/>
      </c>
      <c r="L10" s="8">
        <f>IF(COUNT(AQ10,AT10,BR10,BU10,CS10,CV10)&gt;0,LARGE((AQ10,AT10,BR10,BU10,CS10,CV10),1),0)</f>
        <v>48.8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47.010000000000005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47.780000000000008</v>
      </c>
      <c r="Q10" s="8" t="str">
        <f>IF(P10="","",IF(OR(P10=CS10,P10=CV10,P10=CZ10),$CA$1,IF(OR(P10=BR10,P10=BU10,P10=BY10),$AZ$1,IF(OR(P10=AQ10,P10=AT10,P10=AX10),$Y$1,""))))</f>
        <v>2023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&gt;0,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16</v>
      </c>
      <c r="Z10" s="22">
        <v>9</v>
      </c>
      <c r="AA10" s="22">
        <v>8.5</v>
      </c>
      <c r="AB10" s="22">
        <v>13.81</v>
      </c>
      <c r="AC10" s="22">
        <v>0.3</v>
      </c>
      <c r="AD10" s="22">
        <v>13.8</v>
      </c>
      <c r="AE10" s="22">
        <v>8.9</v>
      </c>
      <c r="AF10" s="22">
        <v>8.9</v>
      </c>
      <c r="AG10" s="22">
        <v>14.28</v>
      </c>
      <c r="AH10" s="22">
        <v>0</v>
      </c>
      <c r="AI10" s="22">
        <v>16.600000000000001</v>
      </c>
      <c r="AJ10" s="22">
        <v>8.8000000000000007</v>
      </c>
      <c r="AK10" s="22">
        <v>8.5</v>
      </c>
      <c r="AL10" s="22">
        <v>14.18</v>
      </c>
      <c r="AM10" s="22">
        <v>0.3</v>
      </c>
      <c r="AN10" s="27"/>
      <c r="AO10" s="38">
        <f>IF(AA10&gt;0,AA10,"")</f>
        <v>8.5</v>
      </c>
      <c r="AP10" s="38">
        <f>IF(AB10&gt;0,AB10,"")</f>
        <v>13.81</v>
      </c>
      <c r="AQ10" s="40">
        <f>IF(SUM(Y10:AB10)-AC10&gt;0,SUM(Y10:AB10)-AC10,"")</f>
        <v>47.010000000000005</v>
      </c>
      <c r="AR10" s="40">
        <f>IF(AF10&gt;0,AF10,"")</f>
        <v>8.9</v>
      </c>
      <c r="AS10" s="40">
        <f>IF(AG10&gt;0,AG10,"")</f>
        <v>14.28</v>
      </c>
      <c r="AT10" s="40">
        <f>IF(SUM(AD10:AG10)-AH10&gt;0,SUM(AD10:AG10)-AH10,"")</f>
        <v>45.88</v>
      </c>
      <c r="AU10" s="40">
        <f>IF(AQ10="","",MAX(AQ10,AT10))</f>
        <v>47.010000000000005</v>
      </c>
      <c r="AV10" s="40">
        <f>IF(AK10&gt;0,AK10,"")</f>
        <v>8.5</v>
      </c>
      <c r="AW10" s="40">
        <f>IF(AL10&gt;0,AL10,"")</f>
        <v>14.18</v>
      </c>
      <c r="AX10" s="40">
        <f>IF(SUM(AI10:AL10)-AM10&gt;0,SUM(AI10:AL10)-AM10,"")</f>
        <v>47.780000000000008</v>
      </c>
      <c r="AY10" s="40">
        <f>IF(SUM(AU10,AX10)&gt;0,SUM(AU10,AX10),"")</f>
        <v>94.79000000000002</v>
      </c>
      <c r="AZ10" s="26">
        <v>15.15</v>
      </c>
      <c r="BA10" s="26">
        <v>9.1</v>
      </c>
      <c r="BB10" s="26">
        <v>8.0500000000000007</v>
      </c>
      <c r="BC10" s="26">
        <v>13.715</v>
      </c>
      <c r="BD10" s="26">
        <v>0.75</v>
      </c>
      <c r="BE10" s="26">
        <v>9.6999999999999993</v>
      </c>
      <c r="BF10" s="26">
        <v>6.2</v>
      </c>
      <c r="BG10" s="26">
        <v>6.4</v>
      </c>
      <c r="BH10" s="26">
        <v>9.8999999999999986</v>
      </c>
      <c r="BI10" s="26">
        <v>0</v>
      </c>
      <c r="BJ10" s="26">
        <v>8.3000000000000007</v>
      </c>
      <c r="BK10" s="26">
        <v>4.4000000000000004</v>
      </c>
      <c r="BL10" s="26">
        <v>4.25</v>
      </c>
      <c r="BM10" s="26">
        <v>7.09</v>
      </c>
      <c r="BN10" s="26">
        <v>0.15</v>
      </c>
      <c r="BO10" s="28" t="s">
        <v>46</v>
      </c>
      <c r="BP10" s="39">
        <f>IF(BB10&gt;0,BB10,"")</f>
        <v>8.0500000000000007</v>
      </c>
      <c r="BQ10" s="39">
        <f>IF(BC10&gt;0,BC10,"")</f>
        <v>13.715</v>
      </c>
      <c r="BR10" s="11">
        <f>IF(SUM(AZ10:BC10)-BD10&gt;0,SUM(AZ10:BC10)-BD10,"")</f>
        <v>45.265000000000001</v>
      </c>
      <c r="BS10" s="11">
        <f>IF(BG10&gt;0,BG10,"")</f>
        <v>6.4</v>
      </c>
      <c r="BT10" s="11">
        <f>IF(BH10&gt;0,BH10,"")</f>
        <v>9.8999999999999986</v>
      </c>
      <c r="BU10" s="11">
        <f>IF(SUM(BE10:BH10)-BI10&gt;0,SUM(BE10:BH10)-BI10,"")</f>
        <v>32.199999999999996</v>
      </c>
      <c r="BV10" s="11">
        <f>IF(BR10="","",MAX(BR10,BU10))</f>
        <v>45.265000000000001</v>
      </c>
      <c r="BW10" s="11">
        <f>IF(BL10&gt;0,BL10,"")</f>
        <v>4.25</v>
      </c>
      <c r="BX10" s="11">
        <f>IF(BM10&gt;0,BM10,"")</f>
        <v>7.09</v>
      </c>
      <c r="BY10" s="11">
        <f>IF(SUM(BJ10:BM10)-BN10&gt;0,SUM(BJ10:BM10)-BN10,"")</f>
        <v>23.890000000000004</v>
      </c>
      <c r="BZ10" s="11">
        <f>IF(SUM(BV10,BY10)&gt;0,SUM(BV10,BY10),"")</f>
        <v>69.155000000000001</v>
      </c>
      <c r="CA10" s="22">
        <v>6.4</v>
      </c>
      <c r="CB10" s="22">
        <v>3.3</v>
      </c>
      <c r="CC10" s="22">
        <v>3.9</v>
      </c>
      <c r="CD10" s="22">
        <v>5.36</v>
      </c>
      <c r="CE10" s="22">
        <v>0</v>
      </c>
      <c r="CF10" s="22">
        <v>16.100000000000001</v>
      </c>
      <c r="CG10" s="22">
        <v>9.9</v>
      </c>
      <c r="CH10" s="22">
        <v>9.1</v>
      </c>
      <c r="CI10" s="22">
        <v>13.7</v>
      </c>
      <c r="CJ10" s="22">
        <v>0</v>
      </c>
      <c r="CK10" s="22">
        <v>14.4</v>
      </c>
      <c r="CL10" s="22">
        <v>9.5</v>
      </c>
      <c r="CM10" s="22">
        <v>9.1</v>
      </c>
      <c r="CN10" s="22">
        <v>13.75</v>
      </c>
      <c r="CO10" s="22">
        <v>0</v>
      </c>
      <c r="CP10" s="27"/>
      <c r="CQ10" s="38">
        <f>IF(CC10&gt;0,CC10,"")</f>
        <v>3.9</v>
      </c>
      <c r="CR10" s="38">
        <f>IF(CD10&gt;0,CD10,"")</f>
        <v>5.36</v>
      </c>
      <c r="CS10" s="40">
        <f>IF(SUM(CA10:CD10)-CE10&gt;0,SUM(CA10:CD10)-CE10,"")</f>
        <v>18.96</v>
      </c>
      <c r="CT10" s="40">
        <f>IF(CH10&gt;0,CH10,"")</f>
        <v>9.1</v>
      </c>
      <c r="CU10" s="40">
        <f>IF(CI10&gt;0,CI10,"")</f>
        <v>13.7</v>
      </c>
      <c r="CV10" s="40">
        <f>IF(SUM(CF10:CI10)-CJ10&gt;0,SUM(CF10:CI10)-CJ10,"")</f>
        <v>48.8</v>
      </c>
      <c r="CW10" s="40">
        <f>IF(CS10="","",MAX(CS10,CV10))</f>
        <v>48.8</v>
      </c>
      <c r="CX10" s="40">
        <f>IF(CM10&gt;0,CM10,"")</f>
        <v>9.1</v>
      </c>
      <c r="CY10" s="40">
        <f>IF(CN10&gt;0,CN10,"")</f>
        <v>13.75</v>
      </c>
      <c r="CZ10" s="40">
        <f>IF(SUM(CK10:CN10)-CO10&gt;0,SUM(CK10:CN10)-CO10,"")</f>
        <v>46.75</v>
      </c>
      <c r="DA10" s="40">
        <f>IF(SUM(CW10,CZ10)&gt;0,SUM(CW10,CZ10),"")</f>
        <v>95.55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10.775</v>
      </c>
      <c r="SW10" s="22">
        <f>IF($CP10="P",CB10,(CB10+BA10)/2)</f>
        <v>6.1999999999999993</v>
      </c>
      <c r="SX10" s="22">
        <f>IF($CP10="P",CC10,(CC10+BB10)/2)</f>
        <v>5.9750000000000005</v>
      </c>
      <c r="SY10" s="22">
        <f>IF($CP10="P",CD10,(CD10+BC10)/2)</f>
        <v>9.5374999999999996</v>
      </c>
      <c r="SZ10" s="22">
        <f>IF($CP10="P",CE10,(CE10+BD10)/2)</f>
        <v>0.375</v>
      </c>
      <c r="TA10" s="22">
        <f>IF($CP10="P",CF10,(CF10+BE10)/2)</f>
        <v>12.9</v>
      </c>
      <c r="TB10" s="22">
        <f>IF($CP10="P",CG10,(CG10+BF10)/2)</f>
        <v>8.0500000000000007</v>
      </c>
      <c r="TC10" s="22">
        <f>IF($CP10="P",CH10,(CH10+BG10)/2)</f>
        <v>7.75</v>
      </c>
      <c r="TD10" s="22">
        <f>IF($CP10="P",CI10,(CI10+BH10)/2)</f>
        <v>11.799999999999999</v>
      </c>
      <c r="TE10" s="22">
        <f>IF($CP10="P",CJ10,(CJ10+BI10)/2)</f>
        <v>0</v>
      </c>
      <c r="TF10" s="22">
        <f>IF($CP10="P",CK10,(CK10+BJ10)/2)</f>
        <v>11.350000000000001</v>
      </c>
      <c r="TG10" s="22">
        <f>IF($CP10="P",CL10,(CL10+BK10)/2)</f>
        <v>6.95</v>
      </c>
      <c r="TH10" s="22">
        <f>IF($CP10="P",CM10,(CM10+BL10)/2)</f>
        <v>6.6749999999999998</v>
      </c>
      <c r="TI10" s="22">
        <f>IF($CP10="P",CN10,(CN10+BM10)/2)</f>
        <v>10.42</v>
      </c>
      <c r="TJ10" s="22">
        <f>IF($CP10="P",CO10,(CO10+BN10)/2)</f>
        <v>7.4999999999999997E-2</v>
      </c>
      <c r="TK10" s="27" t="s">
        <v>46</v>
      </c>
      <c r="TL10" s="40">
        <f>IF(SX10&gt;0,SX10,"")</f>
        <v>5.9750000000000005</v>
      </c>
      <c r="TM10" s="40">
        <f>IF(SY10&gt;0,SY10,"")</f>
        <v>9.5374999999999996</v>
      </c>
      <c r="TN10" s="40">
        <f>IF(SUM(SV10:SY10)-SZ10&gt;0,SUM(SV10:SY10)-SZ10,"")</f>
        <v>32.112500000000004</v>
      </c>
      <c r="TO10" s="40">
        <f>IF(TC10&gt;0,TC10,"")</f>
        <v>7.75</v>
      </c>
      <c r="TP10" s="40">
        <f>IF(TD10&gt;0,TD10,"")</f>
        <v>11.799999999999999</v>
      </c>
      <c r="TQ10" s="40">
        <f>IF(SUM(TA10:TD10)-TE10&gt;0,SUM(TA10:TD10)-TE10,"")</f>
        <v>40.5</v>
      </c>
      <c r="TR10" s="40">
        <f>IF(MAX(TN10,TQ10)&gt;0,MAX(TN10,TQ10),"")</f>
        <v>40.5</v>
      </c>
      <c r="TS10" s="40">
        <f>IF(TH10&gt;0,TH10,"")</f>
        <v>6.6749999999999998</v>
      </c>
      <c r="TT10" s="40">
        <f>IF(TI10&gt;0,TI10,"")</f>
        <v>10.42</v>
      </c>
      <c r="TU10" s="40">
        <f>IF(SUM(TF10:TI10)-TJ10&gt;0,SUM(TF10:TI10)-TJ10,"")</f>
        <v>35.32</v>
      </c>
      <c r="TV10" s="40">
        <f>IF(SUM(TR10,TU10)&gt;0,SUM(TR10,TU10),"")</f>
        <v>75.819999999999993</v>
      </c>
    </row>
    <row r="11" spans="1:542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141</v>
      </c>
      <c r="D11" s="4" t="s">
        <v>6</v>
      </c>
      <c r="E11" s="4">
        <v>2004</v>
      </c>
      <c r="F11" s="9">
        <f>SUM(L11:V11)+SUM(L11:T11)*0.0000001+SUM(L11)*0.0000000000001</f>
        <v>151.71001517100481</v>
      </c>
      <c r="G11" s="66"/>
      <c r="H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/>
      </c>
      <c r="I11" s="3" t="str">
        <f>IF(OR(AND(AQ11&gt;=AY$45,AQ11&lt;&gt;"",AN11=""),AND(AT11&gt;=AY$45,AT11&lt;&gt;"",AN11=""),AND(AX11&gt;=AY$45,AX11&lt;&gt;"",AN11=""),AND(BR11&gt;=BZ$45,BR11&lt;&gt;"",BO11=""),AND(BU11&gt;=BZ$45,BU11&lt;&gt;"",BO11=""),AND(BY11&gt;=BZ$45,BY11&lt;&gt;"",BO11=""),AND(CS11&gt;=DA$45,CS11&lt;&gt;"",CP11=""),AND(CV11&gt;=DA$45,CV11&lt;&gt;"",CP11=""),AND(CZ11&gt;=DA$45,CZ11&lt;&gt;"",CP11=""),AND(DZ11&gt;=EK$45,DZ11&lt;&gt;""),AND(EC11&gt;=EK$45,EC11&lt;&gt;""),AND(EG11&gt;=EK$45,EG11&lt;&gt;""),AND(EJ11&gt;=EK$45,EJ11&lt;&gt;""),AND(FH11&gt;=FS$45,FH11&lt;&gt;""),AND(FK11&gt;=FS$45,FK11&lt;&gt;""),AND(FO11&gt;=FS$45,FO11&lt;&gt;""),AND(FR11&gt;=FS$45,FR11&lt;&gt;""),AND(GP11&gt;=HA$45,GP11&lt;&gt;""),AND(GS11&gt;=HA$45,GS11&lt;&gt;""),AND(GW11&gt;=HA$45,GW11&lt;&gt;""),AND(GZ11&gt;=HA$45,GZ11&lt;&gt;""),AND(HX11&gt;=II$45,HX11&lt;&gt;""),AND(IA11&gt;=II$45,IA11&lt;&gt;""),AND(IE11&gt;=II$45,IE11&lt;&gt;""),AND(IH11&gt;=II$45,IH11&lt;&gt;""),AND(JF11&gt;=JQ$45,JF11&lt;&gt;""),AND(JI11&gt;=JQ$45,JI11&lt;&gt;""),AND(JM11&gt;=JQ$45,JM11&lt;&gt;""),AND(JP11&gt;=JQ$45,JP11&lt;&gt;""),AND(KN11&gt;=KY$45,KN11&lt;&gt;""),AND(KQ11&gt;=KY$45,KQ11&lt;&gt;""),AND(KU11&gt;=KY$45,KU11&lt;&gt;""),AND(KX11&gt;=KY$45,KX11&lt;&gt;""),AND(LV11&gt;=MG$45,LV11&lt;&gt;""),AND(LY11&gt;=MG$45,LY11&lt;&gt;""),AND(MC11&gt;=MG$45,MC11&lt;&gt;""),AND(MF11&gt;=MG$45,MF11&lt;&gt;""),AND(ND11&gt;=NO$45,ND11&lt;&gt;""),AND(NG11&gt;=NO$45,NG11&lt;&gt;""),AND(NK11&gt;=NO$45,NK11&lt;&gt;""),AND(NN11&gt;=NO$45,NN11&lt;&gt;""),AND(OL11&gt;=OW$45,OL11&lt;&gt;""),AND(OO11&gt;=OW$45,OO11&lt;&gt;""),AND(OS11&gt;=OW$45,OS11&lt;&gt;""),AND(OV11&gt;=OW$45,OV11&lt;&gt;""),AND(PT11&gt;=QE$45,PT11&lt;&gt;""),AND(PW11&gt;=QE$45,PW11&lt;&gt;""),AND(QA11&gt;=QE$45,QA11&lt;&gt;""),AND(QD11&gt;=QE$45,QD11&lt;&gt;""),AND(RB11&gt;=RM$45,RB11&lt;&gt;""),AND(RE11&gt;=RM$45,RE11&lt;&gt;""),AND(RI11&gt;=RM$45,RI11&lt;&gt;""),AND(RL11&gt;=RM$45,RL11&lt;&gt;""),AND(SJ11&gt;=SU$45,SJ11&lt;&gt;""),AND(SM11&gt;=SU$45,SM11&lt;&gt;""),AND(SQ11&gt;=SU$45,SQ11&lt;&gt;""),AND(ST11&gt;=SU$45,ST11&lt;&gt;"")),"P","")</f>
        <v/>
      </c>
      <c r="J11" s="36" t="str">
        <f>IF(AND(I11="P",H11=""),"No DD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Merit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Excellence",IF(K11="P","Worlds Team",IF(H11="P","National Team","")))))</f>
        <v/>
      </c>
      <c r="K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/>
      </c>
      <c r="L11" s="8">
        <f>IF(COUNT(AQ11,AT11,BR11,BU11,CS11,CV11)&gt;0,LARGE((AQ11,AT11,BR11,BU11,CS11,CV11),1),0)</f>
        <v>48.11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IF(COUNT(AQ11,AT11,BR11,BU11,CS11,CV11)&gt;1,LARGE((AQ11,AT11,BR11,BU11,CS11,CV11),2),0)</f>
        <v>47.129999999999995</v>
      </c>
      <c r="O11" s="8" t="str">
        <f>IF(N11="","",IF(OR(N11=CS11,N11=CV11),$CA$1,IF(OR(N11=BR11,N11=BU11),$AZ$1,IF(OR(N11=AQ11,N11=AT11),$Y$1,""))))</f>
        <v>2023 Nationals</v>
      </c>
      <c r="P11" s="8">
        <f>IF(COUNT(AQ11,AT11,BR11,BU11,CS11,CV11)&gt;2,MAX(AX11,BY11,CZ11,LARGE((AQ11,AT11,BR11,BU11,CS11,CV11),3)),IF(MAX(AX11,BY11,CZ11)&gt;0,MAX(AX11,BY11,CZ11),0))</f>
        <v>47.370000000000005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&gt;0,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15.6</v>
      </c>
      <c r="Z11" s="22">
        <v>9.4</v>
      </c>
      <c r="AA11" s="22">
        <v>8.8000000000000007</v>
      </c>
      <c r="AB11" s="22">
        <v>14.31</v>
      </c>
      <c r="AC11" s="22">
        <v>0</v>
      </c>
      <c r="AD11" s="22">
        <v>14.7</v>
      </c>
      <c r="AE11" s="22">
        <v>9.6</v>
      </c>
      <c r="AF11" s="22">
        <v>8.8000000000000007</v>
      </c>
      <c r="AG11" s="22">
        <v>14.03</v>
      </c>
      <c r="AH11" s="22">
        <v>0</v>
      </c>
      <c r="AI11" s="22">
        <v>13.7</v>
      </c>
      <c r="AJ11" s="22">
        <v>8.9</v>
      </c>
      <c r="AK11" s="22">
        <v>7</v>
      </c>
      <c r="AL11" s="22">
        <v>13.4</v>
      </c>
      <c r="AM11" s="22">
        <v>1.8</v>
      </c>
      <c r="AN11" s="27"/>
      <c r="AO11" s="38">
        <f>IF(AA11&gt;0,AA11,"")</f>
        <v>8.8000000000000007</v>
      </c>
      <c r="AP11" s="38">
        <f>IF(AB11&gt;0,AB11,"")</f>
        <v>14.31</v>
      </c>
      <c r="AQ11" s="40">
        <f>IF(SUM(Y11:AB11)-AC11&gt;0,SUM(Y11:AB11)-AC11,"")</f>
        <v>48.11</v>
      </c>
      <c r="AR11" s="40">
        <f>IF(AF11&gt;0,AF11,"")</f>
        <v>8.8000000000000007</v>
      </c>
      <c r="AS11" s="40">
        <f>IF(AG11&gt;0,AG11,"")</f>
        <v>14.03</v>
      </c>
      <c r="AT11" s="40">
        <f>IF(SUM(AD11:AG11)-AH11&gt;0,SUM(AD11:AG11)-AH11,"")</f>
        <v>47.129999999999995</v>
      </c>
      <c r="AU11" s="40">
        <f>IF(AQ11="","",MAX(AQ11,AT11))</f>
        <v>48.11</v>
      </c>
      <c r="AV11" s="40">
        <f>IF(AK11&gt;0,AK11,"")</f>
        <v>7</v>
      </c>
      <c r="AW11" s="40">
        <f>IF(AL11&gt;0,AL11,"")</f>
        <v>13.4</v>
      </c>
      <c r="AX11" s="40">
        <f>IF(SUM(AI11:AL11)-AM11&gt;0,SUM(AI11:AL11)-AM11,"")</f>
        <v>41.2</v>
      </c>
      <c r="AY11" s="40">
        <f>IF(SUM(AU11,AX11)&gt;0,SUM(AU11,AX11),"")</f>
        <v>89.31</v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2">
        <v>13.7</v>
      </c>
      <c r="CB11" s="22">
        <v>8.6999999999999993</v>
      </c>
      <c r="CC11" s="22">
        <v>7.8</v>
      </c>
      <c r="CD11" s="22">
        <v>13.11</v>
      </c>
      <c r="CE11" s="22">
        <v>1</v>
      </c>
      <c r="CF11" s="22">
        <v>15.7</v>
      </c>
      <c r="CG11" s="22">
        <v>9.1999999999999993</v>
      </c>
      <c r="CH11" s="22">
        <v>8.6</v>
      </c>
      <c r="CI11" s="22">
        <v>13.49</v>
      </c>
      <c r="CJ11" s="22">
        <v>0.2</v>
      </c>
      <c r="CK11" s="22">
        <v>15.5</v>
      </c>
      <c r="CL11" s="22">
        <v>9</v>
      </c>
      <c r="CM11" s="22">
        <v>9.1</v>
      </c>
      <c r="CN11" s="22">
        <v>13.77</v>
      </c>
      <c r="CO11" s="22">
        <v>0</v>
      </c>
      <c r="CP11" s="27"/>
      <c r="CQ11" s="38">
        <f>IF(CC11&gt;0,CC11,"")</f>
        <v>7.8</v>
      </c>
      <c r="CR11" s="38">
        <f>IF(CD11&gt;0,CD11,"")</f>
        <v>13.11</v>
      </c>
      <c r="CS11" s="40">
        <f>IF(SUM(CA11:CD11)-CE11&gt;0,SUM(CA11:CD11)-CE11,"")</f>
        <v>42.31</v>
      </c>
      <c r="CT11" s="40">
        <f>IF(CH11&gt;0,CH11,"")</f>
        <v>8.6</v>
      </c>
      <c r="CU11" s="40">
        <f>IF(CI11&gt;0,CI11,"")</f>
        <v>13.49</v>
      </c>
      <c r="CV11" s="40">
        <f>IF(SUM(CF11:CI11)-CJ11&gt;0,SUM(CF11:CI11)-CJ11,"")</f>
        <v>46.79</v>
      </c>
      <c r="CW11" s="40">
        <f>IF(CS11="","",MAX(CS11,CV11))</f>
        <v>46.79</v>
      </c>
      <c r="CX11" s="40">
        <f>IF(CM11&gt;0,CM11,"")</f>
        <v>9.1</v>
      </c>
      <c r="CY11" s="40">
        <f>IF(CN11&gt;0,CN11,"")</f>
        <v>13.77</v>
      </c>
      <c r="CZ11" s="40">
        <f>IF(SUM(CK11:CN11)-CO11&gt;0,SUM(CK11:CN11)-CO11,"")</f>
        <v>47.370000000000005</v>
      </c>
      <c r="DA11" s="40">
        <f>IF(SUM(CW11,CZ11)&gt;0,SUM(CW11,CZ11),"")</f>
        <v>94.16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6.85</v>
      </c>
      <c r="SW11" s="22">
        <f>IF($CP11="P",CB11,(CB11+BA11)/2)</f>
        <v>4.3499999999999996</v>
      </c>
      <c r="SX11" s="22">
        <f>IF($CP11="P",CC11,(CC11+BB11)/2)</f>
        <v>3.9</v>
      </c>
      <c r="SY11" s="22">
        <f>IF($CP11="P",CD11,(CD11+BC11)/2)</f>
        <v>6.5549999999999997</v>
      </c>
      <c r="SZ11" s="22">
        <f>IF($CP11="P",CE11,(CE11+BD11)/2)</f>
        <v>0.5</v>
      </c>
      <c r="TA11" s="22">
        <f>IF($CP11="P",CF11,(CF11+BE11)/2)</f>
        <v>7.85</v>
      </c>
      <c r="TB11" s="22">
        <f>IF($CP11="P",CG11,(CG11+BF11)/2)</f>
        <v>4.5999999999999996</v>
      </c>
      <c r="TC11" s="22">
        <f>IF($CP11="P",CH11,(CH11+BG11)/2)</f>
        <v>4.3</v>
      </c>
      <c r="TD11" s="22">
        <f>IF($CP11="P",CI11,(CI11+BH11)/2)</f>
        <v>6.7450000000000001</v>
      </c>
      <c r="TE11" s="22">
        <f>IF($CP11="P",CJ11,(CJ11+BI11)/2)</f>
        <v>0.1</v>
      </c>
      <c r="TF11" s="22">
        <f>IF($CP11="P",CK11,(CK11+BJ11)/2)</f>
        <v>7.75</v>
      </c>
      <c r="TG11" s="22">
        <f>IF($CP11="P",CL11,(CL11+BK11)/2)</f>
        <v>4.5</v>
      </c>
      <c r="TH11" s="22">
        <f>IF($CP11="P",CM11,(CM11+BL11)/2)</f>
        <v>4.55</v>
      </c>
      <c r="TI11" s="22">
        <f>IF($CP11="P",CN11,(CN11+BM11)/2)</f>
        <v>6.8849999999999998</v>
      </c>
      <c r="TJ11" s="22">
        <f>IF($CP11="P",CO11,(CO11+BN11)/2)</f>
        <v>0</v>
      </c>
      <c r="TK11" s="27" t="s">
        <v>46</v>
      </c>
      <c r="TL11" s="40">
        <f>IF(SX11&gt;0,SX11,"")</f>
        <v>3.9</v>
      </c>
      <c r="TM11" s="40">
        <f>IF(SY11&gt;0,SY11,"")</f>
        <v>6.5549999999999997</v>
      </c>
      <c r="TN11" s="40">
        <f>IF(SUM(SV11:SY11)-SZ11&gt;0,SUM(SV11:SY11)-SZ11,"")</f>
        <v>21.155000000000001</v>
      </c>
      <c r="TO11" s="40">
        <f>IF(TC11&gt;0,TC11,"")</f>
        <v>4.3</v>
      </c>
      <c r="TP11" s="40">
        <f>IF(TD11&gt;0,TD11,"")</f>
        <v>6.7450000000000001</v>
      </c>
      <c r="TQ11" s="40">
        <f>IF(SUM(TA11:TD11)-TE11&gt;0,SUM(TA11:TD11)-TE11,"")</f>
        <v>23.395</v>
      </c>
      <c r="TR11" s="40">
        <f>IF(MAX(TN11,TQ11)&gt;0,MAX(TN11,TQ11),"")</f>
        <v>23.395</v>
      </c>
      <c r="TS11" s="40">
        <f>IF(TH11&gt;0,TH11,"")</f>
        <v>4.55</v>
      </c>
      <c r="TT11" s="40">
        <f>IF(TI11&gt;0,TI11,"")</f>
        <v>6.8849999999999998</v>
      </c>
      <c r="TU11" s="40">
        <f>IF(SUM(TF11:TI11)-TJ11&gt;0,SUM(TF11:TI11)-TJ11,"")</f>
        <v>23.685000000000002</v>
      </c>
      <c r="TV11" s="40">
        <f>IF(SUM(TR11,TU11)&gt;0,SUM(TR11,TU11),"")</f>
        <v>47.08</v>
      </c>
    </row>
    <row r="12" spans="1:542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220</v>
      </c>
      <c r="D12" s="4" t="s">
        <v>6</v>
      </c>
      <c r="E12" s="4">
        <v>2007</v>
      </c>
      <c r="F12" s="9">
        <f>SUM(L12:V12)+SUM(L12:T12)*0.0000001+SUM(L12)*0.0000000000001</f>
        <v>150.68001506800479</v>
      </c>
      <c r="G12" s="66"/>
      <c r="H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/>
      </c>
      <c r="I12" s="3" t="str">
        <f>IF(OR(AND(AQ12&gt;=AY$45,AQ12&lt;&gt;"",AN12=""),AND(AT12&gt;=AY$45,AT12&lt;&gt;"",AN12=""),AND(AX12&gt;=AY$45,AX12&lt;&gt;"",AN12=""),AND(BR12&gt;=BZ$45,BR12&lt;&gt;"",BO12=""),AND(BU12&gt;=BZ$45,BU12&lt;&gt;"",BO12=""),AND(BY12&gt;=BZ$45,BY12&lt;&gt;"",BO12=""),AND(CS12&gt;=DA$45,CS12&lt;&gt;"",CP12=""),AND(CV12&gt;=DA$45,CV12&lt;&gt;"",CP12=""),AND(CZ12&gt;=DA$45,CZ12&lt;&gt;"",CP12=""),AND(DZ12&gt;=EK$45,DZ12&lt;&gt;""),AND(EC12&gt;=EK$45,EC12&lt;&gt;""),AND(EG12&gt;=EK$45,EG12&lt;&gt;""),AND(EJ12&gt;=EK$45,EJ12&lt;&gt;""),AND(FH12&gt;=FS$45,FH12&lt;&gt;""),AND(FK12&gt;=FS$45,FK12&lt;&gt;""),AND(FO12&gt;=FS$45,FO12&lt;&gt;""),AND(FR12&gt;=FS$45,FR12&lt;&gt;""),AND(GP12&gt;=HA$45,GP12&lt;&gt;""),AND(GS12&gt;=HA$45,GS12&lt;&gt;""),AND(GW12&gt;=HA$45,GW12&lt;&gt;""),AND(GZ12&gt;=HA$45,GZ12&lt;&gt;""),AND(HX12&gt;=II$45,HX12&lt;&gt;""),AND(IA12&gt;=II$45,IA12&lt;&gt;""),AND(IE12&gt;=II$45,IE12&lt;&gt;""),AND(IH12&gt;=II$45,IH12&lt;&gt;""),AND(JF12&gt;=JQ$45,JF12&lt;&gt;""),AND(JI12&gt;=JQ$45,JI12&lt;&gt;""),AND(JM12&gt;=JQ$45,JM12&lt;&gt;""),AND(JP12&gt;=JQ$45,JP12&lt;&gt;""),AND(KN12&gt;=KY$45,KN12&lt;&gt;""),AND(KQ12&gt;=KY$45,KQ12&lt;&gt;""),AND(KU12&gt;=KY$45,KU12&lt;&gt;""),AND(KX12&gt;=KY$45,KX12&lt;&gt;""),AND(LV12&gt;=MG$45,LV12&lt;&gt;""),AND(LY12&gt;=MG$45,LY12&lt;&gt;""),AND(MC12&gt;=MG$45,MC12&lt;&gt;""),AND(MF12&gt;=MG$45,MF12&lt;&gt;""),AND(ND12&gt;=NO$45,ND12&lt;&gt;""),AND(NG12&gt;=NO$45,NG12&lt;&gt;""),AND(NK12&gt;=NO$45,NK12&lt;&gt;""),AND(NN12&gt;=NO$45,NN12&lt;&gt;""),AND(OL12&gt;=OW$45,OL12&lt;&gt;""),AND(OO12&gt;=OW$45,OO12&lt;&gt;""),AND(OS12&gt;=OW$45,OS12&lt;&gt;""),AND(OV12&gt;=OW$45,OV12&lt;&gt;""),AND(PT12&gt;=QE$45,PT12&lt;&gt;""),AND(PW12&gt;=QE$45,PW12&lt;&gt;""),AND(QA12&gt;=QE$45,QA12&lt;&gt;""),AND(QD12&gt;=QE$45,QD12&lt;&gt;""),AND(RB12&gt;=RM$45,RB12&lt;&gt;""),AND(RE12&gt;=RM$45,RE12&lt;&gt;""),AND(RI12&gt;=RM$45,RI12&lt;&gt;""),AND(RL12&gt;=RM$45,RL12&lt;&gt;""),AND(SJ12&gt;=SU$45,SJ12&lt;&gt;""),AND(SM12&gt;=SU$45,SM12&lt;&gt;""),AND(SQ12&gt;=SU$45,SQ12&lt;&gt;""),AND(ST12&gt;=SU$45,ST12&lt;&gt;"")),"P","")</f>
        <v/>
      </c>
      <c r="J12" s="36" t="str">
        <f>IF(AND(I12="P",H12=""),"No DD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Merit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Excellence",IF(K12="P","Worlds Team",IF(H12="P","National Team","")))))</f>
        <v/>
      </c>
      <c r="K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/>
      </c>
      <c r="L12" s="8">
        <f>IF(COUNT(AQ12,AT12,BR12,BU12,CS12,CV12)&gt;0,LARGE((AQ12,AT12,BR12,BU12,CS12,CV12),1),0)</f>
        <v>47.61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46.900000000000006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47.37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8.8000000000000007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&gt;0,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15.5</v>
      </c>
      <c r="CB12" s="22">
        <v>9.3000000000000007</v>
      </c>
      <c r="CC12" s="22">
        <v>8.8000000000000007</v>
      </c>
      <c r="CD12" s="22">
        <v>14.01</v>
      </c>
      <c r="CE12" s="22">
        <v>0</v>
      </c>
      <c r="CF12" s="22">
        <v>15</v>
      </c>
      <c r="CG12" s="22">
        <v>9.3000000000000007</v>
      </c>
      <c r="CH12" s="22">
        <v>8.8000000000000007</v>
      </c>
      <c r="CI12" s="22">
        <v>13.8</v>
      </c>
      <c r="CJ12" s="22">
        <v>0</v>
      </c>
      <c r="CK12" s="22">
        <v>15.3</v>
      </c>
      <c r="CL12" s="22">
        <v>9.1999999999999993</v>
      </c>
      <c r="CM12" s="22">
        <v>8.8000000000000007</v>
      </c>
      <c r="CN12" s="22">
        <v>14.07</v>
      </c>
      <c r="CO12" s="22">
        <v>0</v>
      </c>
      <c r="CP12" s="27"/>
      <c r="CQ12" s="38">
        <f>IF(CC12&gt;0,CC12,"")</f>
        <v>8.8000000000000007</v>
      </c>
      <c r="CR12" s="38">
        <f>IF(CD12&gt;0,CD12,"")</f>
        <v>14.01</v>
      </c>
      <c r="CS12" s="40">
        <f>IF(SUM(CA12:CD12)-CE12&gt;0,SUM(CA12:CD12)-CE12,"")</f>
        <v>47.61</v>
      </c>
      <c r="CT12" s="40">
        <f>IF(CH12&gt;0,CH12,"")</f>
        <v>8.8000000000000007</v>
      </c>
      <c r="CU12" s="40">
        <f>IF(CI12&gt;0,CI12,"")</f>
        <v>13.8</v>
      </c>
      <c r="CV12" s="40">
        <f>IF(SUM(CF12:CI12)-CJ12&gt;0,SUM(CF12:CI12)-CJ12,"")</f>
        <v>46.900000000000006</v>
      </c>
      <c r="CW12" s="40">
        <f>IF(CS12="","",MAX(CS12,CV12))</f>
        <v>47.61</v>
      </c>
      <c r="CX12" s="40">
        <f>IF(CM12&gt;0,CM12,"")</f>
        <v>8.8000000000000007</v>
      </c>
      <c r="CY12" s="40">
        <f>IF(CN12&gt;0,CN12,"")</f>
        <v>14.07</v>
      </c>
      <c r="CZ12" s="40">
        <f>IF(SUM(CK12:CN12)-CO12&gt;0,SUM(CK12:CN12)-CO12,"")</f>
        <v>47.37</v>
      </c>
      <c r="DA12" s="40">
        <f>IF(SUM(CW12,CZ12)&gt;0,SUM(CW12,CZ12),"")</f>
        <v>94.97999999999999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7.75</v>
      </c>
      <c r="SW12" s="22">
        <f>IF($CP12="P",CB12,(CB12+BA12)/2)</f>
        <v>4.6500000000000004</v>
      </c>
      <c r="SX12" s="22">
        <f>IF($CP12="P",CC12,(CC12+BB12)/2)</f>
        <v>4.4000000000000004</v>
      </c>
      <c r="SY12" s="22">
        <f>IF($CP12="P",CD12,(CD12+BC12)/2)</f>
        <v>7.0049999999999999</v>
      </c>
      <c r="SZ12" s="22">
        <f>IF($CP12="P",CE12,(CE12+BD12)/2)</f>
        <v>0</v>
      </c>
      <c r="TA12" s="22">
        <f>IF($CP12="P",CF12,(CF12+BE12)/2)</f>
        <v>7.5</v>
      </c>
      <c r="TB12" s="22">
        <f>IF($CP12="P",CG12,(CG12+BF12)/2)</f>
        <v>4.6500000000000004</v>
      </c>
      <c r="TC12" s="22">
        <f>IF($CP12="P",CH12,(CH12+BG12)/2)</f>
        <v>4.4000000000000004</v>
      </c>
      <c r="TD12" s="22">
        <f>IF($CP12="P",CI12,(CI12+BH12)/2)</f>
        <v>6.9</v>
      </c>
      <c r="TE12" s="22">
        <f>IF($CP12="P",CJ12,(CJ12+BI12)/2)</f>
        <v>0</v>
      </c>
      <c r="TF12" s="22">
        <f>IF($CP12="P",CK12,(CK12+BJ12)/2)</f>
        <v>7.65</v>
      </c>
      <c r="TG12" s="22">
        <f>IF($CP12="P",CL12,(CL12+BK12)/2)</f>
        <v>4.5999999999999996</v>
      </c>
      <c r="TH12" s="22">
        <f>IF($CP12="P",CM12,(CM12+BL12)/2)</f>
        <v>4.4000000000000004</v>
      </c>
      <c r="TI12" s="22">
        <f>IF($CP12="P",CN12,(CN12+BM12)/2)</f>
        <v>7.0350000000000001</v>
      </c>
      <c r="TJ12" s="22">
        <f>IF($CP12="P",CO12,(CO12+BN12)/2)</f>
        <v>0</v>
      </c>
      <c r="TK12" s="27" t="s">
        <v>46</v>
      </c>
      <c r="TL12" s="40">
        <f>IF(SX12&gt;0,SX12,"")</f>
        <v>4.4000000000000004</v>
      </c>
      <c r="TM12" s="40">
        <f>IF(SY12&gt;0,SY12,"")</f>
        <v>7.0049999999999999</v>
      </c>
      <c r="TN12" s="40">
        <f>IF(SUM(SV12:SY12)-SZ12&gt;0,SUM(SV12:SY12)-SZ12,"")</f>
        <v>23.805</v>
      </c>
      <c r="TO12" s="40">
        <f>IF(TC12&gt;0,TC12,"")</f>
        <v>4.4000000000000004</v>
      </c>
      <c r="TP12" s="40">
        <f>IF(TD12&gt;0,TD12,"")</f>
        <v>6.9</v>
      </c>
      <c r="TQ12" s="40">
        <f>IF(SUM(TA12:TD12)-TE12&gt;0,SUM(TA12:TD12)-TE12,"")</f>
        <v>23.450000000000003</v>
      </c>
      <c r="TR12" s="40">
        <f>IF(MAX(TN12,TQ12)&gt;0,MAX(TN12,TQ12),"")</f>
        <v>23.805</v>
      </c>
      <c r="TS12" s="40">
        <f>IF(TH12&gt;0,TH12,"")</f>
        <v>4.4000000000000004</v>
      </c>
      <c r="TT12" s="40">
        <f>IF(TI12&gt;0,TI12,"")</f>
        <v>7.0350000000000001</v>
      </c>
      <c r="TU12" s="40">
        <f>IF(SUM(TF12:TI12)-TJ12&gt;0,SUM(TF12:TI12)-TJ12,"")</f>
        <v>23.684999999999999</v>
      </c>
      <c r="TV12" s="40">
        <f>IF(SUM(TR12,TU12)&gt;0,SUM(TR12,TU12),"")</f>
        <v>47.489999999999995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226</v>
      </c>
      <c r="D13" s="4" t="s">
        <v>4</v>
      </c>
      <c r="E13" s="4">
        <v>2007</v>
      </c>
      <c r="F13" s="9">
        <f>SUM(L13:V13)+SUM(L13:T13)*0.0000001+SUM(L13)*0.0000000000001</f>
        <v>150.02001500200453</v>
      </c>
      <c r="G13" s="66"/>
      <c r="H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I13" s="3" t="str">
        <f>IF(OR(AND(AQ13&gt;=AY$45,AQ13&lt;&gt;"",AN13=""),AND(AT13&gt;=AY$45,AT13&lt;&gt;"",AN13=""),AND(AX13&gt;=AY$45,AX13&lt;&gt;"",AN13=""),AND(BR13&gt;=BZ$45,BR13&lt;&gt;"",BO13=""),AND(BU13&gt;=BZ$45,BU13&lt;&gt;"",BO13=""),AND(BY13&gt;=BZ$45,BY13&lt;&gt;"",BO13=""),AND(CS13&gt;=DA$45,CS13&lt;&gt;"",CP13=""),AND(CV13&gt;=DA$45,CV13&lt;&gt;"",CP13=""),AND(CZ13&gt;=DA$45,CZ13&lt;&gt;"",CP13=""),AND(DZ13&gt;=EK$45,DZ13&lt;&gt;""),AND(EC13&gt;=EK$45,EC13&lt;&gt;""),AND(EG13&gt;=EK$45,EG13&lt;&gt;""),AND(EJ13&gt;=EK$45,EJ13&lt;&gt;""),AND(FH13&gt;=FS$45,FH13&lt;&gt;""),AND(FK13&gt;=FS$45,FK13&lt;&gt;""),AND(FO13&gt;=FS$45,FO13&lt;&gt;""),AND(FR13&gt;=FS$45,FR13&lt;&gt;""),AND(GP13&gt;=HA$45,GP13&lt;&gt;""),AND(GS13&gt;=HA$45,GS13&lt;&gt;""),AND(GW13&gt;=HA$45,GW13&lt;&gt;""),AND(GZ13&gt;=HA$45,GZ13&lt;&gt;""),AND(HX13&gt;=II$45,HX13&lt;&gt;""),AND(IA13&gt;=II$45,IA13&lt;&gt;""),AND(IE13&gt;=II$45,IE13&lt;&gt;""),AND(IH13&gt;=II$45,IH13&lt;&gt;""),AND(JF13&gt;=JQ$45,JF13&lt;&gt;""),AND(JI13&gt;=JQ$45,JI13&lt;&gt;""),AND(JM13&gt;=JQ$45,JM13&lt;&gt;""),AND(JP13&gt;=JQ$45,JP13&lt;&gt;""),AND(KN13&gt;=KY$45,KN13&lt;&gt;""),AND(KQ13&gt;=KY$45,KQ13&lt;&gt;""),AND(KU13&gt;=KY$45,KU13&lt;&gt;""),AND(KX13&gt;=KY$45,KX13&lt;&gt;""),AND(LV13&gt;=MG$45,LV13&lt;&gt;""),AND(LY13&gt;=MG$45,LY13&lt;&gt;""),AND(MC13&gt;=MG$45,MC13&lt;&gt;""),AND(MF13&gt;=MG$45,MF13&lt;&gt;""),AND(ND13&gt;=NO$45,ND13&lt;&gt;""),AND(NG13&gt;=NO$45,NG13&lt;&gt;""),AND(NK13&gt;=NO$45,NK13&lt;&gt;""),AND(NN13&gt;=NO$45,NN13&lt;&gt;""),AND(OL13&gt;=OW$45,OL13&lt;&gt;""),AND(OO13&gt;=OW$45,OO13&lt;&gt;""),AND(OS13&gt;=OW$45,OS13&lt;&gt;""),AND(OV13&gt;=OW$45,OV13&lt;&gt;""),AND(PT13&gt;=QE$45,PT13&lt;&gt;""),AND(PW13&gt;=QE$45,PW13&lt;&gt;""),AND(QA13&gt;=QE$45,QA13&lt;&gt;""),AND(QD13&gt;=QE$45,QD13&lt;&gt;""),AND(RB13&gt;=RM$45,RB13&lt;&gt;""),AND(RE13&gt;=RM$45,RE13&lt;&gt;""),AND(RI13&gt;=RM$45,RI13&lt;&gt;""),AND(RL13&gt;=RM$45,RL13&lt;&gt;""),AND(SJ13&gt;=SU$45,SJ13&lt;&gt;""),AND(SM13&gt;=SU$45,SM13&lt;&gt;""),AND(SQ13&gt;=SU$45,SQ13&lt;&gt;""),AND(ST13&gt;=SU$45,ST13&lt;&gt;"")),"P","")</f>
        <v/>
      </c>
      <c r="J13" s="36" t="str">
        <f>IF(AND(I13="P",H13=""),"No DD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Merit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Excellence",IF(K13="P","Worlds Team",IF(H13="P","National Team","")))))</f>
        <v/>
      </c>
      <c r="K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/>
      </c>
      <c r="L13" s="8">
        <f>IF(COUNT(AQ13,AT13,BR13,BU13,CS13,CV13)&gt;0,LARGE((AQ13,AT13,BR13,BU13,CS13,CV13),1),0)</f>
        <v>45.120000000000005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39.31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43.78</v>
      </c>
      <c r="Q13" s="8" t="str">
        <f>IF(P13="","",IF(OR(P13=CS13,P13=CV13,P13=CZ13),$CA$1,IF(OR(P13=BR13,P13=BU13,P13=BY13),$AZ$1,IF(OR(P13=AQ13,P13=AT13,P13=AX13),$Y$1,""))))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8.9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&gt;0,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,0)</f>
        <v>12.91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Elite Canada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16.5</v>
      </c>
      <c r="CB13" s="22">
        <v>9.9</v>
      </c>
      <c r="CC13" s="22">
        <v>0</v>
      </c>
      <c r="CD13" s="22">
        <v>12.91</v>
      </c>
      <c r="CE13" s="22">
        <v>0</v>
      </c>
      <c r="CF13" s="22">
        <v>14.3</v>
      </c>
      <c r="CG13" s="22">
        <v>9.4</v>
      </c>
      <c r="CH13" s="22">
        <v>8.9</v>
      </c>
      <c r="CI13" s="22">
        <v>12.52</v>
      </c>
      <c r="CJ13" s="22">
        <v>0</v>
      </c>
      <c r="CK13" s="22">
        <v>12.7</v>
      </c>
      <c r="CL13" s="22">
        <v>9.3000000000000007</v>
      </c>
      <c r="CM13" s="22">
        <v>8.9</v>
      </c>
      <c r="CN13" s="22">
        <v>12.88</v>
      </c>
      <c r="CO13" s="22">
        <v>0</v>
      </c>
      <c r="CP13" s="27"/>
      <c r="CQ13" s="38" t="str">
        <f>IF(CC13&gt;0,CC13,"")</f>
        <v/>
      </c>
      <c r="CR13" s="38">
        <f>IF(CD13&gt;0,CD13,"")</f>
        <v>12.91</v>
      </c>
      <c r="CS13" s="40">
        <f>IF(SUM(CA13:CD13)-CE13&gt;0,SUM(CA13:CD13)-CE13,"")</f>
        <v>39.31</v>
      </c>
      <c r="CT13" s="40">
        <f>IF(CH13&gt;0,CH13,"")</f>
        <v>8.9</v>
      </c>
      <c r="CU13" s="40">
        <f>IF(CI13&gt;0,CI13,"")</f>
        <v>12.52</v>
      </c>
      <c r="CV13" s="40">
        <f>IF(SUM(CF13:CI13)-CJ13&gt;0,SUM(CF13:CI13)-CJ13,"")</f>
        <v>45.120000000000005</v>
      </c>
      <c r="CW13" s="40">
        <f>IF(CS13="","",MAX(CS13,CV13))</f>
        <v>45.120000000000005</v>
      </c>
      <c r="CX13" s="40">
        <f>IF(CM13&gt;0,CM13,"")</f>
        <v>8.9</v>
      </c>
      <c r="CY13" s="40">
        <f>IF(CN13&gt;0,CN13,"")</f>
        <v>12.88</v>
      </c>
      <c r="CZ13" s="40">
        <f>IF(SUM(CK13:CN13)-CO13&gt;0,SUM(CK13:CN13)-CO13,"")</f>
        <v>43.78</v>
      </c>
      <c r="DA13" s="40">
        <f>IF(SUM(CW13,CZ13)&gt;0,SUM(CW13,CZ13),"")</f>
        <v>88.9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8.25</v>
      </c>
      <c r="SW13" s="22">
        <f>IF($CP13="P",CB13,(CB13+BA13)/2)</f>
        <v>4.95</v>
      </c>
      <c r="SX13" s="22">
        <f>IF($CP13="P",CC13,(CC13+BB13)/2)</f>
        <v>0</v>
      </c>
      <c r="SY13" s="22">
        <f>IF($CP13="P",CD13,(CD13+BC13)/2)</f>
        <v>6.4550000000000001</v>
      </c>
      <c r="SZ13" s="22">
        <f>IF($CP13="P",CE13,(CE13+BD13)/2)</f>
        <v>0</v>
      </c>
      <c r="TA13" s="22">
        <f>IF($CP13="P",CF13,(CF13+BE13)/2)</f>
        <v>7.15</v>
      </c>
      <c r="TB13" s="22">
        <f>IF($CP13="P",CG13,(CG13+BF13)/2)</f>
        <v>4.7</v>
      </c>
      <c r="TC13" s="22">
        <f>IF($CP13="P",CH13,(CH13+BG13)/2)</f>
        <v>4.45</v>
      </c>
      <c r="TD13" s="22">
        <f>IF($CP13="P",CI13,(CI13+BH13)/2)</f>
        <v>6.26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4.6500000000000004</v>
      </c>
      <c r="TH13" s="22">
        <f>IF($CP13="P",CM13,(CM13+BL13)/2)</f>
        <v>4.45</v>
      </c>
      <c r="TI13" s="22">
        <f>IF($CP13="P",CN13,(CN13+BM13)/2)</f>
        <v>6.44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>
        <f>IF(SY13&gt;0,SY13,"")</f>
        <v>6.4550000000000001</v>
      </c>
      <c r="TN13" s="40">
        <f>IF(SUM(SV13:SY13)-SZ13&gt;0,SUM(SV13:SY13)-SZ13,"")</f>
        <v>19.655000000000001</v>
      </c>
      <c r="TO13" s="40">
        <f>IF(TC13&gt;0,TC13,"")</f>
        <v>4.45</v>
      </c>
      <c r="TP13" s="40">
        <f>IF(TD13&gt;0,TD13,"")</f>
        <v>6.26</v>
      </c>
      <c r="TQ13" s="40">
        <f>IF(SUM(TA13:TD13)-TE13&gt;0,SUM(TA13:TD13)-TE13,"")</f>
        <v>22.560000000000002</v>
      </c>
      <c r="TR13" s="40">
        <f>IF(MAX(TN13,TQ13)&gt;0,MAX(TN13,TQ13),"")</f>
        <v>22.560000000000002</v>
      </c>
      <c r="TS13" s="40">
        <f>IF(TH13&gt;0,TH13,"")</f>
        <v>4.45</v>
      </c>
      <c r="TT13" s="40">
        <f>IF(TI13&gt;0,TI13,"")</f>
        <v>6.44</v>
      </c>
      <c r="TU13" s="40">
        <f>IF(SUM(TF13:TI13)-TJ13&gt;0,SUM(TF13:TI13)-TJ13,"")</f>
        <v>21.89</v>
      </c>
      <c r="TV13" s="40">
        <f>IF(SUM(TR13,TU13)&gt;0,SUM(TR13,TU13),"")</f>
        <v>44.45</v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116</v>
      </c>
      <c r="D14" s="4" t="s">
        <v>4</v>
      </c>
      <c r="E14" s="4">
        <v>2005</v>
      </c>
      <c r="F14" s="9">
        <f>SUM(L14:V14)+SUM(L14:T14)*0.0000001+SUM(L14)*0.0000000000001</f>
        <v>149.32001493200482</v>
      </c>
      <c r="G14" s="66"/>
      <c r="H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I14" s="3" t="str">
        <f>IF(OR(AND(AQ14&gt;=AY$45,AQ14&lt;&gt;"",AN14=""),AND(AT14&gt;=AY$45,AT14&lt;&gt;"",AN14=""),AND(AX14&gt;=AY$45,AX14&lt;&gt;"",AN14=""),AND(BR14&gt;=BZ$45,BR14&lt;&gt;"",BO14=""),AND(BU14&gt;=BZ$45,BU14&lt;&gt;"",BO14=""),AND(BY14&gt;=BZ$45,BY14&lt;&gt;"",BO14=""),AND(CS14&gt;=DA$45,CS14&lt;&gt;"",CP14=""),AND(CV14&gt;=DA$45,CV14&lt;&gt;"",CP14=""),AND(CZ14&gt;=DA$45,CZ14&lt;&gt;"",CP14=""),AND(DZ14&gt;=EK$45,DZ14&lt;&gt;""),AND(EC14&gt;=EK$45,EC14&lt;&gt;""),AND(EG14&gt;=EK$45,EG14&lt;&gt;""),AND(EJ14&gt;=EK$45,EJ14&lt;&gt;""),AND(FH14&gt;=FS$45,FH14&lt;&gt;""),AND(FK14&gt;=FS$45,FK14&lt;&gt;""),AND(FO14&gt;=FS$45,FO14&lt;&gt;""),AND(FR14&gt;=FS$45,FR14&lt;&gt;""),AND(GP14&gt;=HA$45,GP14&lt;&gt;""),AND(GS14&gt;=HA$45,GS14&lt;&gt;""),AND(GW14&gt;=HA$45,GW14&lt;&gt;""),AND(GZ14&gt;=HA$45,GZ14&lt;&gt;""),AND(HX14&gt;=II$45,HX14&lt;&gt;""),AND(IA14&gt;=II$45,IA14&lt;&gt;""),AND(IE14&gt;=II$45,IE14&lt;&gt;""),AND(IH14&gt;=II$45,IH14&lt;&gt;""),AND(JF14&gt;=JQ$45,JF14&lt;&gt;""),AND(JI14&gt;=JQ$45,JI14&lt;&gt;""),AND(JM14&gt;=JQ$45,JM14&lt;&gt;""),AND(JP14&gt;=JQ$45,JP14&lt;&gt;""),AND(KN14&gt;=KY$45,KN14&lt;&gt;""),AND(KQ14&gt;=KY$45,KQ14&lt;&gt;""),AND(KU14&gt;=KY$45,KU14&lt;&gt;""),AND(KX14&gt;=KY$45,KX14&lt;&gt;""),AND(LV14&gt;=MG$45,LV14&lt;&gt;""),AND(LY14&gt;=MG$45,LY14&lt;&gt;""),AND(MC14&gt;=MG$45,MC14&lt;&gt;""),AND(MF14&gt;=MG$45,MF14&lt;&gt;""),AND(ND14&gt;=NO$45,ND14&lt;&gt;""),AND(NG14&gt;=NO$45,NG14&lt;&gt;""),AND(NK14&gt;=NO$45,NK14&lt;&gt;""),AND(NN14&gt;=NO$45,NN14&lt;&gt;""),AND(OL14&gt;=OW$45,OL14&lt;&gt;""),AND(OO14&gt;=OW$45,OO14&lt;&gt;""),AND(OS14&gt;=OW$45,OS14&lt;&gt;""),AND(OV14&gt;=OW$45,OV14&lt;&gt;""),AND(PT14&gt;=QE$45,PT14&lt;&gt;""),AND(PW14&gt;=QE$45,PW14&lt;&gt;""),AND(QA14&gt;=QE$45,QA14&lt;&gt;""),AND(QD14&gt;=QE$45,QD14&lt;&gt;""),AND(RB14&gt;=RM$45,RB14&lt;&gt;""),AND(RE14&gt;=RM$45,RE14&lt;&gt;""),AND(RI14&gt;=RM$45,RI14&lt;&gt;""),AND(RL14&gt;=RM$45,RL14&lt;&gt;""),AND(SJ14&gt;=SU$45,SJ14&lt;&gt;""),AND(SM14&gt;=SU$45,SM14&lt;&gt;""),AND(SQ14&gt;=SU$45,SQ14&lt;&gt;""),AND(ST14&gt;=SU$45,ST14&lt;&gt;"")),"P","")</f>
        <v/>
      </c>
      <c r="J14" s="36" t="str">
        <f>IF(AND(I14="P",H14=""),"No DD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Merit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Excellence",IF(K14="P","Worlds Team",IF(H14="P","National Team","")))))</f>
        <v/>
      </c>
      <c r="K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L14" s="8">
        <f>IF(COUNT(AQ14,AT14,BR14,BU14,CS14,CV14)&gt;0,LARGE((AQ14,AT14,BR14,BU14,CS14,CV14),1),0)</f>
        <v>48.150000000000006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IF(COUNT(AQ14,AT14,BR14,BU14,CS14,CV14)&gt;1,LARGE((AQ14,AT14,BR14,BU14,CS14,CV14),2),0)</f>
        <v>45.89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46.780000000000008</v>
      </c>
      <c r="Q14" s="8" t="str">
        <f>IF(P14="","",IF(OR(P14=CS14,P14=CV14,P14=CZ14),$CA$1,IF(OR(P14=BR14,P14=BU14,P14=BY14),$AZ$1,IF(OR(P14=AQ14,P14=AT14,P14=AX14),$Y$1,""))))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8.5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&gt;0,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14.9</v>
      </c>
      <c r="Z14" s="22">
        <v>9.5</v>
      </c>
      <c r="AA14" s="22">
        <v>8.3000000000000007</v>
      </c>
      <c r="AB14" s="22">
        <v>13.89</v>
      </c>
      <c r="AC14" s="22">
        <v>0.7</v>
      </c>
      <c r="AD14" s="22">
        <v>16.100000000000001</v>
      </c>
      <c r="AE14" s="22">
        <v>9.8000000000000007</v>
      </c>
      <c r="AF14" s="22">
        <v>8.5</v>
      </c>
      <c r="AG14" s="22">
        <v>14.25</v>
      </c>
      <c r="AH14" s="22">
        <v>0.5</v>
      </c>
      <c r="AI14" s="22">
        <v>15.4</v>
      </c>
      <c r="AJ14" s="22">
        <v>9.3000000000000007</v>
      </c>
      <c r="AK14" s="22">
        <v>8.5</v>
      </c>
      <c r="AL14" s="22">
        <v>13.88</v>
      </c>
      <c r="AM14" s="22">
        <v>0.3</v>
      </c>
      <c r="AN14" s="27"/>
      <c r="AO14" s="38">
        <f>IF(AA14&gt;0,AA14,"")</f>
        <v>8.3000000000000007</v>
      </c>
      <c r="AP14" s="38">
        <f>IF(AB14&gt;0,AB14,"")</f>
        <v>13.89</v>
      </c>
      <c r="AQ14" s="40">
        <f>IF(SUM(Y14:AB14)-AC14&gt;0,SUM(Y14:AB14)-AC14,"")</f>
        <v>45.89</v>
      </c>
      <c r="AR14" s="40">
        <f>IF(AF14&gt;0,AF14,"")</f>
        <v>8.5</v>
      </c>
      <c r="AS14" s="40">
        <f>IF(AG14&gt;0,AG14,"")</f>
        <v>14.25</v>
      </c>
      <c r="AT14" s="40">
        <f>IF(SUM(AD14:AG14)-AH14&gt;0,SUM(AD14:AG14)-AH14,"")</f>
        <v>48.150000000000006</v>
      </c>
      <c r="AU14" s="40">
        <f>IF(AQ14="","",MAX(AQ14,AT14))</f>
        <v>48.150000000000006</v>
      </c>
      <c r="AV14" s="40">
        <f>IF(AK14&gt;0,AK14,"")</f>
        <v>8.5</v>
      </c>
      <c r="AW14" s="40">
        <f>IF(AL14&gt;0,AL14,"")</f>
        <v>13.88</v>
      </c>
      <c r="AX14" s="40">
        <f>IF(SUM(AI14:AL14)-AM14&gt;0,SUM(AI14:AL14)-AM14,"")</f>
        <v>46.780000000000008</v>
      </c>
      <c r="AY14" s="40">
        <f>IF(SUM(AU14,AX14)&gt;0,SUM(AU14,AX14),"")</f>
        <v>94.93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0</v>
      </c>
      <c r="SW14" s="22">
        <f>IF($CP14="P",CB14,(CB14+BA14)/2)</f>
        <v>0</v>
      </c>
      <c r="SX14" s="22">
        <f>IF($CP14="P",CC14,(CC14+BB14)/2)</f>
        <v>0</v>
      </c>
      <c r="SY14" s="22">
        <f>IF($CP14="P",CD14,(CD14+BC14)/2)</f>
        <v>0</v>
      </c>
      <c r="SZ14" s="22">
        <f>IF($CP14="P",CE14,(CE14+BD14)/2)</f>
        <v>0</v>
      </c>
      <c r="TA14" s="22">
        <f>IF($CP14="P",CF14,(CF14+BE14)/2)</f>
        <v>0</v>
      </c>
      <c r="TB14" s="22">
        <f>IF($CP14="P",CG14,(CG14+BF14)/2)</f>
        <v>0</v>
      </c>
      <c r="TC14" s="22">
        <f>IF($CP14="P",CH14,(CH14+BG14)/2)</f>
        <v>0</v>
      </c>
      <c r="TD14" s="22">
        <f>IF($CP14="P",CI14,(CI14+BH14)/2)</f>
        <v>0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 t="str">
        <f>IF(SX14&gt;0,SX14,"")</f>
        <v/>
      </c>
      <c r="TM14" s="40" t="str">
        <f>IF(SY14&gt;0,SY14,"")</f>
        <v/>
      </c>
      <c r="TN14" s="40" t="str">
        <f>IF(SUM(SV14:SY14)-SZ14&gt;0,SUM(SV14:SY14)-SZ14,"")</f>
        <v/>
      </c>
      <c r="TO14" s="40" t="str">
        <f>IF(TC14&gt;0,TC14,"")</f>
        <v/>
      </c>
      <c r="TP14" s="40" t="str">
        <f>IF(TD14&gt;0,TD14,"")</f>
        <v/>
      </c>
      <c r="TQ14" s="40" t="str">
        <f>IF(SUM(TA14:TD14)-TE14&gt;0,SUM(TA14:TD14)-TE14,"")</f>
        <v/>
      </c>
      <c r="TR14" s="40" t="str">
        <f>IF(MAX(TN14,TQ14)&gt;0,MAX(TN14,TQ14),"")</f>
        <v/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 t="str">
        <f>IF(SUM(TR14,TU14)&gt;0,SUM(TR14,TU14),"")</f>
        <v/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121</v>
      </c>
      <c r="D15" s="4" t="s">
        <v>4</v>
      </c>
      <c r="E15" s="4">
        <v>2004</v>
      </c>
      <c r="F15" s="9">
        <f>SUM(L15:V15)+SUM(L15:T15)*0.0000001+SUM(L15)*0.0000000000001</f>
        <v>147.5000147500046</v>
      </c>
      <c r="G15" s="66"/>
      <c r="H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I15" s="3" t="str">
        <f>IF(OR(AND(AQ15&gt;=AY$45,AQ15&lt;&gt;"",AN15=""),AND(AT15&gt;=AY$45,AT15&lt;&gt;"",AN15=""),AND(AX15&gt;=AY$45,AX15&lt;&gt;"",AN15=""),AND(BR15&gt;=BZ$45,BR15&lt;&gt;"",BO15=""),AND(BU15&gt;=BZ$45,BU15&lt;&gt;"",BO15=""),AND(BY15&gt;=BZ$45,BY15&lt;&gt;"",BO15=""),AND(CS15&gt;=DA$45,CS15&lt;&gt;"",CP15=""),AND(CV15&gt;=DA$45,CV15&lt;&gt;"",CP15=""),AND(CZ15&gt;=DA$45,CZ15&lt;&gt;"",CP15=""),AND(DZ15&gt;=EK$45,DZ15&lt;&gt;""),AND(EC15&gt;=EK$45,EC15&lt;&gt;""),AND(EG15&gt;=EK$45,EG15&lt;&gt;""),AND(EJ15&gt;=EK$45,EJ15&lt;&gt;""),AND(FH15&gt;=FS$45,FH15&lt;&gt;""),AND(FK15&gt;=FS$45,FK15&lt;&gt;""),AND(FO15&gt;=FS$45,FO15&lt;&gt;""),AND(FR15&gt;=FS$45,FR15&lt;&gt;""),AND(GP15&gt;=HA$45,GP15&lt;&gt;""),AND(GS15&gt;=HA$45,GS15&lt;&gt;""),AND(GW15&gt;=HA$45,GW15&lt;&gt;""),AND(GZ15&gt;=HA$45,GZ15&lt;&gt;""),AND(HX15&gt;=II$45,HX15&lt;&gt;""),AND(IA15&gt;=II$45,IA15&lt;&gt;""),AND(IE15&gt;=II$45,IE15&lt;&gt;""),AND(IH15&gt;=II$45,IH15&lt;&gt;""),AND(JF15&gt;=JQ$45,JF15&lt;&gt;""),AND(JI15&gt;=JQ$45,JI15&lt;&gt;""),AND(JM15&gt;=JQ$45,JM15&lt;&gt;""),AND(JP15&gt;=JQ$45,JP15&lt;&gt;""),AND(KN15&gt;=KY$45,KN15&lt;&gt;""),AND(KQ15&gt;=KY$45,KQ15&lt;&gt;""),AND(KU15&gt;=KY$45,KU15&lt;&gt;""),AND(KX15&gt;=KY$45,KX15&lt;&gt;""),AND(LV15&gt;=MG$45,LV15&lt;&gt;""),AND(LY15&gt;=MG$45,LY15&lt;&gt;""),AND(MC15&gt;=MG$45,MC15&lt;&gt;""),AND(MF15&gt;=MG$45,MF15&lt;&gt;""),AND(ND15&gt;=NO$45,ND15&lt;&gt;""),AND(NG15&gt;=NO$45,NG15&lt;&gt;""),AND(NK15&gt;=NO$45,NK15&lt;&gt;""),AND(NN15&gt;=NO$45,NN15&lt;&gt;""),AND(OL15&gt;=OW$45,OL15&lt;&gt;""),AND(OO15&gt;=OW$45,OO15&lt;&gt;""),AND(OS15&gt;=OW$45,OS15&lt;&gt;""),AND(OV15&gt;=OW$45,OV15&lt;&gt;""),AND(PT15&gt;=QE$45,PT15&lt;&gt;""),AND(PW15&gt;=QE$45,PW15&lt;&gt;""),AND(QA15&gt;=QE$45,QA15&lt;&gt;""),AND(QD15&gt;=QE$45,QD15&lt;&gt;""),AND(RB15&gt;=RM$45,RB15&lt;&gt;""),AND(RE15&gt;=RM$45,RE15&lt;&gt;""),AND(RI15&gt;=RM$45,RI15&lt;&gt;""),AND(RL15&gt;=RM$45,RL15&lt;&gt;""),AND(SJ15&gt;=SU$45,SJ15&lt;&gt;""),AND(SM15&gt;=SU$45,SM15&lt;&gt;""),AND(SQ15&gt;=SU$45,SQ15&lt;&gt;""),AND(ST15&gt;=SU$45,ST15&lt;&gt;"")),"P","")</f>
        <v/>
      </c>
      <c r="J15" s="36" t="str">
        <f>IF(AND(I15="P",H15=""),"No DD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Merit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Excellence",IF(K15="P","Worlds Team",IF(H15="P","National Team","")))))</f>
        <v/>
      </c>
      <c r="K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L15" s="8">
        <f>IF(COUNT(AQ15,AT15,BR15,BU15,CS15,CV15)&gt;0,LARGE((AQ15,AT15,BR15,BU15,CS15,CV15),1),0)</f>
        <v>46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9.1999999999999993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&gt;0,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4.4000000000000004</v>
      </c>
      <c r="Z15" s="22">
        <v>2.8</v>
      </c>
      <c r="AA15" s="22">
        <v>3.4</v>
      </c>
      <c r="AB15" s="22">
        <v>4.22</v>
      </c>
      <c r="AC15" s="22">
        <v>0</v>
      </c>
      <c r="AD15" s="22">
        <v>12.6</v>
      </c>
      <c r="AE15" s="22">
        <v>8.3000000000000007</v>
      </c>
      <c r="AF15" s="22">
        <v>6.1</v>
      </c>
      <c r="AG15" s="22">
        <v>12.22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3.4</v>
      </c>
      <c r="AP15" s="38">
        <f>IF(AB15&gt;0,AB15,"")</f>
        <v>4.22</v>
      </c>
      <c r="AQ15" s="40">
        <f>IF(SUM(Y15:AB15)-AC15&gt;0,SUM(Y15:AB15)-AC15,"")</f>
        <v>14.82</v>
      </c>
      <c r="AR15" s="40">
        <f>IF(AF15&gt;0,AF15,"")</f>
        <v>6.1</v>
      </c>
      <c r="AS15" s="40">
        <f>IF(AG15&gt;0,AG15,"")</f>
        <v>12.22</v>
      </c>
      <c r="AT15" s="40">
        <f>IF(SUM(AD15:AG15)-AH15&gt;0,SUM(AD15:AG15)-AH15,"")</f>
        <v>39.22</v>
      </c>
      <c r="AU15" s="40">
        <f>IF(AQ15="","",MAX(AQ15,AT15))</f>
        <v>39.22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39.22</v>
      </c>
      <c r="AZ15" s="26">
        <v>13.8</v>
      </c>
      <c r="BA15" s="26">
        <v>9</v>
      </c>
      <c r="BB15" s="26">
        <v>8.6</v>
      </c>
      <c r="BC15" s="26">
        <v>14.05</v>
      </c>
      <c r="BD15" s="26">
        <v>0.2</v>
      </c>
      <c r="BE15" s="26">
        <v>12.7</v>
      </c>
      <c r="BF15" s="26">
        <v>9.1999999999999993</v>
      </c>
      <c r="BG15" s="26">
        <v>7.3999999999999995</v>
      </c>
      <c r="BH15" s="26">
        <v>12.78</v>
      </c>
      <c r="BI15" s="26">
        <v>1.4</v>
      </c>
      <c r="BJ15" s="26">
        <v>14.8</v>
      </c>
      <c r="BK15" s="26">
        <v>8.9</v>
      </c>
      <c r="BL15" s="26">
        <v>9.1999999999999993</v>
      </c>
      <c r="BM15" s="26">
        <v>14.15</v>
      </c>
      <c r="BN15" s="26">
        <v>0</v>
      </c>
      <c r="BO15" s="28"/>
      <c r="BP15" s="39">
        <f>IF(BB15&gt;0,BB15,"")</f>
        <v>8.6</v>
      </c>
      <c r="BQ15" s="39">
        <f>IF(BC15&gt;0,BC15,"")</f>
        <v>14.05</v>
      </c>
      <c r="BR15" s="11">
        <f>IF(SUM(AZ15:BC15)-BD15&gt;0,SUM(AZ15:BC15)-BD15,"")</f>
        <v>45.25</v>
      </c>
      <c r="BS15" s="11">
        <f>IF(BG15&gt;0,BG15,"")</f>
        <v>7.3999999999999995</v>
      </c>
      <c r="BT15" s="11">
        <f>IF(BH15&gt;0,BH15,"")</f>
        <v>12.78</v>
      </c>
      <c r="BU15" s="11">
        <f>IF(SUM(BE15:BH15)-BI15&gt;0,SUM(BE15:BH15)-BI15,"")</f>
        <v>40.68</v>
      </c>
      <c r="BV15" s="11">
        <f>IF(BR15="","",MAX(BR15,BU15))</f>
        <v>45.25</v>
      </c>
      <c r="BW15" s="11">
        <f>IF(BL15&gt;0,BL15,"")</f>
        <v>9.1999999999999993</v>
      </c>
      <c r="BX15" s="11">
        <f>IF(BM15&gt;0,BM15,"")</f>
        <v>14.15</v>
      </c>
      <c r="BY15" s="11">
        <f>IF(SUM(BJ15:BM15)-BN15&gt;0,SUM(BJ15:BM15)-BN15,"")</f>
        <v>47.050000000000004</v>
      </c>
      <c r="BZ15" s="11">
        <f>IF(SUM(BV15,BY15)&gt;0,SUM(BV15,BY15),"")</f>
        <v>92.300000000000011</v>
      </c>
      <c r="CA15" s="22">
        <v>1.5</v>
      </c>
      <c r="CB15" s="22">
        <v>1</v>
      </c>
      <c r="CC15" s="22">
        <v>1.3</v>
      </c>
      <c r="CD15" s="22">
        <v>1.38</v>
      </c>
      <c r="CE15" s="22">
        <v>0</v>
      </c>
      <c r="CF15" s="22">
        <v>14.2</v>
      </c>
      <c r="CG15" s="22">
        <v>9.5</v>
      </c>
      <c r="CH15" s="22">
        <v>8.8000000000000007</v>
      </c>
      <c r="CI15" s="22">
        <v>13.5</v>
      </c>
      <c r="CJ15" s="22">
        <v>0</v>
      </c>
      <c r="CK15" s="22"/>
      <c r="CL15" s="22"/>
      <c r="CM15" s="22"/>
      <c r="CN15" s="22"/>
      <c r="CO15" s="22"/>
      <c r="CP15" s="27"/>
      <c r="CQ15" s="38">
        <f>IF(CC15&gt;0,CC15,"")</f>
        <v>1.3</v>
      </c>
      <c r="CR15" s="38">
        <f>IF(CD15&gt;0,CD15,"")</f>
        <v>1.38</v>
      </c>
      <c r="CS15" s="40">
        <f>IF(SUM(CA15:CD15)-CE15&gt;0,SUM(CA15:CD15)-CE15,"")</f>
        <v>5.18</v>
      </c>
      <c r="CT15" s="40">
        <f>IF(CH15&gt;0,CH15,"")</f>
        <v>8.8000000000000007</v>
      </c>
      <c r="CU15" s="40">
        <f>IF(CI15&gt;0,CI15,"")</f>
        <v>13.5</v>
      </c>
      <c r="CV15" s="40">
        <f>IF(SUM(CF15:CI15)-CJ15&gt;0,SUM(CF15:CI15)-CJ15,"")</f>
        <v>46</v>
      </c>
      <c r="CW15" s="40">
        <f>IF(CS15="","",MAX(CS15,CV15))</f>
        <v>46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7.65</v>
      </c>
      <c r="SW15" s="22">
        <f>IF($CP15="P",CB15,(CB15+BA15)/2)</f>
        <v>5</v>
      </c>
      <c r="SX15" s="22">
        <f>IF($CP15="P",CC15,(CC15+BB15)/2)</f>
        <v>4.95</v>
      </c>
      <c r="SY15" s="22">
        <f>IF($CP15="P",CD15,(CD15+BC15)/2)</f>
        <v>7.7149999999999999</v>
      </c>
      <c r="SZ15" s="22">
        <f>IF($CP15="P",CE15,(CE15+BD15)/2)</f>
        <v>0.1</v>
      </c>
      <c r="TA15" s="22">
        <f>IF($CP15="P",CF15,(CF15+BE15)/2)</f>
        <v>13.45</v>
      </c>
      <c r="TB15" s="22">
        <f>IF($CP15="P",CG15,(CG15+BF15)/2)</f>
        <v>9.35</v>
      </c>
      <c r="TC15" s="22">
        <f>IF($CP15="P",CH15,(CH15+BG15)/2)</f>
        <v>8.1</v>
      </c>
      <c r="TD15" s="22">
        <f>IF($CP15="P",CI15,(CI15+BH15)/2)</f>
        <v>13.14</v>
      </c>
      <c r="TE15" s="22">
        <f>IF($CP15="P",CJ15,(CJ15+BI15)/2)</f>
        <v>0.7</v>
      </c>
      <c r="TF15" s="22">
        <f>IF($CP15="P",CK15,(CK15+BJ15)/2)</f>
        <v>7.4</v>
      </c>
      <c r="TG15" s="22">
        <f>IF($CP15="P",CL15,(CL15+BK15)/2)</f>
        <v>4.45</v>
      </c>
      <c r="TH15" s="22">
        <f>IF($CP15="P",CM15,(CM15+BL15)/2)</f>
        <v>4.5999999999999996</v>
      </c>
      <c r="TI15" s="22">
        <f>IF($CP15="P",CN15,(CN15+BM15)/2)</f>
        <v>7.0750000000000002</v>
      </c>
      <c r="TJ15" s="22">
        <f>IF($CP15="P",CO15,(CO15+BN15)/2)</f>
        <v>0</v>
      </c>
      <c r="TK15" s="27" t="s">
        <v>46</v>
      </c>
      <c r="TL15" s="40">
        <f>IF(SX15&gt;0,SX15,"")</f>
        <v>4.95</v>
      </c>
      <c r="TM15" s="40">
        <f>IF(SY15&gt;0,SY15,"")</f>
        <v>7.7149999999999999</v>
      </c>
      <c r="TN15" s="40">
        <f>IF(SUM(SV15:SY15)-SZ15&gt;0,SUM(SV15:SY15)-SZ15,"")</f>
        <v>25.215</v>
      </c>
      <c r="TO15" s="40">
        <f>IF(TC15&gt;0,TC15,"")</f>
        <v>8.1</v>
      </c>
      <c r="TP15" s="40">
        <f>IF(TD15&gt;0,TD15,"")</f>
        <v>13.14</v>
      </c>
      <c r="TQ15" s="40">
        <f>IF(SUM(TA15:TD15)-TE15&gt;0,SUM(TA15:TD15)-TE15,"")</f>
        <v>43.339999999999996</v>
      </c>
      <c r="TR15" s="40">
        <f>IF(MAX(TN15,TQ15)&gt;0,MAX(TN15,TQ15),"")</f>
        <v>43.339999999999996</v>
      </c>
      <c r="TS15" s="40">
        <f>IF(TH15&gt;0,TH15,"")</f>
        <v>4.5999999999999996</v>
      </c>
      <c r="TT15" s="40">
        <f>IF(TI15&gt;0,TI15,"")</f>
        <v>7.0750000000000002</v>
      </c>
      <c r="TU15" s="40">
        <f>IF(SUM(TF15:TI15)-TJ15&gt;0,SUM(TF15:TI15)-TJ15,"")</f>
        <v>23.525000000000002</v>
      </c>
      <c r="TV15" s="40">
        <f>IF(SUM(TR15,TU15)&gt;0,SUM(TR15,TU15),"")</f>
        <v>66.864999999999995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221</v>
      </c>
      <c r="D16" s="4" t="s">
        <v>6</v>
      </c>
      <c r="E16" s="4">
        <v>2006</v>
      </c>
      <c r="F16" s="9">
        <f>SUM(L16:V16)+SUM(L16:T16)*0.0000001+SUM(L16)*0.0000000000001</f>
        <v>147.05001470500466</v>
      </c>
      <c r="G16" s="66"/>
      <c r="H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I16" s="3" t="str">
        <f>IF(OR(AND(AQ16&gt;=AY$45,AQ16&lt;&gt;"",AN16=""),AND(AT16&gt;=AY$45,AT16&lt;&gt;"",AN16=""),AND(AX16&gt;=AY$45,AX16&lt;&gt;"",AN16=""),AND(BR16&gt;=BZ$45,BR16&lt;&gt;"",BO16=""),AND(BU16&gt;=BZ$45,BU16&lt;&gt;"",BO16=""),AND(BY16&gt;=BZ$45,BY16&lt;&gt;"",BO16=""),AND(CS16&gt;=DA$45,CS16&lt;&gt;"",CP16=""),AND(CV16&gt;=DA$45,CV16&lt;&gt;"",CP16=""),AND(CZ16&gt;=DA$45,CZ16&lt;&gt;"",CP16=""),AND(DZ16&gt;=EK$45,DZ16&lt;&gt;""),AND(EC16&gt;=EK$45,EC16&lt;&gt;""),AND(EG16&gt;=EK$45,EG16&lt;&gt;""),AND(EJ16&gt;=EK$45,EJ16&lt;&gt;""),AND(FH16&gt;=FS$45,FH16&lt;&gt;""),AND(FK16&gt;=FS$45,FK16&lt;&gt;""),AND(FO16&gt;=FS$45,FO16&lt;&gt;""),AND(FR16&gt;=FS$45,FR16&lt;&gt;""),AND(GP16&gt;=HA$45,GP16&lt;&gt;""),AND(GS16&gt;=HA$45,GS16&lt;&gt;""),AND(GW16&gt;=HA$45,GW16&lt;&gt;""),AND(GZ16&gt;=HA$45,GZ16&lt;&gt;""),AND(HX16&gt;=II$45,HX16&lt;&gt;""),AND(IA16&gt;=II$45,IA16&lt;&gt;""),AND(IE16&gt;=II$45,IE16&lt;&gt;""),AND(IH16&gt;=II$45,IH16&lt;&gt;""),AND(JF16&gt;=JQ$45,JF16&lt;&gt;""),AND(JI16&gt;=JQ$45,JI16&lt;&gt;""),AND(JM16&gt;=JQ$45,JM16&lt;&gt;""),AND(JP16&gt;=JQ$45,JP16&lt;&gt;""),AND(KN16&gt;=KY$45,KN16&lt;&gt;""),AND(KQ16&gt;=KY$45,KQ16&lt;&gt;""),AND(KU16&gt;=KY$45,KU16&lt;&gt;""),AND(KX16&gt;=KY$45,KX16&lt;&gt;""),AND(LV16&gt;=MG$45,LV16&lt;&gt;""),AND(LY16&gt;=MG$45,LY16&lt;&gt;""),AND(MC16&gt;=MG$45,MC16&lt;&gt;""),AND(MF16&gt;=MG$45,MF16&lt;&gt;""),AND(ND16&gt;=NO$45,ND16&lt;&gt;""),AND(NG16&gt;=NO$45,NG16&lt;&gt;""),AND(NK16&gt;=NO$45,NK16&lt;&gt;""),AND(NN16&gt;=NO$45,NN16&lt;&gt;""),AND(OL16&gt;=OW$45,OL16&lt;&gt;""),AND(OO16&gt;=OW$45,OO16&lt;&gt;""),AND(OS16&gt;=OW$45,OS16&lt;&gt;""),AND(OV16&gt;=OW$45,OV16&lt;&gt;""),AND(PT16&gt;=QE$45,PT16&lt;&gt;""),AND(PW16&gt;=QE$45,PW16&lt;&gt;""),AND(QA16&gt;=QE$45,QA16&lt;&gt;""),AND(QD16&gt;=QE$45,QD16&lt;&gt;""),AND(RB16&gt;=RM$45,RB16&lt;&gt;""),AND(RE16&gt;=RM$45,RE16&lt;&gt;""),AND(RI16&gt;=RM$45,RI16&lt;&gt;""),AND(RL16&gt;=RM$45,RL16&lt;&gt;""),AND(SJ16&gt;=SU$45,SJ16&lt;&gt;""),AND(SM16&gt;=SU$45,SM16&lt;&gt;""),AND(SQ16&gt;=SU$45,SQ16&lt;&gt;""),AND(ST16&gt;=SU$45,ST16&lt;&gt;"")),"P","")</f>
        <v/>
      </c>
      <c r="J16" s="36" t="str">
        <f>IF(AND(I16="P",H16=""),"No DD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Merit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Excellence",IF(K16="P","Worlds Team",IF(H16="P","National Team","")))))</f>
        <v/>
      </c>
      <c r="K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L16" s="8">
        <f>IF(COUNT(AQ16,AT16,BR16,BU16,CS16,CV16)&gt;0,LARGE((AQ16,AT16,BR16,BU16,CS16,CV16),1),0)</f>
        <v>46.45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IF(COUNT(AQ16,AT16,BR16,BU16,CS16,CV16)&gt;1,LARGE((AQ16,AT16,BR16,BU16,CS16,CV16),2),0)</f>
        <v>46.37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45.230000000000004</v>
      </c>
      <c r="Q16" s="8" t="str">
        <f>IF(P16="","",IF(OR(P16=CS16,P16=CV16,P16=CZ16),$CA$1,IF(OR(P16=BR16,P16=BU16,P16=BY16),$AZ$1,IF(OR(P16=AQ16,P16=AT16,P16=AX16),$Y$1,""))))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Elite Canada</v>
      </c>
      <c r="T16" s="8">
        <f>IF(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&gt;0,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>IF(BB16&gt;0,BB16,"")</f>
        <v/>
      </c>
      <c r="BQ16" s="39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2">
        <v>15.3</v>
      </c>
      <c r="CB16" s="22">
        <v>9.5</v>
      </c>
      <c r="CC16" s="22">
        <v>8.5</v>
      </c>
      <c r="CD16" s="22">
        <v>13.37</v>
      </c>
      <c r="CE16" s="22">
        <v>0.3</v>
      </c>
      <c r="CF16" s="22">
        <v>14.9</v>
      </c>
      <c r="CG16" s="22">
        <v>9.3000000000000007</v>
      </c>
      <c r="CH16" s="22">
        <v>9</v>
      </c>
      <c r="CI16" s="22">
        <v>13.25</v>
      </c>
      <c r="CJ16" s="22">
        <v>0</v>
      </c>
      <c r="CK16" s="22">
        <v>14.4</v>
      </c>
      <c r="CL16" s="22">
        <v>8.6999999999999993</v>
      </c>
      <c r="CM16" s="22">
        <v>8.9</v>
      </c>
      <c r="CN16" s="22">
        <v>13.23</v>
      </c>
      <c r="CO16" s="22">
        <v>0</v>
      </c>
      <c r="CP16" s="27"/>
      <c r="CQ16" s="38">
        <f>IF(CC16&gt;0,CC16,"")</f>
        <v>8.5</v>
      </c>
      <c r="CR16" s="38">
        <f>IF(CD16&gt;0,CD16,"")</f>
        <v>13.37</v>
      </c>
      <c r="CS16" s="40">
        <f>IF(SUM(CA16:CD16)-CE16&gt;0,SUM(CA16:CD16)-CE16,"")</f>
        <v>46.37</v>
      </c>
      <c r="CT16" s="40">
        <f>IF(CH16&gt;0,CH16,"")</f>
        <v>9</v>
      </c>
      <c r="CU16" s="40">
        <f>IF(CI16&gt;0,CI16,"")</f>
        <v>13.25</v>
      </c>
      <c r="CV16" s="40">
        <f>IF(SUM(CF16:CI16)-CJ16&gt;0,SUM(CF16:CI16)-CJ16,"")</f>
        <v>46.45</v>
      </c>
      <c r="CW16" s="40">
        <f>IF(CS16="","",MAX(CS16,CV16))</f>
        <v>46.45</v>
      </c>
      <c r="CX16" s="40">
        <f>IF(CM16&gt;0,CM16,"")</f>
        <v>8.9</v>
      </c>
      <c r="CY16" s="40">
        <f>IF(CN16&gt;0,CN16,"")</f>
        <v>13.23</v>
      </c>
      <c r="CZ16" s="40">
        <f>IF(SUM(CK16:CN16)-CO16&gt;0,SUM(CK16:CN16)-CO16,"")</f>
        <v>45.230000000000004</v>
      </c>
      <c r="DA16" s="40">
        <f>IF(SUM(CW16,CZ16)&gt;0,SUM(CW16,CZ16),"")</f>
        <v>91.68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7.65</v>
      </c>
      <c r="SW16" s="22">
        <f>IF($CP16="P",CB16,(CB16+BA16)/2)</f>
        <v>4.75</v>
      </c>
      <c r="SX16" s="22">
        <f>IF($CP16="P",CC16,(CC16+BB16)/2)</f>
        <v>4.25</v>
      </c>
      <c r="SY16" s="22">
        <f>IF($CP16="P",CD16,(CD16+BC16)/2)</f>
        <v>6.6849999999999996</v>
      </c>
      <c r="SZ16" s="22">
        <f>IF($CP16="P",CE16,(CE16+BD16)/2)</f>
        <v>0.15</v>
      </c>
      <c r="TA16" s="22">
        <f>IF($CP16="P",CF16,(CF16+BE16)/2)</f>
        <v>7.45</v>
      </c>
      <c r="TB16" s="22">
        <f>IF($CP16="P",CG16,(CG16+BF16)/2)</f>
        <v>4.6500000000000004</v>
      </c>
      <c r="TC16" s="22">
        <f>IF($CP16="P",CH16,(CH16+BG16)/2)</f>
        <v>4.5</v>
      </c>
      <c r="TD16" s="22">
        <f>IF($CP16="P",CI16,(CI16+BH16)/2)</f>
        <v>6.625</v>
      </c>
      <c r="TE16" s="22">
        <f>IF($CP16="P",CJ16,(CJ16+BI16)/2)</f>
        <v>0</v>
      </c>
      <c r="TF16" s="22">
        <f>IF($CP16="P",CK16,(CK16+BJ16)/2)</f>
        <v>7.2</v>
      </c>
      <c r="TG16" s="22">
        <f>IF($CP16="P",CL16,(CL16+BK16)/2)</f>
        <v>4.3499999999999996</v>
      </c>
      <c r="TH16" s="22">
        <f>IF($CP16="P",CM16,(CM16+BL16)/2)</f>
        <v>4.45</v>
      </c>
      <c r="TI16" s="22">
        <f>IF($CP16="P",CN16,(CN16+BM16)/2)</f>
        <v>6.6150000000000002</v>
      </c>
      <c r="TJ16" s="22">
        <f>IF($CP16="P",CO16,(CO16+BN16)/2)</f>
        <v>0</v>
      </c>
      <c r="TK16" s="27" t="s">
        <v>46</v>
      </c>
      <c r="TL16" s="40">
        <f>IF(SX16&gt;0,SX16,"")</f>
        <v>4.25</v>
      </c>
      <c r="TM16" s="40">
        <f>IF(SY16&gt;0,SY16,"")</f>
        <v>6.6849999999999996</v>
      </c>
      <c r="TN16" s="40">
        <f>IF(SUM(SV16:SY16)-SZ16&gt;0,SUM(SV16:SY16)-SZ16,"")</f>
        <v>23.184999999999999</v>
      </c>
      <c r="TO16" s="40">
        <f>IF(TC16&gt;0,TC16,"")</f>
        <v>4.5</v>
      </c>
      <c r="TP16" s="40">
        <f>IF(TD16&gt;0,TD16,"")</f>
        <v>6.625</v>
      </c>
      <c r="TQ16" s="40">
        <f>IF(SUM(TA16:TD16)-TE16&gt;0,SUM(TA16:TD16)-TE16,"")</f>
        <v>23.225000000000001</v>
      </c>
      <c r="TR16" s="40">
        <f>IF(MAX(TN16,TQ16)&gt;0,MAX(TN16,TQ16),"")</f>
        <v>23.225000000000001</v>
      </c>
      <c r="TS16" s="40">
        <f>IF(TH16&gt;0,TH16,"")</f>
        <v>4.45</v>
      </c>
      <c r="TT16" s="40">
        <f>IF(TI16&gt;0,TI16,"")</f>
        <v>6.6150000000000002</v>
      </c>
      <c r="TU16" s="40">
        <f>IF(SUM(TF16:TI16)-TJ16&gt;0,SUM(TF16:TI16)-TJ16,"")</f>
        <v>22.615000000000002</v>
      </c>
      <c r="TV16" s="40">
        <f>IF(SUM(TR16,TU16)&gt;0,SUM(TR16,TU16),"")</f>
        <v>45.84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118</v>
      </c>
      <c r="D17" s="4" t="s">
        <v>4</v>
      </c>
      <c r="E17" s="4">
        <v>2004</v>
      </c>
      <c r="F17" s="9">
        <f>SUM(L17:V17)+SUM(L17:T17)*0.0000001+SUM(L17)*0.0000000000001</f>
        <v>145.11001451100461</v>
      </c>
      <c r="G17" s="66"/>
      <c r="H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I17" s="3" t="str">
        <f>IF(OR(AND(AQ17&gt;=AY$45,AQ17&lt;&gt;"",AN17=""),AND(AT17&gt;=AY$45,AT17&lt;&gt;"",AN17=""),AND(AX17&gt;=AY$45,AX17&lt;&gt;"",AN17=""),AND(BR17&gt;=BZ$45,BR17&lt;&gt;"",BO17=""),AND(BU17&gt;=BZ$45,BU17&lt;&gt;"",BO17=""),AND(BY17&gt;=BZ$45,BY17&lt;&gt;"",BO17=""),AND(CS17&gt;=DA$45,CS17&lt;&gt;"",CP17=""),AND(CV17&gt;=DA$45,CV17&lt;&gt;"",CP17=""),AND(CZ17&gt;=DA$45,CZ17&lt;&gt;"",CP17=""),AND(DZ17&gt;=EK$45,DZ17&lt;&gt;""),AND(EC17&gt;=EK$45,EC17&lt;&gt;""),AND(EG17&gt;=EK$45,EG17&lt;&gt;""),AND(EJ17&gt;=EK$45,EJ17&lt;&gt;""),AND(FH17&gt;=FS$45,FH17&lt;&gt;""),AND(FK17&gt;=FS$45,FK17&lt;&gt;""),AND(FO17&gt;=FS$45,FO17&lt;&gt;""),AND(FR17&gt;=FS$45,FR17&lt;&gt;""),AND(GP17&gt;=HA$45,GP17&lt;&gt;""),AND(GS17&gt;=HA$45,GS17&lt;&gt;""),AND(GW17&gt;=HA$45,GW17&lt;&gt;""),AND(GZ17&gt;=HA$45,GZ17&lt;&gt;""),AND(HX17&gt;=II$45,HX17&lt;&gt;""),AND(IA17&gt;=II$45,IA17&lt;&gt;""),AND(IE17&gt;=II$45,IE17&lt;&gt;""),AND(IH17&gt;=II$45,IH17&lt;&gt;""),AND(JF17&gt;=JQ$45,JF17&lt;&gt;""),AND(JI17&gt;=JQ$45,JI17&lt;&gt;""),AND(JM17&gt;=JQ$45,JM17&lt;&gt;""),AND(JP17&gt;=JQ$45,JP17&lt;&gt;""),AND(KN17&gt;=KY$45,KN17&lt;&gt;""),AND(KQ17&gt;=KY$45,KQ17&lt;&gt;""),AND(KU17&gt;=KY$45,KU17&lt;&gt;""),AND(KX17&gt;=KY$45,KX17&lt;&gt;""),AND(LV17&gt;=MG$45,LV17&lt;&gt;""),AND(LY17&gt;=MG$45,LY17&lt;&gt;""),AND(MC17&gt;=MG$45,MC17&lt;&gt;""),AND(MF17&gt;=MG$45,MF17&lt;&gt;""),AND(ND17&gt;=NO$45,ND17&lt;&gt;""),AND(NG17&gt;=NO$45,NG17&lt;&gt;""),AND(NK17&gt;=NO$45,NK17&lt;&gt;""),AND(NN17&gt;=NO$45,NN17&lt;&gt;""),AND(OL17&gt;=OW$45,OL17&lt;&gt;""),AND(OO17&gt;=OW$45,OO17&lt;&gt;""),AND(OS17&gt;=OW$45,OS17&lt;&gt;""),AND(OV17&gt;=OW$45,OV17&lt;&gt;""),AND(PT17&gt;=QE$45,PT17&lt;&gt;""),AND(PW17&gt;=QE$45,PW17&lt;&gt;""),AND(QA17&gt;=QE$45,QA17&lt;&gt;""),AND(QD17&gt;=QE$45,QD17&lt;&gt;""),AND(RB17&gt;=RM$45,RB17&lt;&gt;""),AND(RE17&gt;=RM$45,RE17&lt;&gt;""),AND(RI17&gt;=RM$45,RI17&lt;&gt;""),AND(RL17&gt;=RM$45,RL17&lt;&gt;""),AND(SJ17&gt;=SU$45,SJ17&lt;&gt;""),AND(SM17&gt;=SU$45,SM17&lt;&gt;""),AND(SQ17&gt;=SU$45,SQ17&lt;&gt;""),AND(ST17&gt;=SU$45,ST17&lt;&gt;"")),"P","")</f>
        <v/>
      </c>
      <c r="J17" s="36" t="str">
        <f>IF(AND(I17="P",H17=""),"No DD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Merit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Excellence",IF(K17="P","Worlds Team",IF(H17="P","National Team","")))))</f>
        <v/>
      </c>
      <c r="K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L17" s="8">
        <f>IF(COUNT(AQ17,AT17,BR17,BU17,CS17,CV17)&gt;0,LARGE((AQ17,AT17,BR17,BU17,CS17,CV17),1),0)</f>
        <v>46.09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IF(COUNT(AQ17,AT17,BR17,BU17,CS17,CV17)&gt;1,LARGE((AQ17,AT17,BR17,BU17,CS17,CV17),2),0)</f>
        <v>45.37</v>
      </c>
      <c r="O17" s="8" t="str">
        <f>IF(N17="","",IF(OR(N17=CS17,N17=CV17),$CA$1,IF(OR(N17=BR17,N17=BU17),$AZ$1,IF(OR(N17=AQ17,N17=AT17),$Y$1,""))))</f>
        <v>2023 3rd Domestic Trial</v>
      </c>
      <c r="P17" s="8">
        <f>IF(COUNT(AQ17,AT17,BR17,BU17,CS17,CV17)&gt;2,MAX(AX17,BY17,CZ17,LARGE((AQ17,AT17,BR17,BU17,CS17,CV17),3)),IF(MAX(AX17,BY17,CZ17)&gt;0,MAX(AX17,BY17,CZ17),0))</f>
        <v>44.35</v>
      </c>
      <c r="Q17" s="8" t="str">
        <f>IF(P17="","",IF(OR(P17=CS17,P17=CV17,P17=CZ17),$CA$1,IF(OR(P17=BR17,P17=BU17,P17=BY17),$AZ$1,IF(OR(P17=AQ17,P17=AT17,P17=AX17),$Y$1,""))))</f>
        <v>2023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9.2999999999999989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3rd Domestic Trial</v>
      </c>
      <c r="T17" s="8">
        <f>IF(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&gt;0,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12.5</v>
      </c>
      <c r="Z17" s="22">
        <v>9</v>
      </c>
      <c r="AA17" s="22">
        <v>9.1999999999999993</v>
      </c>
      <c r="AB17" s="22">
        <v>12.69</v>
      </c>
      <c r="AC17" s="22">
        <v>0</v>
      </c>
      <c r="AD17" s="22">
        <v>14.8</v>
      </c>
      <c r="AE17" s="22">
        <v>9.1999999999999993</v>
      </c>
      <c r="AF17" s="22">
        <v>9.1999999999999993</v>
      </c>
      <c r="AG17" s="22">
        <v>12.89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9.1999999999999993</v>
      </c>
      <c r="AP17" s="38">
        <f>IF(AB17&gt;0,AB17,"")</f>
        <v>12.69</v>
      </c>
      <c r="AQ17" s="40">
        <f>IF(SUM(Y17:AB17)-AC17&gt;0,SUM(Y17:AB17)-AC17,"")</f>
        <v>43.39</v>
      </c>
      <c r="AR17" s="40">
        <f>IF(AF17&gt;0,AF17,"")</f>
        <v>9.1999999999999993</v>
      </c>
      <c r="AS17" s="40">
        <f>IF(AG17&gt;0,AG17,"")</f>
        <v>12.89</v>
      </c>
      <c r="AT17" s="40">
        <f>IF(SUM(AD17:AG17)-AH17&gt;0,SUM(AD17:AG17)-AH17,"")</f>
        <v>46.09</v>
      </c>
      <c r="AU17" s="40">
        <f>IF(AQ17="","",MAX(AQ17,AT17))</f>
        <v>46.09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46.09</v>
      </c>
      <c r="AZ17" s="26">
        <v>13.5</v>
      </c>
      <c r="BA17" s="26">
        <v>8.6</v>
      </c>
      <c r="BB17" s="26">
        <v>5.8999999999999995</v>
      </c>
      <c r="BC17" s="26">
        <v>12.73</v>
      </c>
      <c r="BD17" s="26">
        <v>2.9</v>
      </c>
      <c r="BE17" s="26">
        <v>14.1</v>
      </c>
      <c r="BF17" s="26">
        <v>9</v>
      </c>
      <c r="BG17" s="26">
        <v>9.2999999999999989</v>
      </c>
      <c r="BH17" s="26">
        <v>12.97</v>
      </c>
      <c r="BI17" s="26">
        <v>0</v>
      </c>
      <c r="BJ17" s="26">
        <v>13.1</v>
      </c>
      <c r="BK17" s="26">
        <v>9.1</v>
      </c>
      <c r="BL17" s="26">
        <v>9.2999999999999989</v>
      </c>
      <c r="BM17" s="26">
        <v>12.85</v>
      </c>
      <c r="BN17" s="26">
        <v>0</v>
      </c>
      <c r="BO17" s="28"/>
      <c r="BP17" s="39">
        <f>IF(BB17&gt;0,BB17,"")</f>
        <v>5.8999999999999995</v>
      </c>
      <c r="BQ17" s="39">
        <f>IF(BC17&gt;0,BC17,"")</f>
        <v>12.73</v>
      </c>
      <c r="BR17" s="11">
        <f>IF(SUM(AZ17:BC17)-BD17&gt;0,SUM(AZ17:BC17)-BD17,"")</f>
        <v>37.830000000000005</v>
      </c>
      <c r="BS17" s="11">
        <f>IF(BG17&gt;0,BG17,"")</f>
        <v>9.2999999999999989</v>
      </c>
      <c r="BT17" s="11">
        <f>IF(BH17&gt;0,BH17,"")</f>
        <v>12.97</v>
      </c>
      <c r="BU17" s="11">
        <f>IF(SUM(BE17:BH17)-BI17&gt;0,SUM(BE17:BH17)-BI17,"")</f>
        <v>45.37</v>
      </c>
      <c r="BV17" s="11">
        <f>IF(BR17="","",MAX(BR17,BU17))</f>
        <v>45.37</v>
      </c>
      <c r="BW17" s="11">
        <f>IF(BL17&gt;0,BL17,"")</f>
        <v>9.2999999999999989</v>
      </c>
      <c r="BX17" s="11">
        <f>IF(BM17&gt;0,BM17,"")</f>
        <v>12.85</v>
      </c>
      <c r="BY17" s="11">
        <f>IF(SUM(BJ17:BM17)-BN17&gt;0,SUM(BJ17:BM17)-BN17,"")</f>
        <v>44.35</v>
      </c>
      <c r="BZ17" s="11">
        <f>IF(SUM(BV17,BY17)&gt;0,SUM(BV17,BY17),"")</f>
        <v>89.72</v>
      </c>
      <c r="CA17" s="22">
        <v>4.4000000000000004</v>
      </c>
      <c r="CB17" s="22">
        <v>2.9</v>
      </c>
      <c r="CC17" s="22">
        <v>2.9</v>
      </c>
      <c r="CD17" s="22">
        <v>4.2300000000000004</v>
      </c>
      <c r="CE17" s="22">
        <v>0</v>
      </c>
      <c r="CF17" s="22">
        <v>4</v>
      </c>
      <c r="CG17" s="22">
        <v>2.8</v>
      </c>
      <c r="CH17" s="22">
        <v>3.3</v>
      </c>
      <c r="CI17" s="22">
        <v>4.09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2.9</v>
      </c>
      <c r="CR17" s="38">
        <f>IF(CD17&gt;0,CD17,"")</f>
        <v>4.2300000000000004</v>
      </c>
      <c r="CS17" s="40">
        <f>IF(SUM(CA17:CD17)-CE17&gt;0,SUM(CA17:CD17)-CE17,"")</f>
        <v>14.430000000000001</v>
      </c>
      <c r="CT17" s="40">
        <f>IF(CH17&gt;0,CH17,"")</f>
        <v>3.3</v>
      </c>
      <c r="CU17" s="40">
        <f>IF(CI17&gt;0,CI17,"")</f>
        <v>4.09</v>
      </c>
      <c r="CV17" s="40">
        <f>IF(SUM(CF17:CI17)-CJ17&gt;0,SUM(CF17:CI17)-CJ17,"")</f>
        <v>14.19</v>
      </c>
      <c r="CW17" s="40">
        <f>IF(CS17="","",MAX(CS17,CV17))</f>
        <v>14.430000000000001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14.430000000000001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8.9499999999999993</v>
      </c>
      <c r="SW17" s="22">
        <f>IF($CP17="P",CB17,(CB17+BA17)/2)</f>
        <v>5.75</v>
      </c>
      <c r="SX17" s="22">
        <f>IF($CP17="P",CC17,(CC17+BB17)/2)</f>
        <v>4.3999999999999995</v>
      </c>
      <c r="SY17" s="22">
        <f>IF($CP17="P",CD17,(CD17+BC17)/2)</f>
        <v>8.48</v>
      </c>
      <c r="SZ17" s="22">
        <f>IF($CP17="P",CE17,(CE17+BD17)/2)</f>
        <v>1.45</v>
      </c>
      <c r="TA17" s="22">
        <f>IF($CP17="P",CF17,(CF17+BE17)/2)</f>
        <v>9.0500000000000007</v>
      </c>
      <c r="TB17" s="22">
        <f>IF($CP17="P",CG17,(CG17+BF17)/2)</f>
        <v>5.9</v>
      </c>
      <c r="TC17" s="22">
        <f>IF($CP17="P",CH17,(CH17+BG17)/2)</f>
        <v>6.2999999999999989</v>
      </c>
      <c r="TD17" s="22">
        <f>IF($CP17="P",CI17,(CI17+BH17)/2)</f>
        <v>8.5300000000000011</v>
      </c>
      <c r="TE17" s="22">
        <f>IF($CP17="P",CJ17,(CJ17+BI17)/2)</f>
        <v>0</v>
      </c>
      <c r="TF17" s="22">
        <f>IF($CP17="P",CK17,(CK17+BJ17)/2)</f>
        <v>6.55</v>
      </c>
      <c r="TG17" s="22">
        <f>IF($CP17="P",CL17,(CL17+BK17)/2)</f>
        <v>4.55</v>
      </c>
      <c r="TH17" s="22">
        <f>IF($CP17="P",CM17,(CM17+BL17)/2)</f>
        <v>4.6499999999999995</v>
      </c>
      <c r="TI17" s="22">
        <f>IF($CP17="P",CN17,(CN17+BM17)/2)</f>
        <v>6.4249999999999998</v>
      </c>
      <c r="TJ17" s="22">
        <f>IF($CP17="P",CO17,(CO17+BN17)/2)</f>
        <v>0</v>
      </c>
      <c r="TK17" s="27" t="s">
        <v>46</v>
      </c>
      <c r="TL17" s="40">
        <f>IF(SX17&gt;0,SX17,"")</f>
        <v>4.3999999999999995</v>
      </c>
      <c r="TM17" s="40">
        <f>IF(SY17&gt;0,SY17,"")</f>
        <v>8.48</v>
      </c>
      <c r="TN17" s="40">
        <f>IF(SUM(SV17:SY17)-SZ17&gt;0,SUM(SV17:SY17)-SZ17,"")</f>
        <v>26.13</v>
      </c>
      <c r="TO17" s="40">
        <f>IF(TC17&gt;0,TC17,"")</f>
        <v>6.2999999999999989</v>
      </c>
      <c r="TP17" s="40">
        <f>IF(TD17&gt;0,TD17,"")</f>
        <v>8.5300000000000011</v>
      </c>
      <c r="TQ17" s="40">
        <f>IF(SUM(TA17:TD17)-TE17&gt;0,SUM(TA17:TD17)-TE17,"")</f>
        <v>29.78</v>
      </c>
      <c r="TR17" s="40">
        <f>IF(MAX(TN17,TQ17)&gt;0,MAX(TN17,TQ17),"")</f>
        <v>29.78</v>
      </c>
      <c r="TS17" s="40">
        <f>IF(TH17&gt;0,TH17,"")</f>
        <v>4.6499999999999995</v>
      </c>
      <c r="TT17" s="40">
        <f>IF(TI17&gt;0,TI17,"")</f>
        <v>6.4249999999999998</v>
      </c>
      <c r="TU17" s="40">
        <f>IF(SUM(TF17:TI17)-TJ17&gt;0,SUM(TF17:TI17)-TJ17,"")</f>
        <v>22.175000000000001</v>
      </c>
      <c r="TV17" s="40">
        <f>IF(SUM(TR17,TU17)&gt;0,SUM(TR17,TU17),"")</f>
        <v>51.954999999999998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182</v>
      </c>
      <c r="D18" s="4" t="s">
        <v>4</v>
      </c>
      <c r="E18" s="4">
        <v>2006</v>
      </c>
      <c r="F18" s="9">
        <f>SUM(L18:V18)+SUM(L18:T18)*0.0000001+SUM(L18)*0.0000000000001</f>
        <v>144.98001449800458</v>
      </c>
      <c r="G18" s="66"/>
      <c r="H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I18" s="3" t="str">
        <f>IF(OR(AND(AQ18&gt;=AY$45,AQ18&lt;&gt;"",AN18=""),AND(AT18&gt;=AY$45,AT18&lt;&gt;"",AN18=""),AND(AX18&gt;=AY$45,AX18&lt;&gt;"",AN18=""),AND(BR18&gt;=BZ$45,BR18&lt;&gt;"",BO18=""),AND(BU18&gt;=BZ$45,BU18&lt;&gt;"",BO18=""),AND(BY18&gt;=BZ$45,BY18&lt;&gt;"",BO18=""),AND(CS18&gt;=DA$45,CS18&lt;&gt;"",CP18=""),AND(CV18&gt;=DA$45,CV18&lt;&gt;"",CP18=""),AND(CZ18&gt;=DA$45,CZ18&lt;&gt;"",CP18=""),AND(DZ18&gt;=EK$45,DZ18&lt;&gt;""),AND(EC18&gt;=EK$45,EC18&lt;&gt;""),AND(EG18&gt;=EK$45,EG18&lt;&gt;""),AND(EJ18&gt;=EK$45,EJ18&lt;&gt;""),AND(FH18&gt;=FS$45,FH18&lt;&gt;""),AND(FK18&gt;=FS$45,FK18&lt;&gt;""),AND(FO18&gt;=FS$45,FO18&lt;&gt;""),AND(FR18&gt;=FS$45,FR18&lt;&gt;""),AND(GP18&gt;=HA$45,GP18&lt;&gt;""),AND(GS18&gt;=HA$45,GS18&lt;&gt;""),AND(GW18&gt;=HA$45,GW18&lt;&gt;""),AND(GZ18&gt;=HA$45,GZ18&lt;&gt;""),AND(HX18&gt;=II$45,HX18&lt;&gt;""),AND(IA18&gt;=II$45,IA18&lt;&gt;""),AND(IE18&gt;=II$45,IE18&lt;&gt;""),AND(IH18&gt;=II$45,IH18&lt;&gt;""),AND(JF18&gt;=JQ$45,JF18&lt;&gt;""),AND(JI18&gt;=JQ$45,JI18&lt;&gt;""),AND(JM18&gt;=JQ$45,JM18&lt;&gt;""),AND(JP18&gt;=JQ$45,JP18&lt;&gt;""),AND(KN18&gt;=KY$45,KN18&lt;&gt;""),AND(KQ18&gt;=KY$45,KQ18&lt;&gt;""),AND(KU18&gt;=KY$45,KU18&lt;&gt;""),AND(KX18&gt;=KY$45,KX18&lt;&gt;""),AND(LV18&gt;=MG$45,LV18&lt;&gt;""),AND(LY18&gt;=MG$45,LY18&lt;&gt;""),AND(MC18&gt;=MG$45,MC18&lt;&gt;""),AND(MF18&gt;=MG$45,MF18&lt;&gt;""),AND(ND18&gt;=NO$45,ND18&lt;&gt;""),AND(NG18&gt;=NO$45,NG18&lt;&gt;""),AND(NK18&gt;=NO$45,NK18&lt;&gt;""),AND(NN18&gt;=NO$45,NN18&lt;&gt;""),AND(OL18&gt;=OW$45,OL18&lt;&gt;""),AND(OO18&gt;=OW$45,OO18&lt;&gt;""),AND(OS18&gt;=OW$45,OS18&lt;&gt;""),AND(OV18&gt;=OW$45,OV18&lt;&gt;""),AND(PT18&gt;=QE$45,PT18&lt;&gt;""),AND(PW18&gt;=QE$45,PW18&lt;&gt;""),AND(QA18&gt;=QE$45,QA18&lt;&gt;""),AND(QD18&gt;=QE$45,QD18&lt;&gt;""),AND(RB18&gt;=RM$45,RB18&lt;&gt;""),AND(RE18&gt;=RM$45,RE18&lt;&gt;""),AND(RI18&gt;=RM$45,RI18&lt;&gt;""),AND(RL18&gt;=RM$45,RL18&lt;&gt;""),AND(SJ18&gt;=SU$45,SJ18&lt;&gt;""),AND(SM18&gt;=SU$45,SM18&lt;&gt;""),AND(SQ18&gt;=SU$45,SQ18&lt;&gt;""),AND(ST18&gt;=SU$45,ST18&lt;&gt;"")),"P","")</f>
        <v/>
      </c>
      <c r="J18" s="36" t="str">
        <f>IF(AND(I18="P",H18=""),"No DD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Merit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Excellence",IF(K18="P","Worlds Team",IF(H18="P","National Team","")))))</f>
        <v/>
      </c>
      <c r="K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L18" s="8">
        <f>IF(COUNT(AQ18,AT18,BR18,BU18,CS18,CV18)&gt;0,LARGE((AQ18,AT18,BR18,BU18,CS18,CV18),1),0)</f>
        <v>45.8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45.099999999999994</v>
      </c>
      <c r="O18" s="8" t="str">
        <f>IF(N18="","",IF(OR(N18=CS18,N18=CV18),$CA$1,IF(OR(N18=BR18,N18=BU18),$AZ$1,IF(OR(N18=AQ18,N18=AT18),$Y$1,""))))</f>
        <v>2023 3rd Domestic Trial</v>
      </c>
      <c r="P18" s="8">
        <f>IF(COUNT(AQ18,AT18,BR18,BU18,CS18,CV18)&gt;2,MAX(AX18,BY18,CZ18,LARGE((AQ18,AT18,BR18,BU18,CS18,CV18),3)),IF(MAX(AX18,BY18,CZ18)&gt;0,MAX(AX18,BY18,CZ18),0))</f>
        <v>43.58</v>
      </c>
      <c r="Q18" s="8" t="str">
        <f>IF(P18="","",IF(OR(P18=CS18,P18=CV18,P18=CZ18),$CA$1,IF(OR(P18=BR18,P18=BU18,P18=BY18),$AZ$1,IF(OR(P18=AQ18,P18=AT18,P18=AX18),$Y$1,""))))</f>
        <v>2023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10.5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&gt;0,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12.9</v>
      </c>
      <c r="Z18" s="22">
        <v>9.1999999999999993</v>
      </c>
      <c r="AA18" s="22">
        <v>10.5</v>
      </c>
      <c r="AB18" s="22">
        <v>13.4</v>
      </c>
      <c r="AC18" s="22">
        <v>0.2</v>
      </c>
      <c r="AD18" s="22">
        <v>2.6</v>
      </c>
      <c r="AE18" s="22">
        <v>1.7</v>
      </c>
      <c r="AF18" s="22">
        <v>1.9</v>
      </c>
      <c r="AG18" s="22">
        <v>2.88</v>
      </c>
      <c r="AH18" s="22">
        <v>0.2</v>
      </c>
      <c r="AI18" s="22"/>
      <c r="AJ18" s="22"/>
      <c r="AK18" s="22"/>
      <c r="AL18" s="22"/>
      <c r="AM18" s="22"/>
      <c r="AN18" s="27"/>
      <c r="AO18" s="38">
        <f>IF(AA18&gt;0,AA18,"")</f>
        <v>10.5</v>
      </c>
      <c r="AP18" s="38">
        <f>IF(AB18&gt;0,AB18,"")</f>
        <v>13.4</v>
      </c>
      <c r="AQ18" s="40">
        <f>IF(SUM(Y18:AB18)-AC18&gt;0,SUM(Y18:AB18)-AC18,"")</f>
        <v>45.8</v>
      </c>
      <c r="AR18" s="40">
        <f>IF(AF18&gt;0,AF18,"")</f>
        <v>1.9</v>
      </c>
      <c r="AS18" s="40">
        <f>IF(AG18&gt;0,AG18,"")</f>
        <v>2.88</v>
      </c>
      <c r="AT18" s="40">
        <f>IF(SUM(AD18:AG18)-AH18&gt;0,SUM(AD18:AG18)-AH18,"")</f>
        <v>8.879999999999999</v>
      </c>
      <c r="AU18" s="40">
        <f>IF(AQ18="","",MAX(AQ18,AT18))</f>
        <v>45.8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45.8</v>
      </c>
      <c r="AZ18" s="26">
        <v>4.9000000000000004</v>
      </c>
      <c r="BA18" s="26">
        <v>3.3</v>
      </c>
      <c r="BB18" s="26">
        <v>4.3</v>
      </c>
      <c r="BC18" s="26">
        <v>5.65</v>
      </c>
      <c r="BD18" s="26">
        <v>0.2</v>
      </c>
      <c r="BE18" s="26">
        <v>12.7</v>
      </c>
      <c r="BF18" s="26">
        <v>8.9</v>
      </c>
      <c r="BG18" s="26">
        <v>9.7999999999999989</v>
      </c>
      <c r="BH18" s="26">
        <v>13.9</v>
      </c>
      <c r="BI18" s="26">
        <v>0.2</v>
      </c>
      <c r="BJ18" s="26">
        <v>12.3</v>
      </c>
      <c r="BK18" s="26">
        <v>9.3000000000000007</v>
      </c>
      <c r="BL18" s="26">
        <v>8.5999999999999979</v>
      </c>
      <c r="BM18" s="26">
        <v>13.78</v>
      </c>
      <c r="BN18" s="26">
        <v>0.4</v>
      </c>
      <c r="BO18" s="28"/>
      <c r="BP18" s="39">
        <f>IF(BB18&gt;0,BB18,"")</f>
        <v>4.3</v>
      </c>
      <c r="BQ18" s="39">
        <f>IF(BC18&gt;0,BC18,"")</f>
        <v>5.65</v>
      </c>
      <c r="BR18" s="11">
        <f>IF(SUM(AZ18:BC18)-BD18&gt;0,SUM(AZ18:BC18)-BD18,"")</f>
        <v>17.95</v>
      </c>
      <c r="BS18" s="11">
        <f>IF(BG18&gt;0,BG18,"")</f>
        <v>9.7999999999999989</v>
      </c>
      <c r="BT18" s="11">
        <f>IF(BH18&gt;0,BH18,"")</f>
        <v>13.9</v>
      </c>
      <c r="BU18" s="11">
        <f>IF(SUM(BE18:BH18)-BI18&gt;0,SUM(BE18:BH18)-BI18,"")</f>
        <v>45.099999999999994</v>
      </c>
      <c r="BV18" s="11">
        <f>IF(BR18="","",MAX(BR18,BU18))</f>
        <v>45.099999999999994</v>
      </c>
      <c r="BW18" s="11">
        <f>IF(BL18&gt;0,BL18,"")</f>
        <v>8.5999999999999979</v>
      </c>
      <c r="BX18" s="11">
        <f>IF(BM18&gt;0,BM18,"")</f>
        <v>13.78</v>
      </c>
      <c r="BY18" s="11">
        <f>IF(SUM(BJ18:BM18)-BN18&gt;0,SUM(BJ18:BM18)-BN18,"")</f>
        <v>43.58</v>
      </c>
      <c r="BZ18" s="11">
        <f>IF(SUM(BV18,BY18)&gt;0,SUM(BV18,BY18),"")</f>
        <v>88.679999999999993</v>
      </c>
      <c r="CA18" s="22">
        <v>7.4</v>
      </c>
      <c r="CB18" s="22">
        <v>4.8</v>
      </c>
      <c r="CC18" s="22">
        <v>4.5999999999999996</v>
      </c>
      <c r="CD18" s="22">
        <v>6.6</v>
      </c>
      <c r="CE18" s="22">
        <v>0</v>
      </c>
      <c r="CF18" s="22">
        <v>13</v>
      </c>
      <c r="CG18" s="22">
        <v>9.6999999999999993</v>
      </c>
      <c r="CH18" s="22">
        <v>8.1</v>
      </c>
      <c r="CI18" s="22">
        <v>13.2</v>
      </c>
      <c r="CJ18" s="22">
        <v>0.7</v>
      </c>
      <c r="CK18" s="22"/>
      <c r="CL18" s="22"/>
      <c r="CM18" s="22"/>
      <c r="CN18" s="22"/>
      <c r="CO18" s="22"/>
      <c r="CP18" s="27"/>
      <c r="CQ18" s="38">
        <f>IF(CC18&gt;0,CC18,"")</f>
        <v>4.5999999999999996</v>
      </c>
      <c r="CR18" s="38">
        <f>IF(CD18&gt;0,CD18,"")</f>
        <v>6.6</v>
      </c>
      <c r="CS18" s="40">
        <f>IF(SUM(CA18:CD18)-CE18&gt;0,SUM(CA18:CD18)-CE18,"")</f>
        <v>23.4</v>
      </c>
      <c r="CT18" s="40">
        <f>IF(CH18&gt;0,CH18,"")</f>
        <v>8.1</v>
      </c>
      <c r="CU18" s="40">
        <f>IF(CI18&gt;0,CI18,"")</f>
        <v>13.2</v>
      </c>
      <c r="CV18" s="40">
        <f>IF(SUM(CF18:CI18)-CJ18&gt;0,SUM(CF18:CI18)-CJ18,"")</f>
        <v>43.3</v>
      </c>
      <c r="CW18" s="40">
        <f>IF(CS18="","",MAX(CS18,CV18))</f>
        <v>43.3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43.3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6.15</v>
      </c>
      <c r="SW18" s="22">
        <f>IF($CP18="P",CB18,(CB18+BA18)/2)</f>
        <v>4.05</v>
      </c>
      <c r="SX18" s="22">
        <f>IF($CP18="P",CC18,(CC18+BB18)/2)</f>
        <v>4.4499999999999993</v>
      </c>
      <c r="SY18" s="22">
        <f>IF($CP18="P",CD18,(CD18+BC18)/2)</f>
        <v>6.125</v>
      </c>
      <c r="SZ18" s="22">
        <f>IF($CP18="P",CE18,(CE18+BD18)/2)</f>
        <v>0.1</v>
      </c>
      <c r="TA18" s="22">
        <f>IF($CP18="P",CF18,(CF18+BE18)/2)</f>
        <v>12.85</v>
      </c>
      <c r="TB18" s="22">
        <f>IF($CP18="P",CG18,(CG18+BF18)/2)</f>
        <v>9.3000000000000007</v>
      </c>
      <c r="TC18" s="22">
        <f>IF($CP18="P",CH18,(CH18+BG18)/2)</f>
        <v>8.9499999999999993</v>
      </c>
      <c r="TD18" s="22">
        <f>IF($CP18="P",CI18,(CI18+BH18)/2)</f>
        <v>13.55</v>
      </c>
      <c r="TE18" s="22">
        <f>IF($CP18="P",CJ18,(CJ18+BI18)/2)</f>
        <v>0.44999999999999996</v>
      </c>
      <c r="TF18" s="22">
        <f>IF($CP18="P",CK18,(CK18+BJ18)/2)</f>
        <v>6.15</v>
      </c>
      <c r="TG18" s="22">
        <f>IF($CP18="P",CL18,(CL18+BK18)/2)</f>
        <v>4.6500000000000004</v>
      </c>
      <c r="TH18" s="22">
        <f>IF($CP18="P",CM18,(CM18+BL18)/2)</f>
        <v>4.2999999999999989</v>
      </c>
      <c r="TI18" s="22">
        <f>IF($CP18="P",CN18,(CN18+BM18)/2)</f>
        <v>6.89</v>
      </c>
      <c r="TJ18" s="22">
        <f>IF($CP18="P",CO18,(CO18+BN18)/2)</f>
        <v>0.2</v>
      </c>
      <c r="TK18" s="27" t="s">
        <v>46</v>
      </c>
      <c r="TL18" s="40">
        <f>IF(SX18&gt;0,SX18,"")</f>
        <v>4.4499999999999993</v>
      </c>
      <c r="TM18" s="40">
        <f>IF(SY18&gt;0,SY18,"")</f>
        <v>6.125</v>
      </c>
      <c r="TN18" s="40">
        <f>IF(SUM(SV18:SY18)-SZ18&gt;0,SUM(SV18:SY18)-SZ18,"")</f>
        <v>20.674999999999997</v>
      </c>
      <c r="TO18" s="40">
        <f>IF(TC18&gt;0,TC18,"")</f>
        <v>8.9499999999999993</v>
      </c>
      <c r="TP18" s="40">
        <f>IF(TD18&gt;0,TD18,"")</f>
        <v>13.55</v>
      </c>
      <c r="TQ18" s="40">
        <f>IF(SUM(TA18:TD18)-TE18&gt;0,SUM(TA18:TD18)-TE18,"")</f>
        <v>44.199999999999996</v>
      </c>
      <c r="TR18" s="40">
        <f>IF(MAX(TN18,TQ18)&gt;0,MAX(TN18,TQ18),"")</f>
        <v>44.199999999999996</v>
      </c>
      <c r="TS18" s="40">
        <f>IF(TH18&gt;0,TH18,"")</f>
        <v>4.2999999999999989</v>
      </c>
      <c r="TT18" s="40">
        <f>IF(TI18&gt;0,TI18,"")</f>
        <v>6.89</v>
      </c>
      <c r="TU18" s="40">
        <f>IF(SUM(TF18:TI18)-TJ18&gt;0,SUM(TF18:TI18)-TJ18,"")</f>
        <v>21.79</v>
      </c>
      <c r="TV18" s="40">
        <f>IF(SUM(TR18,TU18)&gt;0,SUM(TR18,TU18),"")</f>
        <v>65.989999999999995</v>
      </c>
    </row>
    <row r="19" spans="1:542" x14ac:dyDescent="0.2">
      <c r="A19" s="4" t="str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/>
      </c>
      <c r="B19" s="4" t="str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/>
      </c>
      <c r="C19" s="5" t="s">
        <v>187</v>
      </c>
      <c r="D19" s="4" t="s">
        <v>6</v>
      </c>
      <c r="E19" s="4">
        <v>2006</v>
      </c>
      <c r="F19" s="9">
        <f>SUM(L19:V19)+SUM(L19:T19)*0.0000001+SUM(L19)*0.0000000000001</f>
        <v>136.84001368400448</v>
      </c>
      <c r="G19" s="66"/>
      <c r="H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I19" s="3" t="str">
        <f>IF(OR(AND(AQ19&gt;=AY$45,AQ19&lt;&gt;"",AN19=""),AND(AT19&gt;=AY$45,AT19&lt;&gt;"",AN19=""),AND(AX19&gt;=AY$45,AX19&lt;&gt;"",AN19=""),AND(BR19&gt;=BZ$45,BR19&lt;&gt;"",BO19=""),AND(BU19&gt;=BZ$45,BU19&lt;&gt;"",BO19=""),AND(BY19&gt;=BZ$45,BY19&lt;&gt;"",BO19=""),AND(CS19&gt;=DA$45,CS19&lt;&gt;"",CP19=""),AND(CV19&gt;=DA$45,CV19&lt;&gt;"",CP19=""),AND(CZ19&gt;=DA$45,CZ19&lt;&gt;"",CP19=""),AND(DZ19&gt;=EK$45,DZ19&lt;&gt;""),AND(EC19&gt;=EK$45,EC19&lt;&gt;""),AND(EG19&gt;=EK$45,EG19&lt;&gt;""),AND(EJ19&gt;=EK$45,EJ19&lt;&gt;""),AND(FH19&gt;=FS$45,FH19&lt;&gt;""),AND(FK19&gt;=FS$45,FK19&lt;&gt;""),AND(FO19&gt;=FS$45,FO19&lt;&gt;""),AND(FR19&gt;=FS$45,FR19&lt;&gt;""),AND(GP19&gt;=HA$45,GP19&lt;&gt;""),AND(GS19&gt;=HA$45,GS19&lt;&gt;""),AND(GW19&gt;=HA$45,GW19&lt;&gt;""),AND(GZ19&gt;=HA$45,GZ19&lt;&gt;""),AND(HX19&gt;=II$45,HX19&lt;&gt;""),AND(IA19&gt;=II$45,IA19&lt;&gt;""),AND(IE19&gt;=II$45,IE19&lt;&gt;""),AND(IH19&gt;=II$45,IH19&lt;&gt;""),AND(JF19&gt;=JQ$45,JF19&lt;&gt;""),AND(JI19&gt;=JQ$45,JI19&lt;&gt;""),AND(JM19&gt;=JQ$45,JM19&lt;&gt;""),AND(JP19&gt;=JQ$45,JP19&lt;&gt;""),AND(KN19&gt;=KY$45,KN19&lt;&gt;""),AND(KQ19&gt;=KY$45,KQ19&lt;&gt;""),AND(KU19&gt;=KY$45,KU19&lt;&gt;""),AND(KX19&gt;=KY$45,KX19&lt;&gt;""),AND(LV19&gt;=MG$45,LV19&lt;&gt;""),AND(LY19&gt;=MG$45,LY19&lt;&gt;""),AND(MC19&gt;=MG$45,MC19&lt;&gt;""),AND(MF19&gt;=MG$45,MF19&lt;&gt;""),AND(ND19&gt;=NO$45,ND19&lt;&gt;""),AND(NG19&gt;=NO$45,NG19&lt;&gt;""),AND(NK19&gt;=NO$45,NK19&lt;&gt;""),AND(NN19&gt;=NO$45,NN19&lt;&gt;""),AND(OL19&gt;=OW$45,OL19&lt;&gt;""),AND(OO19&gt;=OW$45,OO19&lt;&gt;""),AND(OS19&gt;=OW$45,OS19&lt;&gt;""),AND(OV19&gt;=OW$45,OV19&lt;&gt;""),AND(PT19&gt;=QE$45,PT19&lt;&gt;""),AND(PW19&gt;=QE$45,PW19&lt;&gt;""),AND(QA19&gt;=QE$45,QA19&lt;&gt;""),AND(QD19&gt;=QE$45,QD19&lt;&gt;""),AND(RB19&gt;=RM$45,RB19&lt;&gt;""),AND(RE19&gt;=RM$45,RE19&lt;&gt;""),AND(RI19&gt;=RM$45,RI19&lt;&gt;""),AND(RL19&gt;=RM$45,RL19&lt;&gt;""),AND(SJ19&gt;=SU$45,SJ19&lt;&gt;""),AND(SM19&gt;=SU$45,SM19&lt;&gt;""),AND(SQ19&gt;=SU$45,SQ19&lt;&gt;""),AND(ST19&gt;=SU$45,ST19&lt;&gt;"")),"P","")</f>
        <v/>
      </c>
      <c r="J19" s="36" t="str">
        <f>IF(AND(I19="P",H19=""),"No DD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Merit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Excellence",IF(K19="P","Worlds Team",IF(H19="P","National Team","")))))</f>
        <v/>
      </c>
      <c r="K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L19" s="8">
        <f>IF(COUNT(AQ19,AT19,BR19,BU19,CS19,CV19)&gt;0,LARGE((AQ19,AT19,BR19,BU19,CS19,CV19),1),0)</f>
        <v>45.01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IF(COUNT(AQ19,AT19,BR19,BU19,CS19,CV19)&gt;1,LARGE((AQ19,AT19,BR19,BU19,CS19,CV19),2),0)</f>
        <v>42.58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40.549999999999997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8.6999999999999993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Elite Canada</v>
      </c>
      <c r="T19" s="8">
        <f>IF(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&gt;0,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13.2</v>
      </c>
      <c r="Z19" s="22">
        <v>8.4</v>
      </c>
      <c r="AA19" s="22">
        <v>7.2</v>
      </c>
      <c r="AB19" s="22">
        <v>11.75</v>
      </c>
      <c r="AC19" s="22">
        <v>0</v>
      </c>
      <c r="AD19" s="22">
        <v>14.3</v>
      </c>
      <c r="AE19" s="22">
        <v>8.5</v>
      </c>
      <c r="AF19" s="22">
        <v>8.1</v>
      </c>
      <c r="AG19" s="22">
        <v>12.38</v>
      </c>
      <c r="AH19" s="22">
        <v>0.7</v>
      </c>
      <c r="AI19" s="22"/>
      <c r="AJ19" s="22"/>
      <c r="AK19" s="22"/>
      <c r="AL19" s="22"/>
      <c r="AM19" s="22"/>
      <c r="AN19" s="27"/>
      <c r="AO19" s="38">
        <f>IF(AA19&gt;0,AA19,"")</f>
        <v>7.2</v>
      </c>
      <c r="AP19" s="38">
        <f>IF(AB19&gt;0,AB19,"")</f>
        <v>11.75</v>
      </c>
      <c r="AQ19" s="40">
        <f>IF(SUM(Y19:AB19)-AC19&gt;0,SUM(Y19:AB19)-AC19,"")</f>
        <v>40.549999999999997</v>
      </c>
      <c r="AR19" s="40">
        <f>IF(AF19&gt;0,AF19,"")</f>
        <v>8.1</v>
      </c>
      <c r="AS19" s="40">
        <f>IF(AG19&gt;0,AG19,"")</f>
        <v>12.38</v>
      </c>
      <c r="AT19" s="40">
        <f>IF(SUM(AD19:AG19)-AH19&gt;0,SUM(AD19:AG19)-AH19,"")</f>
        <v>42.58</v>
      </c>
      <c r="AU19" s="40">
        <f>IF(AQ19="","",MAX(AQ19,AT19))</f>
        <v>42.58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42.58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5.6</v>
      </c>
      <c r="CB19" s="22">
        <v>3.7</v>
      </c>
      <c r="CC19" s="22">
        <v>4.5999999999999996</v>
      </c>
      <c r="CD19" s="22">
        <v>5.28</v>
      </c>
      <c r="CE19" s="22">
        <v>0</v>
      </c>
      <c r="CF19" s="22">
        <v>14.1</v>
      </c>
      <c r="CG19" s="22">
        <v>9.1</v>
      </c>
      <c r="CH19" s="22">
        <v>8.6999999999999993</v>
      </c>
      <c r="CI19" s="22">
        <v>13.21</v>
      </c>
      <c r="CJ19" s="22">
        <v>0.1</v>
      </c>
      <c r="CK19" s="22"/>
      <c r="CL19" s="22"/>
      <c r="CM19" s="22"/>
      <c r="CN19" s="22"/>
      <c r="CO19" s="22"/>
      <c r="CP19" s="27"/>
      <c r="CQ19" s="38">
        <f>IF(CC19&gt;0,CC19,"")</f>
        <v>4.5999999999999996</v>
      </c>
      <c r="CR19" s="38">
        <f>IF(CD19&gt;0,CD19,"")</f>
        <v>5.28</v>
      </c>
      <c r="CS19" s="40">
        <f>IF(SUM(CA19:CD19)-CE19&gt;0,SUM(CA19:CD19)-CE19,"")</f>
        <v>19.18</v>
      </c>
      <c r="CT19" s="40">
        <f>IF(CH19&gt;0,CH19,"")</f>
        <v>8.6999999999999993</v>
      </c>
      <c r="CU19" s="40">
        <f>IF(CI19&gt;0,CI19,"")</f>
        <v>13.21</v>
      </c>
      <c r="CV19" s="40">
        <f>IF(SUM(CF19:CI19)-CJ19&gt;0,SUM(CF19:CI19)-CJ19,"")</f>
        <v>45.01</v>
      </c>
      <c r="CW19" s="40">
        <f>IF(CS19="","",MAX(CS19,CV19))</f>
        <v>45.01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45.01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2.8</v>
      </c>
      <c r="SW19" s="22">
        <f>IF($CP19="P",CB19,(CB19+BA19)/2)</f>
        <v>1.85</v>
      </c>
      <c r="SX19" s="22">
        <f>IF($CP19="P",CC19,(CC19+BB19)/2)</f>
        <v>2.2999999999999998</v>
      </c>
      <c r="SY19" s="22">
        <f>IF($CP19="P",CD19,(CD19+BC19)/2)</f>
        <v>2.64</v>
      </c>
      <c r="SZ19" s="22">
        <f>IF($CP19="P",CE19,(CE19+BD19)/2)</f>
        <v>0</v>
      </c>
      <c r="TA19" s="22">
        <f>IF($CP19="P",CF19,(CF19+BE19)/2)</f>
        <v>7.05</v>
      </c>
      <c r="TB19" s="22">
        <f>IF($CP19="P",CG19,(CG19+BF19)/2)</f>
        <v>4.55</v>
      </c>
      <c r="TC19" s="22">
        <f>IF($CP19="P",CH19,(CH19+BG19)/2)</f>
        <v>4.3499999999999996</v>
      </c>
      <c r="TD19" s="22">
        <f>IF($CP19="P",CI19,(CI19+BH19)/2)</f>
        <v>6.6050000000000004</v>
      </c>
      <c r="TE19" s="22">
        <f>IF($CP19="P",CJ19,(CJ19+BI19)/2)</f>
        <v>0.05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>
        <f>IF(SX19&gt;0,SX19,"")</f>
        <v>2.2999999999999998</v>
      </c>
      <c r="TM19" s="40">
        <f>IF(SY19&gt;0,SY19,"")</f>
        <v>2.64</v>
      </c>
      <c r="TN19" s="40">
        <f>IF(SUM(SV19:SY19)-SZ19&gt;0,SUM(SV19:SY19)-SZ19,"")</f>
        <v>9.59</v>
      </c>
      <c r="TO19" s="40">
        <f>IF(TC19&gt;0,TC19,"")</f>
        <v>4.3499999999999996</v>
      </c>
      <c r="TP19" s="40">
        <f>IF(TD19&gt;0,TD19,"")</f>
        <v>6.6050000000000004</v>
      </c>
      <c r="TQ19" s="40">
        <f>IF(SUM(TA19:TD19)-TE19&gt;0,SUM(TA19:TD19)-TE19,"")</f>
        <v>22.504999999999999</v>
      </c>
      <c r="TR19" s="40">
        <f>IF(MAX(TN19,TQ19)&gt;0,MAX(TN19,TQ19),"")</f>
        <v>22.504999999999999</v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>
        <f>IF(SUM(TR19,TU19)&gt;0,SUM(TR19,TU19),"")</f>
        <v>22.504999999999999</v>
      </c>
    </row>
    <row r="20" spans="1:542" x14ac:dyDescent="0.2">
      <c r="A20" s="4" t="str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/>
      </c>
      <c r="B20" s="4" t="str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/>
      </c>
      <c r="C20" s="5" t="s">
        <v>119</v>
      </c>
      <c r="D20" s="4" t="s">
        <v>31</v>
      </c>
      <c r="E20" s="4">
        <v>2003</v>
      </c>
      <c r="F20" s="9">
        <f>SUM(L20:V20)+SUM(L20:T20)*0.0000001+SUM(L20)*0.0000000000001</f>
        <v>127.03001270300427</v>
      </c>
      <c r="G20" s="66"/>
      <c r="H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I20" s="3" t="str">
        <f>IF(OR(AND(AQ20&gt;=AY$45,AQ20&lt;&gt;"",AN20=""),AND(AT20&gt;=AY$45,AT20&lt;&gt;"",AN20=""),AND(AX20&gt;=AY$45,AX20&lt;&gt;"",AN20=""),AND(BR20&gt;=BZ$45,BR20&lt;&gt;"",BO20=""),AND(BU20&gt;=BZ$45,BU20&lt;&gt;"",BO20=""),AND(BY20&gt;=BZ$45,BY20&lt;&gt;"",BO20=""),AND(CS20&gt;=DA$45,CS20&lt;&gt;"",CP20=""),AND(CV20&gt;=DA$45,CV20&lt;&gt;"",CP20=""),AND(CZ20&gt;=DA$45,CZ20&lt;&gt;"",CP20=""),AND(DZ20&gt;=EK$45,DZ20&lt;&gt;""),AND(EC20&gt;=EK$45,EC20&lt;&gt;""),AND(EG20&gt;=EK$45,EG20&lt;&gt;""),AND(EJ20&gt;=EK$45,EJ20&lt;&gt;""),AND(FH20&gt;=FS$45,FH20&lt;&gt;""),AND(FK20&gt;=FS$45,FK20&lt;&gt;""),AND(FO20&gt;=FS$45,FO20&lt;&gt;""),AND(FR20&gt;=FS$45,FR20&lt;&gt;""),AND(GP20&gt;=HA$45,GP20&lt;&gt;""),AND(GS20&gt;=HA$45,GS20&lt;&gt;""),AND(GW20&gt;=HA$45,GW20&lt;&gt;""),AND(GZ20&gt;=HA$45,GZ20&lt;&gt;""),AND(HX20&gt;=II$45,HX20&lt;&gt;""),AND(IA20&gt;=II$45,IA20&lt;&gt;""),AND(IE20&gt;=II$45,IE20&lt;&gt;""),AND(IH20&gt;=II$45,IH20&lt;&gt;""),AND(JF20&gt;=JQ$45,JF20&lt;&gt;""),AND(JI20&gt;=JQ$45,JI20&lt;&gt;""),AND(JM20&gt;=JQ$45,JM20&lt;&gt;""),AND(JP20&gt;=JQ$45,JP20&lt;&gt;""),AND(KN20&gt;=KY$45,KN20&lt;&gt;""),AND(KQ20&gt;=KY$45,KQ20&lt;&gt;""),AND(KU20&gt;=KY$45,KU20&lt;&gt;""),AND(KX20&gt;=KY$45,KX20&lt;&gt;""),AND(LV20&gt;=MG$45,LV20&lt;&gt;""),AND(LY20&gt;=MG$45,LY20&lt;&gt;""),AND(MC20&gt;=MG$45,MC20&lt;&gt;""),AND(MF20&gt;=MG$45,MF20&lt;&gt;""),AND(ND20&gt;=NO$45,ND20&lt;&gt;""),AND(NG20&gt;=NO$45,NG20&lt;&gt;""),AND(NK20&gt;=NO$45,NK20&lt;&gt;""),AND(NN20&gt;=NO$45,NN20&lt;&gt;""),AND(OL20&gt;=OW$45,OL20&lt;&gt;""),AND(OO20&gt;=OW$45,OO20&lt;&gt;""),AND(OS20&gt;=OW$45,OS20&lt;&gt;""),AND(OV20&gt;=OW$45,OV20&lt;&gt;""),AND(PT20&gt;=QE$45,PT20&lt;&gt;""),AND(PW20&gt;=QE$45,PW20&lt;&gt;""),AND(QA20&gt;=QE$45,QA20&lt;&gt;""),AND(QD20&gt;=QE$45,QD20&lt;&gt;""),AND(RB20&gt;=RM$45,RB20&lt;&gt;""),AND(RE20&gt;=RM$45,RE20&lt;&gt;""),AND(RI20&gt;=RM$45,RI20&lt;&gt;""),AND(RL20&gt;=RM$45,RL20&lt;&gt;""),AND(SJ20&gt;=SU$45,SJ20&lt;&gt;""),AND(SM20&gt;=SU$45,SM20&lt;&gt;""),AND(SQ20&gt;=SU$45,SQ20&lt;&gt;""),AND(ST20&gt;=SU$45,ST20&lt;&gt;"")),"P","")</f>
        <v/>
      </c>
      <c r="J20" s="36" t="str">
        <f>IF(AND(I20="P",H20=""),"No DD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Merit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Excellence",IF(K20="P","Worlds Team",IF(H20="P","National Team","")))))</f>
        <v/>
      </c>
      <c r="K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L20" s="8">
        <f>IF(COUNT(AQ20,AT20,BR20,BU20,CS20,CV20)&gt;0,LARGE((AQ20,AT20,BR20,BU20,CS20,CV20),1),0)</f>
        <v>42.73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40.519999999999996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35.08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8.6999999999999993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&gt;0,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10.6</v>
      </c>
      <c r="Z20" s="22">
        <v>6.8</v>
      </c>
      <c r="AA20" s="22">
        <v>7.4</v>
      </c>
      <c r="AB20" s="22">
        <v>10.28</v>
      </c>
      <c r="AC20" s="22">
        <v>0</v>
      </c>
      <c r="AD20" s="22">
        <v>1.4</v>
      </c>
      <c r="AE20" s="22">
        <v>0.9</v>
      </c>
      <c r="AF20" s="22">
        <v>1.5</v>
      </c>
      <c r="AG20" s="22">
        <v>1.33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7.4</v>
      </c>
      <c r="AP20" s="38">
        <f>IF(AB20&gt;0,AB20,"")</f>
        <v>10.28</v>
      </c>
      <c r="AQ20" s="40">
        <f>IF(SUM(Y20:AB20)-AC20&gt;0,SUM(Y20:AB20)-AC20,"")</f>
        <v>35.08</v>
      </c>
      <c r="AR20" s="40">
        <f>IF(AF20&gt;0,AF20,"")</f>
        <v>1.5</v>
      </c>
      <c r="AS20" s="40">
        <f>IF(AG20&gt;0,AG20,"")</f>
        <v>1.33</v>
      </c>
      <c r="AT20" s="40">
        <f>IF(SUM(AD20:AG20)-AH20&gt;0,SUM(AD20:AG20)-AH20,"")</f>
        <v>5.13</v>
      </c>
      <c r="AU20" s="40">
        <f>IF(AQ20="","",MAX(AQ20,AT20))</f>
        <v>35.08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35.08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>
        <v>13.7</v>
      </c>
      <c r="CB20" s="22">
        <v>8.3000000000000007</v>
      </c>
      <c r="CC20" s="22">
        <v>7</v>
      </c>
      <c r="CD20" s="22">
        <v>11.52</v>
      </c>
      <c r="CE20" s="22">
        <v>0</v>
      </c>
      <c r="CF20" s="22">
        <v>12.5</v>
      </c>
      <c r="CG20" s="22">
        <v>9</v>
      </c>
      <c r="CH20" s="22">
        <v>8.6999999999999993</v>
      </c>
      <c r="CI20" s="22">
        <v>12.63</v>
      </c>
      <c r="CJ20" s="22">
        <v>0.1</v>
      </c>
      <c r="CK20" s="22"/>
      <c r="CL20" s="22"/>
      <c r="CM20" s="22"/>
      <c r="CN20" s="22"/>
      <c r="CO20" s="22"/>
      <c r="CP20" s="27"/>
      <c r="CQ20" s="38">
        <f>IF(CC20&gt;0,CC20,"")</f>
        <v>7</v>
      </c>
      <c r="CR20" s="38">
        <f>IF(CD20&gt;0,CD20,"")</f>
        <v>11.52</v>
      </c>
      <c r="CS20" s="40">
        <f>IF(SUM(CA20:CD20)-CE20&gt;0,SUM(CA20:CD20)-CE20,"")</f>
        <v>40.519999999999996</v>
      </c>
      <c r="CT20" s="40">
        <f>IF(CH20&gt;0,CH20,"")</f>
        <v>8.6999999999999993</v>
      </c>
      <c r="CU20" s="40">
        <f>IF(CI20&gt;0,CI20,"")</f>
        <v>12.63</v>
      </c>
      <c r="CV20" s="40">
        <f>IF(SUM(CF20:CI20)-CJ20&gt;0,SUM(CF20:CI20)-CJ20,"")</f>
        <v>42.73</v>
      </c>
      <c r="CW20" s="40">
        <f>IF(CS20="","",MAX(CS20,CV20))</f>
        <v>42.73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42.73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6.85</v>
      </c>
      <c r="SW20" s="22">
        <f>IF($CP20="P",CB20,(CB20+BA20)/2)</f>
        <v>4.1500000000000004</v>
      </c>
      <c r="SX20" s="22">
        <f>IF($CP20="P",CC20,(CC20+BB20)/2)</f>
        <v>3.5</v>
      </c>
      <c r="SY20" s="22">
        <f>IF($CP20="P",CD20,(CD20+BC20)/2)</f>
        <v>5.76</v>
      </c>
      <c r="SZ20" s="22">
        <f>IF($CP20="P",CE20,(CE20+BD20)/2)</f>
        <v>0</v>
      </c>
      <c r="TA20" s="22">
        <f>IF($CP20="P",CF20,(CF20+BE20)/2)</f>
        <v>6.25</v>
      </c>
      <c r="TB20" s="22">
        <f>IF($CP20="P",CG20,(CG20+BF20)/2)</f>
        <v>4.5</v>
      </c>
      <c r="TC20" s="22">
        <f>IF($CP20="P",CH20,(CH20+BG20)/2)</f>
        <v>4.3499999999999996</v>
      </c>
      <c r="TD20" s="22">
        <f>IF($CP20="P",CI20,(CI20+BH20)/2)</f>
        <v>6.3150000000000004</v>
      </c>
      <c r="TE20" s="22">
        <f>IF($CP20="P",CJ20,(CJ20+BI20)/2)</f>
        <v>0.05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>
        <f>IF(SX20&gt;0,SX20,"")</f>
        <v>3.5</v>
      </c>
      <c r="TM20" s="40">
        <f>IF(SY20&gt;0,SY20,"")</f>
        <v>5.76</v>
      </c>
      <c r="TN20" s="40">
        <f>IF(SUM(SV20:SY20)-SZ20&gt;0,SUM(SV20:SY20)-SZ20,"")</f>
        <v>20.259999999999998</v>
      </c>
      <c r="TO20" s="40">
        <f>IF(TC20&gt;0,TC20,"")</f>
        <v>4.3499999999999996</v>
      </c>
      <c r="TP20" s="40">
        <f>IF(TD20&gt;0,TD20,"")</f>
        <v>6.3150000000000004</v>
      </c>
      <c r="TQ20" s="40">
        <f>IF(SUM(TA20:TD20)-TE20&gt;0,SUM(TA20:TD20)-TE20,"")</f>
        <v>21.364999999999998</v>
      </c>
      <c r="TR20" s="40">
        <f>IF(MAX(TN20,TQ20)&gt;0,MAX(TN20,TQ20),"")</f>
        <v>21.364999999999998</v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>
        <f>IF(SUM(TR20,TU20)&gt;0,SUM(TR20,TU20),"")</f>
        <v>21.364999999999998</v>
      </c>
    </row>
    <row r="21" spans="1:542" x14ac:dyDescent="0.2">
      <c r="A21" s="4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>7</v>
      </c>
      <c r="B21" s="4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>5</v>
      </c>
      <c r="C21" s="5" t="s">
        <v>178</v>
      </c>
      <c r="D21" s="4" t="s">
        <v>3</v>
      </c>
      <c r="E21" s="4">
        <v>2004</v>
      </c>
      <c r="F21" s="9">
        <f>SUM(L21:V21)+SUM(L21:T21)*0.0000001+SUM(L21)*0.0000000000001</f>
        <v>124.21001242100478</v>
      </c>
      <c r="G21" s="66"/>
      <c r="H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I21" s="3" t="str">
        <f>IF(OR(AND(AQ21&gt;=AY$45,AQ21&lt;&gt;"",AN21=""),AND(AT21&gt;=AY$45,AT21&lt;&gt;"",AN21=""),AND(AX21&gt;=AY$45,AX21&lt;&gt;"",AN21=""),AND(BR21&gt;=BZ$45,BR21&lt;&gt;"",BO21=""),AND(BU21&gt;=BZ$45,BU21&lt;&gt;"",BO21=""),AND(BY21&gt;=BZ$45,BY21&lt;&gt;"",BO21=""),AND(CS21&gt;=DA$45,CS21&lt;&gt;"",CP21=""),AND(CV21&gt;=DA$45,CV21&lt;&gt;"",CP21=""),AND(CZ21&gt;=DA$45,CZ21&lt;&gt;"",CP21=""),AND(DZ21&gt;=EK$45,DZ21&lt;&gt;""),AND(EC21&gt;=EK$45,EC21&lt;&gt;""),AND(EG21&gt;=EK$45,EG21&lt;&gt;""),AND(EJ21&gt;=EK$45,EJ21&lt;&gt;""),AND(FH21&gt;=FS$45,FH21&lt;&gt;""),AND(FK21&gt;=FS$45,FK21&lt;&gt;""),AND(FO21&gt;=FS$45,FO21&lt;&gt;""),AND(FR21&gt;=FS$45,FR21&lt;&gt;""),AND(GP21&gt;=HA$45,GP21&lt;&gt;""),AND(GS21&gt;=HA$45,GS21&lt;&gt;""),AND(GW21&gt;=HA$45,GW21&lt;&gt;""),AND(GZ21&gt;=HA$45,GZ21&lt;&gt;""),AND(HX21&gt;=II$45,HX21&lt;&gt;""),AND(IA21&gt;=II$45,IA21&lt;&gt;""),AND(IE21&gt;=II$45,IE21&lt;&gt;""),AND(IH21&gt;=II$45,IH21&lt;&gt;""),AND(JF21&gt;=JQ$45,JF21&lt;&gt;""),AND(JI21&gt;=JQ$45,JI21&lt;&gt;""),AND(JM21&gt;=JQ$45,JM21&lt;&gt;""),AND(JP21&gt;=JQ$45,JP21&lt;&gt;""),AND(KN21&gt;=KY$45,KN21&lt;&gt;""),AND(KQ21&gt;=KY$45,KQ21&lt;&gt;""),AND(KU21&gt;=KY$45,KU21&lt;&gt;""),AND(KX21&gt;=KY$45,KX21&lt;&gt;""),AND(LV21&gt;=MG$45,LV21&lt;&gt;""),AND(LY21&gt;=MG$45,LY21&lt;&gt;""),AND(MC21&gt;=MG$45,MC21&lt;&gt;""),AND(MF21&gt;=MG$45,MF21&lt;&gt;""),AND(ND21&gt;=NO$45,ND21&lt;&gt;""),AND(NG21&gt;=NO$45,NG21&lt;&gt;""),AND(NK21&gt;=NO$45,NK21&lt;&gt;""),AND(NN21&gt;=NO$45,NN21&lt;&gt;""),AND(OL21&gt;=OW$45,OL21&lt;&gt;""),AND(OO21&gt;=OW$45,OO21&lt;&gt;""),AND(OS21&gt;=OW$45,OS21&lt;&gt;""),AND(OV21&gt;=OW$45,OV21&lt;&gt;""),AND(PT21&gt;=QE$45,PT21&lt;&gt;""),AND(PW21&gt;=QE$45,PW21&lt;&gt;""),AND(QA21&gt;=QE$45,QA21&lt;&gt;""),AND(QD21&gt;=QE$45,QD21&lt;&gt;""),AND(RB21&gt;=RM$45,RB21&lt;&gt;""),AND(RE21&gt;=RM$45,RE21&lt;&gt;""),AND(RI21&gt;=RM$45,RI21&lt;&gt;""),AND(RL21&gt;=RM$45,RL21&lt;&gt;""),AND(SJ21&gt;=SU$45,SJ21&lt;&gt;""),AND(SM21&gt;=SU$45,SM21&lt;&gt;""),AND(SQ21&gt;=SU$45,SQ21&lt;&gt;""),AND(ST21&gt;=SU$45,ST21&lt;&gt;"")),"P","")</f>
        <v>P</v>
      </c>
      <c r="J21" s="36" t="str">
        <f>IF(AND(I21="P",H21=""),"No DD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Merit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Excellence",IF(K21="P","Worlds Team",IF(H21="P","National Team","")))))</f>
        <v>No DD</v>
      </c>
      <c r="K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L21" s="8">
        <f>IF(COUNT(AQ21,AT21,BR21,BU21,CS21,CV21)&gt;0,LARGE((AQ21,AT21,BR21,BU21,CS21,CV21),1),0)</f>
        <v>47.849999999999994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18.62</v>
      </c>
      <c r="O21" s="8" t="str">
        <f>IF(N21="","",IF(OR(N21=CS21,N21=CV21),$CA$1,IF(OR(N21=BR21,N21=BU21),$AZ$1,IF(OR(N21=AQ21,N21=AT21),$Y$1,""))))</f>
        <v>2023 Nationals</v>
      </c>
      <c r="P21" s="8">
        <f>IF(COUNT(AQ21,AT21,BR21,BU21,CS21,CV21)&gt;2,MAX(AX21,BY21,CZ21,LARGE((AQ21,AT21,BR21,BU21,CS21,CV21),3)),IF(MAX(AX21,BY21,CZ21)&gt;0,MAX(AX21,BY21,CZ21),0))</f>
        <v>48.64</v>
      </c>
      <c r="Q21" s="8" t="str">
        <f>IF(P21="","",IF(OR(P21=CS21,P21=CV21,P21=CZ21),$CA$1,IF(OR(P21=BR21,P21=BU21,P21=BY21),$AZ$1,IF(OR(P21=AQ21,P21=AT21,P21=AX21),$Y$1,""))))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&gt;0,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15.6</v>
      </c>
      <c r="Z21" s="22">
        <v>9.6</v>
      </c>
      <c r="AA21" s="22">
        <v>9.1</v>
      </c>
      <c r="AB21" s="22">
        <v>13.55</v>
      </c>
      <c r="AC21" s="22">
        <v>0</v>
      </c>
      <c r="AD21" s="22">
        <v>5.6</v>
      </c>
      <c r="AE21" s="22">
        <v>3.4</v>
      </c>
      <c r="AF21" s="22">
        <v>4.4000000000000004</v>
      </c>
      <c r="AG21" s="22">
        <v>5.22</v>
      </c>
      <c r="AH21" s="22">
        <v>0</v>
      </c>
      <c r="AI21" s="22">
        <v>16.3</v>
      </c>
      <c r="AJ21" s="22">
        <v>9.6</v>
      </c>
      <c r="AK21" s="22">
        <v>9.1</v>
      </c>
      <c r="AL21" s="22">
        <v>13.64</v>
      </c>
      <c r="AM21" s="22">
        <v>0</v>
      </c>
      <c r="AN21" s="27"/>
      <c r="AO21" s="38">
        <f>IF(AA21&gt;0,AA21,"")</f>
        <v>9.1</v>
      </c>
      <c r="AP21" s="38">
        <f>IF(AB21&gt;0,AB21,"")</f>
        <v>13.55</v>
      </c>
      <c r="AQ21" s="40">
        <f>IF(SUM(Y21:AB21)-AC21&gt;0,SUM(Y21:AB21)-AC21,"")</f>
        <v>47.849999999999994</v>
      </c>
      <c r="AR21" s="40">
        <f>IF(AF21&gt;0,AF21,"")</f>
        <v>4.4000000000000004</v>
      </c>
      <c r="AS21" s="40">
        <f>IF(AG21&gt;0,AG21,"")</f>
        <v>5.22</v>
      </c>
      <c r="AT21" s="40">
        <f>IF(SUM(AD21:AG21)-AH21&gt;0,SUM(AD21:AG21)-AH21,"")</f>
        <v>18.62</v>
      </c>
      <c r="AU21" s="40">
        <f>IF(AQ21="","",MAX(AQ21,AT21))</f>
        <v>47.849999999999994</v>
      </c>
      <c r="AV21" s="40">
        <f>IF(AK21&gt;0,AK21,"")</f>
        <v>9.1</v>
      </c>
      <c r="AW21" s="40">
        <f>IF(AL21&gt;0,AL21,"")</f>
        <v>13.64</v>
      </c>
      <c r="AX21" s="40">
        <f>IF(SUM(AI21:AL21)-AM21&gt;0,SUM(AI21:AL21)-AM21,"")</f>
        <v>48.64</v>
      </c>
      <c r="AY21" s="40">
        <f>IF(SUM(AU21,AX21)&gt;0,SUM(AU21,AX21),"")</f>
        <v>96.49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179</v>
      </c>
      <c r="D22" s="4" t="s">
        <v>3</v>
      </c>
      <c r="E22" s="4">
        <v>2005</v>
      </c>
      <c r="F22" s="9">
        <f>SUM(L22:V22)+SUM(L22:T22)*0.0000001+SUM(L22)*0.0000000000001</f>
        <v>119.86001198600466</v>
      </c>
      <c r="G22" s="66"/>
      <c r="H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I22" s="3" t="str">
        <f>IF(OR(AND(AQ22&gt;=AY$45,AQ22&lt;&gt;"",AN22=""),AND(AT22&gt;=AY$45,AT22&lt;&gt;"",AN22=""),AND(AX22&gt;=AY$45,AX22&lt;&gt;"",AN22=""),AND(BR22&gt;=BZ$45,BR22&lt;&gt;"",BO22=""),AND(BU22&gt;=BZ$45,BU22&lt;&gt;"",BO22=""),AND(BY22&gt;=BZ$45,BY22&lt;&gt;"",BO22=""),AND(CS22&gt;=DA$45,CS22&lt;&gt;"",CP22=""),AND(CV22&gt;=DA$45,CV22&lt;&gt;"",CP22=""),AND(CZ22&gt;=DA$45,CZ22&lt;&gt;"",CP22=""),AND(DZ22&gt;=EK$45,DZ22&lt;&gt;""),AND(EC22&gt;=EK$45,EC22&lt;&gt;""),AND(EG22&gt;=EK$45,EG22&lt;&gt;""),AND(EJ22&gt;=EK$45,EJ22&lt;&gt;""),AND(FH22&gt;=FS$45,FH22&lt;&gt;""),AND(FK22&gt;=FS$45,FK22&lt;&gt;""),AND(FO22&gt;=FS$45,FO22&lt;&gt;""),AND(FR22&gt;=FS$45,FR22&lt;&gt;""),AND(GP22&gt;=HA$45,GP22&lt;&gt;""),AND(GS22&gt;=HA$45,GS22&lt;&gt;""),AND(GW22&gt;=HA$45,GW22&lt;&gt;""),AND(GZ22&gt;=HA$45,GZ22&lt;&gt;""),AND(HX22&gt;=II$45,HX22&lt;&gt;""),AND(IA22&gt;=II$45,IA22&lt;&gt;""),AND(IE22&gt;=II$45,IE22&lt;&gt;""),AND(IH22&gt;=II$45,IH22&lt;&gt;""),AND(JF22&gt;=JQ$45,JF22&lt;&gt;""),AND(JI22&gt;=JQ$45,JI22&lt;&gt;""),AND(JM22&gt;=JQ$45,JM22&lt;&gt;""),AND(JP22&gt;=JQ$45,JP22&lt;&gt;""),AND(KN22&gt;=KY$45,KN22&lt;&gt;""),AND(KQ22&gt;=KY$45,KQ22&lt;&gt;""),AND(KU22&gt;=KY$45,KU22&lt;&gt;""),AND(KX22&gt;=KY$45,KX22&lt;&gt;""),AND(LV22&gt;=MG$45,LV22&lt;&gt;""),AND(LY22&gt;=MG$45,LY22&lt;&gt;""),AND(MC22&gt;=MG$45,MC22&lt;&gt;""),AND(MF22&gt;=MG$45,MF22&lt;&gt;""),AND(ND22&gt;=NO$45,ND22&lt;&gt;""),AND(NG22&gt;=NO$45,NG22&lt;&gt;""),AND(NK22&gt;=NO$45,NK22&lt;&gt;""),AND(NN22&gt;=NO$45,NN22&lt;&gt;""),AND(OL22&gt;=OW$45,OL22&lt;&gt;""),AND(OO22&gt;=OW$45,OO22&lt;&gt;""),AND(OS22&gt;=OW$45,OS22&lt;&gt;""),AND(OV22&gt;=OW$45,OV22&lt;&gt;""),AND(PT22&gt;=QE$45,PT22&lt;&gt;""),AND(PW22&gt;=QE$45,PW22&lt;&gt;""),AND(QA22&gt;=QE$45,QA22&lt;&gt;""),AND(QD22&gt;=QE$45,QD22&lt;&gt;""),AND(RB22&gt;=RM$45,RB22&lt;&gt;""),AND(RE22&gt;=RM$45,RE22&lt;&gt;""),AND(RI22&gt;=RM$45,RI22&lt;&gt;""),AND(RL22&gt;=RM$45,RL22&lt;&gt;""),AND(SJ22&gt;=SU$45,SJ22&lt;&gt;""),AND(SM22&gt;=SU$45,SM22&lt;&gt;""),AND(SQ22&gt;=SU$45,SQ22&lt;&gt;""),AND(ST22&gt;=SU$45,ST22&lt;&gt;"")),"P","")</f>
        <v/>
      </c>
      <c r="J22" s="36" t="str">
        <f>IF(AND(I22="P",H22=""),"No DD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Merit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Excellence",IF(K22="P","Worlds Team",IF(H22="P","National Team","")))))</f>
        <v/>
      </c>
      <c r="K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L22" s="8">
        <f>IF(COUNT(AQ22,AT22,BR22,BU22,CS22,CV22)&gt;0,LARGE((AQ22,AT22,BR22,BU22,CS22,CV22),1),0)</f>
        <v>46.400000000000006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45.75</v>
      </c>
      <c r="O22" s="8" t="str">
        <f>IF(N22="","",IF(OR(N22=CS22,N22=CV22),$CA$1,IF(OR(N22=BR22,N22=BU22),$AZ$1,IF(OR(N22=AQ22,N22=AT22),$Y$1,""))))</f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&gt;0,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14.8</v>
      </c>
      <c r="Z22" s="22">
        <v>9.4</v>
      </c>
      <c r="AA22" s="22">
        <v>8.9</v>
      </c>
      <c r="AB22" s="22">
        <v>13.3</v>
      </c>
      <c r="AC22" s="22">
        <v>0</v>
      </c>
      <c r="AD22" s="22">
        <v>14.7</v>
      </c>
      <c r="AE22" s="22">
        <v>8.6999999999999993</v>
      </c>
      <c r="AF22" s="22">
        <v>8.9</v>
      </c>
      <c r="AG22" s="22">
        <v>13.45</v>
      </c>
      <c r="AH22" s="22">
        <v>0</v>
      </c>
      <c r="AI22" s="22">
        <v>6.3</v>
      </c>
      <c r="AJ22" s="22">
        <v>3.5</v>
      </c>
      <c r="AK22" s="22">
        <v>3.5</v>
      </c>
      <c r="AL22" s="22">
        <v>5.51</v>
      </c>
      <c r="AM22" s="22">
        <v>0</v>
      </c>
      <c r="AN22" s="27"/>
      <c r="AO22" s="38">
        <f>IF(AA22&gt;0,AA22,"")</f>
        <v>8.9</v>
      </c>
      <c r="AP22" s="38">
        <f>IF(AB22&gt;0,AB22,"")</f>
        <v>13.3</v>
      </c>
      <c r="AQ22" s="40">
        <f>IF(SUM(Y22:AB22)-AC22&gt;0,SUM(Y22:AB22)-AC22,"")</f>
        <v>46.400000000000006</v>
      </c>
      <c r="AR22" s="40">
        <f>IF(AF22&gt;0,AF22,"")</f>
        <v>8.9</v>
      </c>
      <c r="AS22" s="40">
        <f>IF(AG22&gt;0,AG22,"")</f>
        <v>13.45</v>
      </c>
      <c r="AT22" s="40">
        <f>IF(SUM(AD22:AG22)-AH22&gt;0,SUM(AD22:AG22)-AH22,"")</f>
        <v>45.75</v>
      </c>
      <c r="AU22" s="40">
        <f>IF(AQ22="","",MAX(AQ22,AT22))</f>
        <v>46.400000000000006</v>
      </c>
      <c r="AV22" s="40">
        <f>IF(AK22&gt;0,AK22,"")</f>
        <v>3.5</v>
      </c>
      <c r="AW22" s="40">
        <f>IF(AL22&gt;0,AL22,"")</f>
        <v>5.51</v>
      </c>
      <c r="AX22" s="40">
        <f>IF(SUM(AI22:AL22)-AM22&gt;0,SUM(AI22:AL22)-AM22,"")</f>
        <v>18.810000000000002</v>
      </c>
      <c r="AY22" s="40">
        <f>IF(SUM(AU22,AX22)&gt;0,SUM(AU22,AX22),"")</f>
        <v>65.210000000000008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0</v>
      </c>
      <c r="SW22" s="22">
        <f>IF($CP22="P",CB22,(CB22+BA22)/2)</f>
        <v>0</v>
      </c>
      <c r="SX22" s="22">
        <f>IF($CP22="P",CC22,(CC22+BB22)/2)</f>
        <v>0</v>
      </c>
      <c r="SY22" s="22">
        <f>IF($CP22="P",CD22,(CD22+BC22)/2)</f>
        <v>0</v>
      </c>
      <c r="SZ22" s="22">
        <f>IF($CP22="P",CE22,(CE22+BD22)/2)</f>
        <v>0</v>
      </c>
      <c r="TA22" s="22">
        <f>IF($CP22="P",CF22,(CF22+BE22)/2)</f>
        <v>0</v>
      </c>
      <c r="TB22" s="22">
        <f>IF($CP22="P",CG22,(CG22+BF22)/2)</f>
        <v>0</v>
      </c>
      <c r="TC22" s="22">
        <f>IF($CP22="P",CH22,(CH22+BG22)/2)</f>
        <v>0</v>
      </c>
      <c r="TD22" s="22">
        <f>IF($CP22="P",CI22,(CI22+BH22)/2)</f>
        <v>0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 t="str">
        <f>IF(SX22&gt;0,SX22,"")</f>
        <v/>
      </c>
      <c r="TM22" s="40" t="str">
        <f>IF(SY22&gt;0,SY22,"")</f>
        <v/>
      </c>
      <c r="TN22" s="40" t="str">
        <f>IF(SUM(SV22:SY22)-SZ22&gt;0,SUM(SV22:SY22)-SZ22,"")</f>
        <v/>
      </c>
      <c r="TO22" s="40" t="str">
        <f>IF(TC22&gt;0,TC22,"")</f>
        <v/>
      </c>
      <c r="TP22" s="40" t="str">
        <f>IF(TD22&gt;0,TD22,"")</f>
        <v/>
      </c>
      <c r="TQ22" s="40" t="str">
        <f>IF(SUM(TA22:TD22)-TE22&gt;0,SUM(TA22:TD22)-TE22,"")</f>
        <v/>
      </c>
      <c r="TR22" s="40" t="str">
        <f>IF(MAX(TN22,TQ22)&gt;0,MAX(TN22,TQ22),"")</f>
        <v/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 t="str">
        <f>IF(SUM(TR22,TU22)&gt;0,SUM(TR22,TU22),"")</f>
        <v/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142</v>
      </c>
      <c r="D23" s="4" t="s">
        <v>3</v>
      </c>
      <c r="E23" s="4">
        <v>2006</v>
      </c>
      <c r="F23" s="9">
        <f>SUM(L23:V23)+SUM(L23:T23)*0.0000001+SUM(L23)*0.0000000000001</f>
        <v>118.46001184600416</v>
      </c>
      <c r="G23" s="66"/>
      <c r="H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I23" s="3" t="str">
        <f>IF(OR(AND(AQ23&gt;=AY$45,AQ23&lt;&gt;"",AN23=""),AND(AT23&gt;=AY$45,AT23&lt;&gt;"",AN23=""),AND(AX23&gt;=AY$45,AX23&lt;&gt;"",AN23=""),AND(BR23&gt;=BZ$45,BR23&lt;&gt;"",BO23=""),AND(BU23&gt;=BZ$45,BU23&lt;&gt;"",BO23=""),AND(BY23&gt;=BZ$45,BY23&lt;&gt;"",BO23=""),AND(CS23&gt;=DA$45,CS23&lt;&gt;"",CP23=""),AND(CV23&gt;=DA$45,CV23&lt;&gt;"",CP23=""),AND(CZ23&gt;=DA$45,CZ23&lt;&gt;"",CP23=""),AND(DZ23&gt;=EK$45,DZ23&lt;&gt;""),AND(EC23&gt;=EK$45,EC23&lt;&gt;""),AND(EG23&gt;=EK$45,EG23&lt;&gt;""),AND(EJ23&gt;=EK$45,EJ23&lt;&gt;""),AND(FH23&gt;=FS$45,FH23&lt;&gt;""),AND(FK23&gt;=FS$45,FK23&lt;&gt;""),AND(FO23&gt;=FS$45,FO23&lt;&gt;""),AND(FR23&gt;=FS$45,FR23&lt;&gt;""),AND(GP23&gt;=HA$45,GP23&lt;&gt;""),AND(GS23&gt;=HA$45,GS23&lt;&gt;""),AND(GW23&gt;=HA$45,GW23&lt;&gt;""),AND(GZ23&gt;=HA$45,GZ23&lt;&gt;""),AND(HX23&gt;=II$45,HX23&lt;&gt;""),AND(IA23&gt;=II$45,IA23&lt;&gt;""),AND(IE23&gt;=II$45,IE23&lt;&gt;""),AND(IH23&gt;=II$45,IH23&lt;&gt;""),AND(JF23&gt;=JQ$45,JF23&lt;&gt;""),AND(JI23&gt;=JQ$45,JI23&lt;&gt;""),AND(JM23&gt;=JQ$45,JM23&lt;&gt;""),AND(JP23&gt;=JQ$45,JP23&lt;&gt;""),AND(KN23&gt;=KY$45,KN23&lt;&gt;""),AND(KQ23&gt;=KY$45,KQ23&lt;&gt;""),AND(KU23&gt;=KY$45,KU23&lt;&gt;""),AND(KX23&gt;=KY$45,KX23&lt;&gt;""),AND(LV23&gt;=MG$45,LV23&lt;&gt;""),AND(LY23&gt;=MG$45,LY23&lt;&gt;""),AND(MC23&gt;=MG$45,MC23&lt;&gt;""),AND(MF23&gt;=MG$45,MF23&lt;&gt;""),AND(ND23&gt;=NO$45,ND23&lt;&gt;""),AND(NG23&gt;=NO$45,NG23&lt;&gt;""),AND(NK23&gt;=NO$45,NK23&lt;&gt;""),AND(NN23&gt;=NO$45,NN23&lt;&gt;""),AND(OL23&gt;=OW$45,OL23&lt;&gt;""),AND(OO23&gt;=OW$45,OO23&lt;&gt;""),AND(OS23&gt;=OW$45,OS23&lt;&gt;""),AND(OV23&gt;=OW$45,OV23&lt;&gt;""),AND(PT23&gt;=QE$45,PT23&lt;&gt;""),AND(PW23&gt;=QE$45,PW23&lt;&gt;""),AND(QA23&gt;=QE$45,QA23&lt;&gt;""),AND(QD23&gt;=QE$45,QD23&lt;&gt;""),AND(RB23&gt;=RM$45,RB23&lt;&gt;""),AND(RE23&gt;=RM$45,RE23&lt;&gt;""),AND(RI23&gt;=RM$45,RI23&lt;&gt;""),AND(RL23&gt;=RM$45,RL23&lt;&gt;""),AND(SJ23&gt;=SU$45,SJ23&lt;&gt;""),AND(SM23&gt;=SU$45,SM23&lt;&gt;""),AND(SQ23&gt;=SU$45,SQ23&lt;&gt;""),AND(ST23&gt;=SU$45,ST23&lt;&gt;"")),"P","")</f>
        <v/>
      </c>
      <c r="J23" s="36" t="str">
        <f>IF(AND(I23="P",H23=""),"No DD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Merit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Excellence",IF(K23="P","Worlds Team",IF(H23="P","National Team","")))))</f>
        <v/>
      </c>
      <c r="K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L23" s="8">
        <f>IF(COUNT(AQ23,AT23,BR23,BU23,CS23,CV23)&gt;0,LARGE((AQ23,AT23,BR23,BU23,CS23,CV23),1),0)</f>
        <v>41.709999999999994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40.580000000000005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29.069999999999997</v>
      </c>
      <c r="Q23" s="8" t="str">
        <f>IF(P23="","",IF(OR(P23=CS23,P23=CV23,P23=CZ23),$CA$1,IF(OR(P23=BR23,P23=BU23,P23=BY23),$AZ$1,IF(OR(P23=AQ23,P23=AT23,P23=AX23),$Y$1,""))))</f>
        <v>2023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7.1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&gt;0,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8.1999999999999993</v>
      </c>
      <c r="Z23" s="22">
        <v>5.5</v>
      </c>
      <c r="AA23" s="22">
        <v>7.1</v>
      </c>
      <c r="AB23" s="22">
        <v>8.27</v>
      </c>
      <c r="AC23" s="22">
        <v>0</v>
      </c>
      <c r="AD23" s="22">
        <v>4.3</v>
      </c>
      <c r="AE23" s="22">
        <v>2.8</v>
      </c>
      <c r="AF23" s="22">
        <v>3.4</v>
      </c>
      <c r="AG23" s="22">
        <v>4.3600000000000003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7.1</v>
      </c>
      <c r="AP23" s="38">
        <f>IF(AB23&gt;0,AB23,"")</f>
        <v>8.27</v>
      </c>
      <c r="AQ23" s="40">
        <f>IF(SUM(Y23:AB23)-AC23&gt;0,SUM(Y23:AB23)-AC23,"")</f>
        <v>29.069999999999997</v>
      </c>
      <c r="AR23" s="40">
        <f>IF(AF23&gt;0,AF23,"")</f>
        <v>3.4</v>
      </c>
      <c r="AS23" s="40">
        <f>IF(AG23&gt;0,AG23,"")</f>
        <v>4.3600000000000003</v>
      </c>
      <c r="AT23" s="40">
        <f>IF(SUM(AD23:AG23)-AH23&gt;0,SUM(AD23:AG23)-AH23,"")</f>
        <v>14.86</v>
      </c>
      <c r="AU23" s="40">
        <f>IF(AQ23="","",MAX(AQ23,AT23))</f>
        <v>29.069999999999997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29.069999999999997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14.7</v>
      </c>
      <c r="CB23" s="22">
        <v>8.6999999999999993</v>
      </c>
      <c r="CC23" s="22">
        <v>6.4</v>
      </c>
      <c r="CD23" s="22">
        <v>11.91</v>
      </c>
      <c r="CE23" s="22">
        <v>0</v>
      </c>
      <c r="CF23" s="22">
        <v>13.9</v>
      </c>
      <c r="CG23" s="22">
        <v>8.4</v>
      </c>
      <c r="CH23" s="22">
        <v>6.4</v>
      </c>
      <c r="CI23" s="22">
        <v>11.88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6.4</v>
      </c>
      <c r="CR23" s="38">
        <f>IF(CD23&gt;0,CD23,"")</f>
        <v>11.91</v>
      </c>
      <c r="CS23" s="40">
        <f>IF(SUM(CA23:CD23)-CE23&gt;0,SUM(CA23:CD23)-CE23,"")</f>
        <v>41.709999999999994</v>
      </c>
      <c r="CT23" s="40">
        <f>IF(CH23&gt;0,CH23,"")</f>
        <v>6.4</v>
      </c>
      <c r="CU23" s="40">
        <f>IF(CI23&gt;0,CI23,"")</f>
        <v>11.88</v>
      </c>
      <c r="CV23" s="40">
        <f>IF(SUM(CF23:CI23)-CJ23&gt;0,SUM(CF23:CI23)-CJ23,"")</f>
        <v>40.580000000000005</v>
      </c>
      <c r="CW23" s="40">
        <f>IF(CS23="","",MAX(CS23,CV23))</f>
        <v>41.709999999999994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41.709999999999994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7.35</v>
      </c>
      <c r="SW23" s="22">
        <f>IF($CP23="P",CB23,(CB23+BA23)/2)</f>
        <v>4.3499999999999996</v>
      </c>
      <c r="SX23" s="22">
        <f>IF($CP23="P",CC23,(CC23+BB23)/2)</f>
        <v>3.2</v>
      </c>
      <c r="SY23" s="22">
        <f>IF($CP23="P",CD23,(CD23+BC23)/2)</f>
        <v>5.9550000000000001</v>
      </c>
      <c r="SZ23" s="22">
        <f>IF($CP23="P",CE23,(CE23+BD23)/2)</f>
        <v>0</v>
      </c>
      <c r="TA23" s="22">
        <f>IF($CP23="P",CF23,(CF23+BE23)/2)</f>
        <v>6.95</v>
      </c>
      <c r="TB23" s="22">
        <f>IF($CP23="P",CG23,(CG23+BF23)/2)</f>
        <v>4.2</v>
      </c>
      <c r="TC23" s="22">
        <f>IF($CP23="P",CH23,(CH23+BG23)/2)</f>
        <v>3.2</v>
      </c>
      <c r="TD23" s="22">
        <f>IF($CP23="P",CI23,(CI23+BH23)/2)</f>
        <v>5.94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3.2</v>
      </c>
      <c r="TM23" s="40">
        <f>IF(SY23&gt;0,SY23,"")</f>
        <v>5.9550000000000001</v>
      </c>
      <c r="TN23" s="40">
        <f>IF(SUM(SV23:SY23)-SZ23&gt;0,SUM(SV23:SY23)-SZ23,"")</f>
        <v>20.854999999999997</v>
      </c>
      <c r="TO23" s="40">
        <f>IF(TC23&gt;0,TC23,"")</f>
        <v>3.2</v>
      </c>
      <c r="TP23" s="40">
        <f>IF(TD23&gt;0,TD23,"")</f>
        <v>5.94</v>
      </c>
      <c r="TQ23" s="40">
        <f>IF(SUM(TA23:TD23)-TE23&gt;0,SUM(TA23:TD23)-TE23,"")</f>
        <v>20.290000000000003</v>
      </c>
      <c r="TR23" s="40">
        <f>IF(MAX(TN23,TQ23)&gt;0,MAX(TN23,TQ23),"")</f>
        <v>20.854999999999997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20.854999999999997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222</v>
      </c>
      <c r="D24" s="4" t="s">
        <v>6</v>
      </c>
      <c r="E24" s="4">
        <v>2006</v>
      </c>
      <c r="F24" s="9">
        <f>SUM(L24:V24)+SUM(L24:T24)*0.0000001+SUM(L24)*0.0000000000001</f>
        <v>110.46001104600462</v>
      </c>
      <c r="G24" s="66"/>
      <c r="H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I24" s="3" t="str">
        <f>IF(OR(AND(AQ24&gt;=AY$45,AQ24&lt;&gt;"",AN24=""),AND(AT24&gt;=AY$45,AT24&lt;&gt;"",AN24=""),AND(AX24&gt;=AY$45,AX24&lt;&gt;"",AN24=""),AND(BR24&gt;=BZ$45,BR24&lt;&gt;"",BO24=""),AND(BU24&gt;=BZ$45,BU24&lt;&gt;"",BO24=""),AND(BY24&gt;=BZ$45,BY24&lt;&gt;"",BO24=""),AND(CS24&gt;=DA$45,CS24&lt;&gt;"",CP24=""),AND(CV24&gt;=DA$45,CV24&lt;&gt;"",CP24=""),AND(CZ24&gt;=DA$45,CZ24&lt;&gt;"",CP24=""),AND(DZ24&gt;=EK$45,DZ24&lt;&gt;""),AND(EC24&gt;=EK$45,EC24&lt;&gt;""),AND(EG24&gt;=EK$45,EG24&lt;&gt;""),AND(EJ24&gt;=EK$45,EJ24&lt;&gt;""),AND(FH24&gt;=FS$45,FH24&lt;&gt;""),AND(FK24&gt;=FS$45,FK24&lt;&gt;""),AND(FO24&gt;=FS$45,FO24&lt;&gt;""),AND(FR24&gt;=FS$45,FR24&lt;&gt;""),AND(GP24&gt;=HA$45,GP24&lt;&gt;""),AND(GS24&gt;=HA$45,GS24&lt;&gt;""),AND(GW24&gt;=HA$45,GW24&lt;&gt;""),AND(GZ24&gt;=HA$45,GZ24&lt;&gt;""),AND(HX24&gt;=II$45,HX24&lt;&gt;""),AND(IA24&gt;=II$45,IA24&lt;&gt;""),AND(IE24&gt;=II$45,IE24&lt;&gt;""),AND(IH24&gt;=II$45,IH24&lt;&gt;""),AND(JF24&gt;=JQ$45,JF24&lt;&gt;""),AND(JI24&gt;=JQ$45,JI24&lt;&gt;""),AND(JM24&gt;=JQ$45,JM24&lt;&gt;""),AND(JP24&gt;=JQ$45,JP24&lt;&gt;""),AND(KN24&gt;=KY$45,KN24&lt;&gt;""),AND(KQ24&gt;=KY$45,KQ24&lt;&gt;""),AND(KU24&gt;=KY$45,KU24&lt;&gt;""),AND(KX24&gt;=KY$45,KX24&lt;&gt;""),AND(LV24&gt;=MG$45,LV24&lt;&gt;""),AND(LY24&gt;=MG$45,LY24&lt;&gt;""),AND(MC24&gt;=MG$45,MC24&lt;&gt;""),AND(MF24&gt;=MG$45,MF24&lt;&gt;""),AND(ND24&gt;=NO$45,ND24&lt;&gt;""),AND(NG24&gt;=NO$45,NG24&lt;&gt;""),AND(NK24&gt;=NO$45,NK24&lt;&gt;""),AND(NN24&gt;=NO$45,NN24&lt;&gt;""),AND(OL24&gt;=OW$45,OL24&lt;&gt;""),AND(OO24&gt;=OW$45,OO24&lt;&gt;""),AND(OS24&gt;=OW$45,OS24&lt;&gt;""),AND(OV24&gt;=OW$45,OV24&lt;&gt;""),AND(PT24&gt;=QE$45,PT24&lt;&gt;""),AND(PW24&gt;=QE$45,PW24&lt;&gt;""),AND(QA24&gt;=QE$45,QA24&lt;&gt;""),AND(QD24&gt;=QE$45,QD24&lt;&gt;""),AND(RB24&gt;=RM$45,RB24&lt;&gt;""),AND(RE24&gt;=RM$45,RE24&lt;&gt;""),AND(RI24&gt;=RM$45,RI24&lt;&gt;""),AND(RL24&gt;=RM$45,RL24&lt;&gt;""),AND(SJ24&gt;=SU$45,SJ24&lt;&gt;""),AND(SM24&gt;=SU$45,SM24&lt;&gt;""),AND(SQ24&gt;=SU$45,SQ24&lt;&gt;""),AND(ST24&gt;=SU$45,ST24&lt;&gt;"")),"P","")</f>
        <v/>
      </c>
      <c r="J24" s="36" t="str">
        <f>IF(AND(I24="P",H24=""),"No DD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Merit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Excellence",IF(K24="P","Worlds Team",IF(H24="P","National Team","")))))</f>
        <v/>
      </c>
      <c r="K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L24" s="8">
        <f>IF(COUNT(AQ24,AT24,BR24,BU24,CS24,CV24)&gt;0,LARGE((AQ24,AT24,BR24,BU24,CS24,CV24),1),0)</f>
        <v>46.39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44.55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9.7200000000000006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9.8000000000000007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Elite Canada</v>
      </c>
      <c r="T24" s="8">
        <f>IF(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&gt;0,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13.7</v>
      </c>
      <c r="CB24" s="22">
        <v>9.5</v>
      </c>
      <c r="CC24" s="22">
        <v>9.8000000000000007</v>
      </c>
      <c r="CD24" s="22">
        <v>13.39</v>
      </c>
      <c r="CE24" s="22">
        <v>0</v>
      </c>
      <c r="CF24" s="22">
        <v>13.4</v>
      </c>
      <c r="CG24" s="22">
        <v>8.9</v>
      </c>
      <c r="CH24" s="22">
        <v>9.1</v>
      </c>
      <c r="CI24" s="22">
        <v>13.15</v>
      </c>
      <c r="CJ24" s="22">
        <v>0</v>
      </c>
      <c r="CK24" s="22">
        <v>3</v>
      </c>
      <c r="CL24" s="22">
        <v>1.8</v>
      </c>
      <c r="CM24" s="22">
        <v>2.1</v>
      </c>
      <c r="CN24" s="22">
        <v>2.82</v>
      </c>
      <c r="CO24" s="22">
        <v>0</v>
      </c>
      <c r="CP24" s="27"/>
      <c r="CQ24" s="38">
        <f>IF(CC24&gt;0,CC24,"")</f>
        <v>9.8000000000000007</v>
      </c>
      <c r="CR24" s="38">
        <f>IF(CD24&gt;0,CD24,"")</f>
        <v>13.39</v>
      </c>
      <c r="CS24" s="40">
        <f>IF(SUM(CA24:CD24)-CE24&gt;0,SUM(CA24:CD24)-CE24,"")</f>
        <v>46.39</v>
      </c>
      <c r="CT24" s="40">
        <f>IF(CH24&gt;0,CH24,"")</f>
        <v>9.1</v>
      </c>
      <c r="CU24" s="40">
        <f>IF(CI24&gt;0,CI24,"")</f>
        <v>13.15</v>
      </c>
      <c r="CV24" s="40">
        <f>IF(SUM(CF24:CI24)-CJ24&gt;0,SUM(CF24:CI24)-CJ24,"")</f>
        <v>44.55</v>
      </c>
      <c r="CW24" s="40">
        <f>IF(CS24="","",MAX(CS24,CV24))</f>
        <v>46.39</v>
      </c>
      <c r="CX24" s="40">
        <f>IF(CM24&gt;0,CM24,"")</f>
        <v>2.1</v>
      </c>
      <c r="CY24" s="40">
        <f>IF(CN24&gt;0,CN24,"")</f>
        <v>2.82</v>
      </c>
      <c r="CZ24" s="40">
        <f>IF(SUM(CK24:CN24)-CO24&gt;0,SUM(CK24:CN24)-CO24,"")</f>
        <v>9.7200000000000006</v>
      </c>
      <c r="DA24" s="40">
        <f>IF(SUM(CW24,CZ24)&gt;0,SUM(CW24,CZ24),"")</f>
        <v>56.11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6.85</v>
      </c>
      <c r="SW24" s="22">
        <f>IF($CP24="P",CB24,(CB24+BA24)/2)</f>
        <v>4.75</v>
      </c>
      <c r="SX24" s="22">
        <f>IF($CP24="P",CC24,(CC24+BB24)/2)</f>
        <v>4.9000000000000004</v>
      </c>
      <c r="SY24" s="22">
        <f>IF($CP24="P",CD24,(CD24+BC24)/2)</f>
        <v>6.6950000000000003</v>
      </c>
      <c r="SZ24" s="22">
        <f>IF($CP24="P",CE24,(CE24+BD24)/2)</f>
        <v>0</v>
      </c>
      <c r="TA24" s="22">
        <f>IF($CP24="P",CF24,(CF24+BE24)/2)</f>
        <v>6.7</v>
      </c>
      <c r="TB24" s="22">
        <f>IF($CP24="P",CG24,(CG24+BF24)/2)</f>
        <v>4.45</v>
      </c>
      <c r="TC24" s="22">
        <f>IF($CP24="P",CH24,(CH24+BG24)/2)</f>
        <v>4.55</v>
      </c>
      <c r="TD24" s="22">
        <f>IF($CP24="P",CI24,(CI24+BH24)/2)</f>
        <v>6.5750000000000002</v>
      </c>
      <c r="TE24" s="22">
        <f>IF($CP24="P",CJ24,(CJ24+BI24)/2)</f>
        <v>0</v>
      </c>
      <c r="TF24" s="22">
        <f>IF($CP24="P",CK24,(CK24+BJ24)/2)</f>
        <v>1.5</v>
      </c>
      <c r="TG24" s="22">
        <f>IF($CP24="P",CL24,(CL24+BK24)/2)</f>
        <v>0.9</v>
      </c>
      <c r="TH24" s="22">
        <f>IF($CP24="P",CM24,(CM24+BL24)/2)</f>
        <v>1.05</v>
      </c>
      <c r="TI24" s="22">
        <f>IF($CP24="P",CN24,(CN24+BM24)/2)</f>
        <v>1.41</v>
      </c>
      <c r="TJ24" s="22">
        <f>IF($CP24="P",CO24,(CO24+BN24)/2)</f>
        <v>0</v>
      </c>
      <c r="TK24" s="27" t="s">
        <v>46</v>
      </c>
      <c r="TL24" s="40">
        <f>IF(SX24&gt;0,SX24,"")</f>
        <v>4.9000000000000004</v>
      </c>
      <c r="TM24" s="40">
        <f>IF(SY24&gt;0,SY24,"")</f>
        <v>6.6950000000000003</v>
      </c>
      <c r="TN24" s="40">
        <f>IF(SUM(SV24:SY24)-SZ24&gt;0,SUM(SV24:SY24)-SZ24,"")</f>
        <v>23.195</v>
      </c>
      <c r="TO24" s="40">
        <f>IF(TC24&gt;0,TC24,"")</f>
        <v>4.55</v>
      </c>
      <c r="TP24" s="40">
        <f>IF(TD24&gt;0,TD24,"")</f>
        <v>6.5750000000000002</v>
      </c>
      <c r="TQ24" s="40">
        <f>IF(SUM(TA24:TD24)-TE24&gt;0,SUM(TA24:TD24)-TE24,"")</f>
        <v>22.274999999999999</v>
      </c>
      <c r="TR24" s="40">
        <f>IF(MAX(TN24,TQ24)&gt;0,MAX(TN24,TQ24),"")</f>
        <v>23.195</v>
      </c>
      <c r="TS24" s="40">
        <f>IF(TH24&gt;0,TH24,"")</f>
        <v>1.05</v>
      </c>
      <c r="TT24" s="40">
        <f>IF(TI24&gt;0,TI24,"")</f>
        <v>1.41</v>
      </c>
      <c r="TU24" s="40">
        <f>IF(SUM(TF24:TI24)-TJ24&gt;0,SUM(TF24:TI24)-TJ24,"")</f>
        <v>4.8600000000000003</v>
      </c>
      <c r="TV24" s="40">
        <f>IF(SUM(TR24,TU24)&gt;0,SUM(TR24,TU24),"")</f>
        <v>28.055</v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140</v>
      </c>
      <c r="D25" s="4" t="s">
        <v>3</v>
      </c>
      <c r="E25" s="4">
        <v>2006</v>
      </c>
      <c r="F25" s="9">
        <f>SUM(L25:V25)+SUM(L25:T25)*0.0000001+SUM(L25)*0.0000000000001</f>
        <v>100.99001009900464</v>
      </c>
      <c r="G25" s="66"/>
      <c r="H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I25" s="3" t="str">
        <f>IF(OR(AND(AQ25&gt;=AY$45,AQ25&lt;&gt;"",AN25=""),AND(AT25&gt;=AY$45,AT25&lt;&gt;"",AN25=""),AND(AX25&gt;=AY$45,AX25&lt;&gt;"",AN25=""),AND(BR25&gt;=BZ$45,BR25&lt;&gt;"",BO25=""),AND(BU25&gt;=BZ$45,BU25&lt;&gt;"",BO25=""),AND(BY25&gt;=BZ$45,BY25&lt;&gt;"",BO25=""),AND(CS25&gt;=DA$45,CS25&lt;&gt;"",CP25=""),AND(CV25&gt;=DA$45,CV25&lt;&gt;"",CP25=""),AND(CZ25&gt;=DA$45,CZ25&lt;&gt;"",CP25=""),AND(DZ25&gt;=EK$45,DZ25&lt;&gt;""),AND(EC25&gt;=EK$45,EC25&lt;&gt;""),AND(EG25&gt;=EK$45,EG25&lt;&gt;""),AND(EJ25&gt;=EK$45,EJ25&lt;&gt;""),AND(FH25&gt;=FS$45,FH25&lt;&gt;""),AND(FK25&gt;=FS$45,FK25&lt;&gt;""),AND(FO25&gt;=FS$45,FO25&lt;&gt;""),AND(FR25&gt;=FS$45,FR25&lt;&gt;""),AND(GP25&gt;=HA$45,GP25&lt;&gt;""),AND(GS25&gt;=HA$45,GS25&lt;&gt;""),AND(GW25&gt;=HA$45,GW25&lt;&gt;""),AND(GZ25&gt;=HA$45,GZ25&lt;&gt;""),AND(HX25&gt;=II$45,HX25&lt;&gt;""),AND(IA25&gt;=II$45,IA25&lt;&gt;""),AND(IE25&gt;=II$45,IE25&lt;&gt;""),AND(IH25&gt;=II$45,IH25&lt;&gt;""),AND(JF25&gt;=JQ$45,JF25&lt;&gt;""),AND(JI25&gt;=JQ$45,JI25&lt;&gt;""),AND(JM25&gt;=JQ$45,JM25&lt;&gt;""),AND(JP25&gt;=JQ$45,JP25&lt;&gt;""),AND(KN25&gt;=KY$45,KN25&lt;&gt;""),AND(KQ25&gt;=KY$45,KQ25&lt;&gt;""),AND(KU25&gt;=KY$45,KU25&lt;&gt;""),AND(KX25&gt;=KY$45,KX25&lt;&gt;""),AND(LV25&gt;=MG$45,LV25&lt;&gt;""),AND(LY25&gt;=MG$45,LY25&lt;&gt;""),AND(MC25&gt;=MG$45,MC25&lt;&gt;""),AND(MF25&gt;=MG$45,MF25&lt;&gt;""),AND(ND25&gt;=NO$45,ND25&lt;&gt;""),AND(NG25&gt;=NO$45,NG25&lt;&gt;""),AND(NK25&gt;=NO$45,NK25&lt;&gt;""),AND(NN25&gt;=NO$45,NN25&lt;&gt;""),AND(OL25&gt;=OW$45,OL25&lt;&gt;""),AND(OO25&gt;=OW$45,OO25&lt;&gt;""),AND(OS25&gt;=OW$45,OS25&lt;&gt;""),AND(OV25&gt;=OW$45,OV25&lt;&gt;""),AND(PT25&gt;=QE$45,PT25&lt;&gt;""),AND(PW25&gt;=QE$45,PW25&lt;&gt;""),AND(QA25&gt;=QE$45,QA25&lt;&gt;""),AND(QD25&gt;=QE$45,QD25&lt;&gt;""),AND(RB25&gt;=RM$45,RB25&lt;&gt;""),AND(RE25&gt;=RM$45,RE25&lt;&gt;""),AND(RI25&gt;=RM$45,RI25&lt;&gt;""),AND(RL25&gt;=RM$45,RL25&lt;&gt;""),AND(SJ25&gt;=SU$45,SJ25&lt;&gt;""),AND(SM25&gt;=SU$45,SM25&lt;&gt;""),AND(SQ25&gt;=SU$45,SQ25&lt;&gt;""),AND(ST25&gt;=SU$45,ST25&lt;&gt;"")),"P","")</f>
        <v/>
      </c>
      <c r="J25" s="36" t="str">
        <f>IF(AND(I25="P",H25=""),"No DD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Merit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Excellence",IF(K25="P","Worlds Team",IF(H25="P","National Team","")))))</f>
        <v/>
      </c>
      <c r="K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L25" s="8">
        <f>IF(COUNT(AQ25,AT25,BR25,BU25,CS25,CV25)&gt;0,LARGE((AQ25,AT25,BR25,BU25,CS25,CV25),1),0)</f>
        <v>46.370000000000005</v>
      </c>
      <c r="M25" s="8" t="str">
        <f>IF(L25="","",IF(OR(L25=CS25,L25=CV25),$CA$1,IF(OR(L25=BR25,L25=BU25),$AZ$1,IF(OR(L25=AQ25,L25=AT25),$Y$1,""))))</f>
        <v>2023 Nationals</v>
      </c>
      <c r="N25" s="8">
        <f>IF(COUNT(AQ25,AT25,BR25,BU25,CS25,CV25)&gt;1,LARGE((AQ25,AT25,BR25,BU25,CS25,CV25),2),0)</f>
        <v>44.42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>IF(P25="","",IF(OR(P25=CS25,P25=CV25,P25=CZ25),$CA$1,IF(OR(P25=BR25,P25=BU25,P25=BY25),$AZ$1,IF(OR(P25=AQ25,P25=AT25,P25=AX25),$Y$1,""))))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10.199999999999999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&gt;0,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13.2</v>
      </c>
      <c r="Z25" s="22">
        <v>8.8000000000000007</v>
      </c>
      <c r="AA25" s="22">
        <v>10.199999999999999</v>
      </c>
      <c r="AB25" s="22">
        <v>12.22</v>
      </c>
      <c r="AC25" s="22">
        <v>0</v>
      </c>
      <c r="AD25" s="22">
        <v>13.9</v>
      </c>
      <c r="AE25" s="22">
        <v>9.6</v>
      </c>
      <c r="AF25" s="22">
        <v>10.199999999999999</v>
      </c>
      <c r="AG25" s="22">
        <v>12.67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10.199999999999999</v>
      </c>
      <c r="AP25" s="38">
        <f>IF(AB25&gt;0,AB25,"")</f>
        <v>12.22</v>
      </c>
      <c r="AQ25" s="40">
        <f>IF(SUM(Y25:AB25)-AC25&gt;0,SUM(Y25:AB25)-AC25,"")</f>
        <v>44.42</v>
      </c>
      <c r="AR25" s="40">
        <f>IF(AF25&gt;0,AF25,"")</f>
        <v>10.199999999999999</v>
      </c>
      <c r="AS25" s="40">
        <f>IF(AG25&gt;0,AG25,"")</f>
        <v>12.67</v>
      </c>
      <c r="AT25" s="40">
        <f>IF(SUM(AD25:AG25)-AH25&gt;0,SUM(AD25:AG25)-AH25,"")</f>
        <v>46.370000000000005</v>
      </c>
      <c r="AU25" s="40">
        <f>IF(AQ25="","",MAX(AQ25,AT25))</f>
        <v>46.370000000000005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46.370000000000005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120</v>
      </c>
      <c r="D26" s="4" t="s">
        <v>5</v>
      </c>
      <c r="E26" s="4">
        <v>2003</v>
      </c>
      <c r="F26" s="9">
        <f>SUM(L26:V26)+SUM(L26:T26)*0.0000001+SUM(L26)*0.0000000000001</f>
        <v>100.67001006700461</v>
      </c>
      <c r="G26" s="66"/>
      <c r="H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I26" s="3" t="str">
        <f>IF(OR(AND(AQ26&gt;=AY$45,AQ26&lt;&gt;"",AN26=""),AND(AT26&gt;=AY$45,AT26&lt;&gt;"",AN26=""),AND(AX26&gt;=AY$45,AX26&lt;&gt;"",AN26=""),AND(BR26&gt;=BZ$45,BR26&lt;&gt;"",BO26=""),AND(BU26&gt;=BZ$45,BU26&lt;&gt;"",BO26=""),AND(BY26&gt;=BZ$45,BY26&lt;&gt;"",BO26=""),AND(CS26&gt;=DA$45,CS26&lt;&gt;"",CP26=""),AND(CV26&gt;=DA$45,CV26&lt;&gt;"",CP26=""),AND(CZ26&gt;=DA$45,CZ26&lt;&gt;"",CP26=""),AND(DZ26&gt;=EK$45,DZ26&lt;&gt;""),AND(EC26&gt;=EK$45,EC26&lt;&gt;""),AND(EG26&gt;=EK$45,EG26&lt;&gt;""),AND(EJ26&gt;=EK$45,EJ26&lt;&gt;""),AND(FH26&gt;=FS$45,FH26&lt;&gt;""),AND(FK26&gt;=FS$45,FK26&lt;&gt;""),AND(FO26&gt;=FS$45,FO26&lt;&gt;""),AND(FR26&gt;=FS$45,FR26&lt;&gt;""),AND(GP26&gt;=HA$45,GP26&lt;&gt;""),AND(GS26&gt;=HA$45,GS26&lt;&gt;""),AND(GW26&gt;=HA$45,GW26&lt;&gt;""),AND(GZ26&gt;=HA$45,GZ26&lt;&gt;""),AND(HX26&gt;=II$45,HX26&lt;&gt;""),AND(IA26&gt;=II$45,IA26&lt;&gt;""),AND(IE26&gt;=II$45,IE26&lt;&gt;""),AND(IH26&gt;=II$45,IH26&lt;&gt;""),AND(JF26&gt;=JQ$45,JF26&lt;&gt;""),AND(JI26&gt;=JQ$45,JI26&lt;&gt;""),AND(JM26&gt;=JQ$45,JM26&lt;&gt;""),AND(JP26&gt;=JQ$45,JP26&lt;&gt;""),AND(KN26&gt;=KY$45,KN26&lt;&gt;""),AND(KQ26&gt;=KY$45,KQ26&lt;&gt;""),AND(KU26&gt;=KY$45,KU26&lt;&gt;""),AND(KX26&gt;=KY$45,KX26&lt;&gt;""),AND(LV26&gt;=MG$45,LV26&lt;&gt;""),AND(LY26&gt;=MG$45,LY26&lt;&gt;""),AND(MC26&gt;=MG$45,MC26&lt;&gt;""),AND(MF26&gt;=MG$45,MF26&lt;&gt;""),AND(ND26&gt;=NO$45,ND26&lt;&gt;""),AND(NG26&gt;=NO$45,NG26&lt;&gt;""),AND(NK26&gt;=NO$45,NK26&lt;&gt;""),AND(NN26&gt;=NO$45,NN26&lt;&gt;""),AND(OL26&gt;=OW$45,OL26&lt;&gt;""),AND(OO26&gt;=OW$45,OO26&lt;&gt;""),AND(OS26&gt;=OW$45,OS26&lt;&gt;""),AND(OV26&gt;=OW$45,OV26&lt;&gt;""),AND(PT26&gt;=QE$45,PT26&lt;&gt;""),AND(PW26&gt;=QE$45,PW26&lt;&gt;""),AND(QA26&gt;=QE$45,QA26&lt;&gt;""),AND(QD26&gt;=QE$45,QD26&lt;&gt;""),AND(RB26&gt;=RM$45,RB26&lt;&gt;""),AND(RE26&gt;=RM$45,RE26&lt;&gt;""),AND(RI26&gt;=RM$45,RI26&lt;&gt;""),AND(RL26&gt;=RM$45,RL26&lt;&gt;""),AND(SJ26&gt;=SU$45,SJ26&lt;&gt;""),AND(SM26&gt;=SU$45,SM26&lt;&gt;""),AND(SQ26&gt;=SU$45,SQ26&lt;&gt;""),AND(ST26&gt;=SU$45,ST26&lt;&gt;"")),"P","")</f>
        <v/>
      </c>
      <c r="J26" s="36" t="str">
        <f>IF(AND(I26="P",H26=""),"No DD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Merit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Excellence",IF(K26="P","Worlds Team",IF(H26="P","National Team","")))))</f>
        <v/>
      </c>
      <c r="K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L26" s="8">
        <f>IF(COUNT(AQ26,AT26,BR26,BU26,CS26,CV26)&gt;0,LARGE((AQ26,AT26,BR26,BU26,CS26,CV26),1),0)</f>
        <v>46.07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44.900000000000006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9.6999999999999993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&gt;0,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14.2</v>
      </c>
      <c r="Z26" s="22">
        <v>9.6</v>
      </c>
      <c r="AA26" s="22">
        <v>9.6999999999999993</v>
      </c>
      <c r="AB26" s="22">
        <v>12.57</v>
      </c>
      <c r="AC26" s="22">
        <v>0</v>
      </c>
      <c r="AD26" s="22">
        <v>14.1</v>
      </c>
      <c r="AE26" s="22">
        <v>9.5</v>
      </c>
      <c r="AF26" s="22">
        <v>9</v>
      </c>
      <c r="AG26" s="22">
        <v>12.3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9.6999999999999993</v>
      </c>
      <c r="AP26" s="38">
        <f>IF(AB26&gt;0,AB26,"")</f>
        <v>12.57</v>
      </c>
      <c r="AQ26" s="40">
        <f>IF(SUM(Y26:AB26)-AC26&gt;0,SUM(Y26:AB26)-AC26,"")</f>
        <v>46.07</v>
      </c>
      <c r="AR26" s="40">
        <f>IF(AF26&gt;0,AF26,"")</f>
        <v>9</v>
      </c>
      <c r="AS26" s="40">
        <f>IF(AG26&gt;0,AG26,"")</f>
        <v>12.3</v>
      </c>
      <c r="AT26" s="40">
        <f>IF(SUM(AD26:AG26)-AH26&gt;0,SUM(AD26:AG26)-AH26,"")</f>
        <v>44.900000000000006</v>
      </c>
      <c r="AU26" s="40">
        <f>IF(AQ26="","",MAX(AQ26,AT26))</f>
        <v>46.07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46.07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0</v>
      </c>
      <c r="SW26" s="22">
        <f>IF($CP26="P",CB26,(CB26+BA26)/2)</f>
        <v>0</v>
      </c>
      <c r="SX26" s="22">
        <f>IF($CP26="P",CC26,(CC26+BB26)/2)</f>
        <v>0</v>
      </c>
      <c r="SY26" s="22">
        <f>IF($CP26="P",CD26,(CD26+BC26)/2)</f>
        <v>0</v>
      </c>
      <c r="SZ26" s="22">
        <f>IF($CP26="P",CE26,(CE26+BD26)/2)</f>
        <v>0</v>
      </c>
      <c r="TA26" s="22">
        <f>IF($CP26="P",CF26,(CF26+BE26)/2)</f>
        <v>0</v>
      </c>
      <c r="TB26" s="22">
        <f>IF($CP26="P",CG26,(CG26+BF26)/2)</f>
        <v>0</v>
      </c>
      <c r="TC26" s="22">
        <f>IF($CP26="P",CH26,(CH26+BG26)/2)</f>
        <v>0</v>
      </c>
      <c r="TD26" s="22">
        <f>IF($CP26="P",CI26,(CI26+BH26)/2)</f>
        <v>0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 t="str">
        <f>IF(SX26&gt;0,SX26,"")</f>
        <v/>
      </c>
      <c r="TM26" s="40" t="str">
        <f>IF(SY26&gt;0,SY26,"")</f>
        <v/>
      </c>
      <c r="TN26" s="40" t="str">
        <f>IF(SUM(SV26:SY26)-SZ26&gt;0,SUM(SV26:SY26)-SZ26,"")</f>
        <v/>
      </c>
      <c r="TO26" s="40" t="str">
        <f>IF(TC26&gt;0,TC26,"")</f>
        <v/>
      </c>
      <c r="TP26" s="40" t="str">
        <f>IF(TD26&gt;0,TD26,"")</f>
        <v/>
      </c>
      <c r="TQ26" s="40" t="str">
        <f>IF(SUM(TA26:TD26)-TE26&gt;0,SUM(TA26:TD26)-TE26,"")</f>
        <v/>
      </c>
      <c r="TR26" s="40" t="str">
        <f>IF(MAX(TN26,TQ26)&gt;0,MAX(TN26,TQ26),"")</f>
        <v/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 t="str">
        <f>IF(SUM(TR26,TU26)&gt;0,SUM(TR26,TU26),"")</f>
        <v/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181</v>
      </c>
      <c r="D27" s="4" t="s">
        <v>180</v>
      </c>
      <c r="E27" s="4">
        <v>2003</v>
      </c>
      <c r="F27" s="9">
        <f>SUM(L27:V27)+SUM(L27:T27)*0.0000001+SUM(L27)*0.0000000000001</f>
        <v>100.28001002800461</v>
      </c>
      <c r="G27" s="66"/>
      <c r="H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I27" s="3" t="str">
        <f>IF(OR(AND(AQ27&gt;=AY$45,AQ27&lt;&gt;"",AN27=""),AND(AT27&gt;=AY$45,AT27&lt;&gt;"",AN27=""),AND(AX27&gt;=AY$45,AX27&lt;&gt;"",AN27=""),AND(BR27&gt;=BZ$45,BR27&lt;&gt;"",BO27=""),AND(BU27&gt;=BZ$45,BU27&lt;&gt;"",BO27=""),AND(BY27&gt;=BZ$45,BY27&lt;&gt;"",BO27=""),AND(CS27&gt;=DA$45,CS27&lt;&gt;"",CP27=""),AND(CV27&gt;=DA$45,CV27&lt;&gt;"",CP27=""),AND(CZ27&gt;=DA$45,CZ27&lt;&gt;"",CP27=""),AND(DZ27&gt;=EK$45,DZ27&lt;&gt;""),AND(EC27&gt;=EK$45,EC27&lt;&gt;""),AND(EG27&gt;=EK$45,EG27&lt;&gt;""),AND(EJ27&gt;=EK$45,EJ27&lt;&gt;""),AND(FH27&gt;=FS$45,FH27&lt;&gt;""),AND(FK27&gt;=FS$45,FK27&lt;&gt;""),AND(FO27&gt;=FS$45,FO27&lt;&gt;""),AND(FR27&gt;=FS$45,FR27&lt;&gt;""),AND(GP27&gt;=HA$45,GP27&lt;&gt;""),AND(GS27&gt;=HA$45,GS27&lt;&gt;""),AND(GW27&gt;=HA$45,GW27&lt;&gt;""),AND(GZ27&gt;=HA$45,GZ27&lt;&gt;""),AND(HX27&gt;=II$45,HX27&lt;&gt;""),AND(IA27&gt;=II$45,IA27&lt;&gt;""),AND(IE27&gt;=II$45,IE27&lt;&gt;""),AND(IH27&gt;=II$45,IH27&lt;&gt;""),AND(JF27&gt;=JQ$45,JF27&lt;&gt;""),AND(JI27&gt;=JQ$45,JI27&lt;&gt;""),AND(JM27&gt;=JQ$45,JM27&lt;&gt;""),AND(JP27&gt;=JQ$45,JP27&lt;&gt;""),AND(KN27&gt;=KY$45,KN27&lt;&gt;""),AND(KQ27&gt;=KY$45,KQ27&lt;&gt;""),AND(KU27&gt;=KY$45,KU27&lt;&gt;""),AND(KX27&gt;=KY$45,KX27&lt;&gt;""),AND(LV27&gt;=MG$45,LV27&lt;&gt;""),AND(LY27&gt;=MG$45,LY27&lt;&gt;""),AND(MC27&gt;=MG$45,MC27&lt;&gt;""),AND(MF27&gt;=MG$45,MF27&lt;&gt;""),AND(ND27&gt;=NO$45,ND27&lt;&gt;""),AND(NG27&gt;=NO$45,NG27&lt;&gt;""),AND(NK27&gt;=NO$45,NK27&lt;&gt;""),AND(NN27&gt;=NO$45,NN27&lt;&gt;""),AND(OL27&gt;=OW$45,OL27&lt;&gt;""),AND(OO27&gt;=OW$45,OO27&lt;&gt;""),AND(OS27&gt;=OW$45,OS27&lt;&gt;""),AND(OV27&gt;=OW$45,OV27&lt;&gt;""),AND(PT27&gt;=QE$45,PT27&lt;&gt;""),AND(PW27&gt;=QE$45,PW27&lt;&gt;""),AND(QA27&gt;=QE$45,QA27&lt;&gt;""),AND(QD27&gt;=QE$45,QD27&lt;&gt;""),AND(RB27&gt;=RM$45,RB27&lt;&gt;""),AND(RE27&gt;=RM$45,RE27&lt;&gt;""),AND(RI27&gt;=RM$45,RI27&lt;&gt;""),AND(RL27&gt;=RM$45,RL27&lt;&gt;""),AND(SJ27&gt;=SU$45,SJ27&lt;&gt;""),AND(SM27&gt;=SU$45,SM27&lt;&gt;""),AND(SQ27&gt;=SU$45,SQ27&lt;&gt;""),AND(ST27&gt;=SU$45,ST27&lt;&gt;"")),"P","")</f>
        <v/>
      </c>
      <c r="J27" s="36" t="str">
        <f>IF(AND(I27="P",H27=""),"No DD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Merit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Excellence",IF(K27="P","Worlds Team",IF(H27="P","National Team","")))))</f>
        <v/>
      </c>
      <c r="K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L27" s="8">
        <f>IF(COUNT(AQ27,AT27,BR27,BU27,CS27,CV27)&gt;0,LARGE((AQ27,AT27,BR27,BU27,CS27,CV27),1),0)</f>
        <v>46.05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44.83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IF(P27="","",IF(OR(P27=CS27,P27=CV27,P27=CZ27),$CA$1,IF(OR(P27=BR27,P27=BU27,P27=BY27),$AZ$1,IF(OR(P27=AQ27,P27=AT27,P27=AX27),$Y$1,""))))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9.4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&gt;0,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13.7</v>
      </c>
      <c r="Z27" s="22">
        <v>8.6999999999999993</v>
      </c>
      <c r="AA27" s="22">
        <v>9</v>
      </c>
      <c r="AB27" s="22">
        <v>13.43</v>
      </c>
      <c r="AC27" s="22">
        <v>0</v>
      </c>
      <c r="AD27" s="22">
        <v>14.4</v>
      </c>
      <c r="AE27" s="22">
        <v>8.8000000000000007</v>
      </c>
      <c r="AF27" s="22">
        <v>9.4</v>
      </c>
      <c r="AG27" s="22">
        <v>13.45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9</v>
      </c>
      <c r="AP27" s="38">
        <f>IF(AB27&gt;0,AB27,"")</f>
        <v>13.43</v>
      </c>
      <c r="AQ27" s="40">
        <f>IF(SUM(Y27:AB27)-AC27&gt;0,SUM(Y27:AB27)-AC27,"")</f>
        <v>44.83</v>
      </c>
      <c r="AR27" s="40">
        <f>IF(AF27&gt;0,AF27,"")</f>
        <v>9.4</v>
      </c>
      <c r="AS27" s="40">
        <f>IF(AG27&gt;0,AG27,"")</f>
        <v>13.45</v>
      </c>
      <c r="AT27" s="40">
        <f>IF(SUM(AD27:AG27)-AH27&gt;0,SUM(AD27:AG27)-AH27,"")</f>
        <v>46.05</v>
      </c>
      <c r="AU27" s="40">
        <f>IF(AQ27="","",MAX(AQ27,AT27))</f>
        <v>46.05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46.05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0</v>
      </c>
      <c r="SW27" s="22">
        <f>IF($CP27="P",CB27,(CB27+BA27)/2)</f>
        <v>0</v>
      </c>
      <c r="SX27" s="22">
        <f>IF($CP27="P",CC27,(CC27+BB27)/2)</f>
        <v>0</v>
      </c>
      <c r="SY27" s="22">
        <f>IF($CP27="P",CD27,(CD27+BC27)/2)</f>
        <v>0</v>
      </c>
      <c r="SZ27" s="22">
        <f>IF($CP27="P",CE27,(CE27+BD27)/2)</f>
        <v>0</v>
      </c>
      <c r="TA27" s="22">
        <f>IF($CP27="P",CF27,(CF27+BE27)/2)</f>
        <v>0</v>
      </c>
      <c r="TB27" s="22">
        <f>IF($CP27="P",CG27,(CG27+BF27)/2)</f>
        <v>0</v>
      </c>
      <c r="TC27" s="22">
        <f>IF($CP27="P",CH27,(CH27+BG27)/2)</f>
        <v>0</v>
      </c>
      <c r="TD27" s="22">
        <f>IF($CP27="P",CI27,(CI27+BH27)/2)</f>
        <v>0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 t="str">
        <f>IF(SX27&gt;0,SX27,"")</f>
        <v/>
      </c>
      <c r="TM27" s="40" t="str">
        <f>IF(SY27&gt;0,SY27,"")</f>
        <v/>
      </c>
      <c r="TN27" s="40" t="str">
        <f>IF(SUM(SV27:SY27)-SZ27&gt;0,SUM(SV27:SY27)-SZ27,"")</f>
        <v/>
      </c>
      <c r="TO27" s="40" t="str">
        <f>IF(TC27&gt;0,TC27,"")</f>
        <v/>
      </c>
      <c r="TP27" s="40" t="str">
        <f>IF(TD27&gt;0,TD27,"")</f>
        <v/>
      </c>
      <c r="TQ27" s="40" t="str">
        <f>IF(SUM(TA27:TD27)-TE27&gt;0,SUM(TA27:TD27)-TE27,"")</f>
        <v/>
      </c>
      <c r="TR27" s="40" t="str">
        <f>IF(MAX(TN27,TQ27)&gt;0,MAX(TN27,TQ27),"")</f>
        <v/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 t="str">
        <f>IF(SUM(TR27,TU27)&gt;0,SUM(TR27,TU27),"")</f>
        <v/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204</v>
      </c>
      <c r="D28" s="4" t="s">
        <v>5</v>
      </c>
      <c r="E28" s="4">
        <v>2007</v>
      </c>
      <c r="F28" s="9">
        <f>SUM(L28:V28)+SUM(L28:T28)*0.0000001+SUM(L28)*0.0000000000001</f>
        <v>100.27001002700251</v>
      </c>
      <c r="G28" s="66"/>
      <c r="H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I28" s="3" t="str">
        <f>IF(OR(AND(AQ28&gt;=AY$45,AQ28&lt;&gt;"",AN28=""),AND(AT28&gt;=AY$45,AT28&lt;&gt;"",AN28=""),AND(AX28&gt;=AY$45,AX28&lt;&gt;"",AN28=""),AND(BR28&gt;=BZ$45,BR28&lt;&gt;"",BO28=""),AND(BU28&gt;=BZ$45,BU28&lt;&gt;"",BO28=""),AND(BY28&gt;=BZ$45,BY28&lt;&gt;"",BO28=""),AND(CS28&gt;=DA$45,CS28&lt;&gt;"",CP28=""),AND(CV28&gt;=DA$45,CV28&lt;&gt;"",CP28=""),AND(CZ28&gt;=DA$45,CZ28&lt;&gt;"",CP28=""),AND(DZ28&gt;=EK$45,DZ28&lt;&gt;""),AND(EC28&gt;=EK$45,EC28&lt;&gt;""),AND(EG28&gt;=EK$45,EG28&lt;&gt;""),AND(EJ28&gt;=EK$45,EJ28&lt;&gt;""),AND(FH28&gt;=FS$45,FH28&lt;&gt;""),AND(FK28&gt;=FS$45,FK28&lt;&gt;""),AND(FO28&gt;=FS$45,FO28&lt;&gt;""),AND(FR28&gt;=FS$45,FR28&lt;&gt;""),AND(GP28&gt;=HA$45,GP28&lt;&gt;""),AND(GS28&gt;=HA$45,GS28&lt;&gt;""),AND(GW28&gt;=HA$45,GW28&lt;&gt;""),AND(GZ28&gt;=HA$45,GZ28&lt;&gt;""),AND(HX28&gt;=II$45,HX28&lt;&gt;""),AND(IA28&gt;=II$45,IA28&lt;&gt;""),AND(IE28&gt;=II$45,IE28&lt;&gt;""),AND(IH28&gt;=II$45,IH28&lt;&gt;""),AND(JF28&gt;=JQ$45,JF28&lt;&gt;""),AND(JI28&gt;=JQ$45,JI28&lt;&gt;""),AND(JM28&gt;=JQ$45,JM28&lt;&gt;""),AND(JP28&gt;=JQ$45,JP28&lt;&gt;""),AND(KN28&gt;=KY$45,KN28&lt;&gt;""),AND(KQ28&gt;=KY$45,KQ28&lt;&gt;""),AND(KU28&gt;=KY$45,KU28&lt;&gt;""),AND(KX28&gt;=KY$45,KX28&lt;&gt;""),AND(LV28&gt;=MG$45,LV28&lt;&gt;""),AND(LY28&gt;=MG$45,LY28&lt;&gt;""),AND(MC28&gt;=MG$45,MC28&lt;&gt;""),AND(MF28&gt;=MG$45,MF28&lt;&gt;""),AND(ND28&gt;=NO$45,ND28&lt;&gt;""),AND(NG28&gt;=NO$45,NG28&lt;&gt;""),AND(NK28&gt;=NO$45,NK28&lt;&gt;""),AND(NN28&gt;=NO$45,NN28&lt;&gt;""),AND(OL28&gt;=OW$45,OL28&lt;&gt;""),AND(OO28&gt;=OW$45,OO28&lt;&gt;""),AND(OS28&gt;=OW$45,OS28&lt;&gt;""),AND(OV28&gt;=OW$45,OV28&lt;&gt;""),AND(PT28&gt;=QE$45,PT28&lt;&gt;""),AND(PW28&gt;=QE$45,PW28&lt;&gt;""),AND(QA28&gt;=QE$45,QA28&lt;&gt;""),AND(QD28&gt;=QE$45,QD28&lt;&gt;""),AND(RB28&gt;=RM$45,RB28&lt;&gt;""),AND(RE28&gt;=RM$45,RE28&lt;&gt;""),AND(RI28&gt;=RM$45,RI28&lt;&gt;""),AND(RL28&gt;=RM$45,RL28&lt;&gt;""),AND(SJ28&gt;=SU$45,SJ28&lt;&gt;""),AND(SM28&gt;=SU$45,SM28&lt;&gt;""),AND(SQ28&gt;=SU$45,SQ28&lt;&gt;""),AND(ST28&gt;=SU$45,ST28&lt;&gt;"")),"P","")</f>
        <v/>
      </c>
      <c r="J28" s="36" t="str">
        <f>IF(AND(I28="P",H28=""),"No DD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Merit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Excellence",IF(K28="P","Worlds Team",IF(H28="P","National Team","")))))</f>
        <v/>
      </c>
      <c r="K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L28" s="8">
        <f>IF(COUNT(AQ28,AT28,BR28,BU28,CS28,CV28)&gt;0,LARGE((AQ28,AT28,BR28,BU28,CS28,CV28),1),0)</f>
        <v>25.03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24.770000000000003</v>
      </c>
      <c r="O28" s="8" t="str">
        <f>IF(N28="","",IF(OR(N28=CS28,N28=CV28),$CA$1,IF(OR(N28=BR28,N28=BU28),$AZ$1,IF(OR(N28=AQ28,N28=AT28),$Y$1,""))))</f>
        <v>2024 Elite Canada</v>
      </c>
      <c r="P28" s="8">
        <f>IF(COUNT(AQ28,AT28,BR28,BU28,CS28,CV28)&gt;2,MAX(AX28,BY28,CZ28,LARGE((AQ28,AT28,BR28,BU28,CS28,CV28),3)),IF(MAX(AX28,BY28,CZ28)&gt;0,MAX(AX28,BY28,CZ28),0))</f>
        <v>41.97</v>
      </c>
      <c r="Q28" s="8" t="str">
        <f>IF(P28="","",IF(OR(P28=CS28,P28=CV28,P28=CZ28),$CA$1,IF(OR(P28=BR28,P28=BU28,P28=BY28),$AZ$1,IF(OR(P28=AQ28,P28=AT28,P28=AX28),$Y$1,""))))</f>
        <v>2023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8.5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&gt;0,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1.5</v>
      </c>
      <c r="Z28" s="22">
        <v>0.8</v>
      </c>
      <c r="AA28" s="22">
        <v>1.5</v>
      </c>
      <c r="AB28" s="22">
        <v>1.42</v>
      </c>
      <c r="AC28" s="22">
        <v>0</v>
      </c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>
        <f>IF(AA28&gt;0,AA28,"")</f>
        <v>1.5</v>
      </c>
      <c r="AP28" s="38">
        <f>IF(AB28&gt;0,AB28,"")</f>
        <v>1.42</v>
      </c>
      <c r="AQ28" s="40">
        <f>IF(SUM(Y28:AB28)-AC28&gt;0,SUM(Y28:AB28)-AC28,"")</f>
        <v>5.22</v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>
        <f>IF(AQ28="","",MAX(AQ28,AT28))</f>
        <v>5.22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5.22</v>
      </c>
      <c r="AZ28" s="26">
        <v>7.1</v>
      </c>
      <c r="BA28" s="26">
        <v>4.5999999999999996</v>
      </c>
      <c r="BB28" s="26">
        <v>6.5</v>
      </c>
      <c r="BC28" s="26">
        <v>6.83</v>
      </c>
      <c r="BD28" s="26">
        <v>0</v>
      </c>
      <c r="BE28" s="26"/>
      <c r="BF28" s="26"/>
      <c r="BG28" s="26"/>
      <c r="BH28" s="26"/>
      <c r="BI28" s="26"/>
      <c r="BJ28" s="26">
        <v>13.1</v>
      </c>
      <c r="BK28" s="26">
        <v>8.1</v>
      </c>
      <c r="BL28" s="26">
        <v>8.5</v>
      </c>
      <c r="BM28" s="26">
        <v>12.27</v>
      </c>
      <c r="BN28" s="26">
        <v>0</v>
      </c>
      <c r="BO28" s="28"/>
      <c r="BP28" s="39">
        <f>IF(BB28&gt;0,BB28,"")</f>
        <v>6.5</v>
      </c>
      <c r="BQ28" s="39">
        <f>IF(BC28&gt;0,BC28,"")</f>
        <v>6.83</v>
      </c>
      <c r="BR28" s="11">
        <f>IF(SUM(AZ28:BC28)-BD28&gt;0,SUM(AZ28:BC28)-BD28,"")</f>
        <v>25.03</v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>
        <f>IF(BR28="","",MAX(BR28,BU28))</f>
        <v>25.03</v>
      </c>
      <c r="BW28" s="11">
        <f>IF(BL28&gt;0,BL28,"")</f>
        <v>8.5</v>
      </c>
      <c r="BX28" s="11">
        <f>IF(BM28&gt;0,BM28,"")</f>
        <v>12.27</v>
      </c>
      <c r="BY28" s="11">
        <f>IF(SUM(BJ28:BM28)-BN28&gt;0,SUM(BJ28:BM28)-BN28,"")</f>
        <v>41.97</v>
      </c>
      <c r="BZ28" s="11">
        <f>IF(SUM(BV28,BY28)&gt;0,SUM(BV28,BY28),"")</f>
        <v>67</v>
      </c>
      <c r="CA28" s="22">
        <v>7.5</v>
      </c>
      <c r="CB28" s="22">
        <v>4.2</v>
      </c>
      <c r="CC28" s="22">
        <v>5.4</v>
      </c>
      <c r="CD28" s="22">
        <v>7.67</v>
      </c>
      <c r="CE28" s="22">
        <v>0</v>
      </c>
      <c r="CF28" s="22">
        <v>7.3</v>
      </c>
      <c r="CG28" s="22">
        <v>4</v>
      </c>
      <c r="CH28" s="22">
        <v>5.0999999999999996</v>
      </c>
      <c r="CI28" s="22">
        <v>7.41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5.4</v>
      </c>
      <c r="CR28" s="38">
        <f>IF(CD28&gt;0,CD28,"")</f>
        <v>7.67</v>
      </c>
      <c r="CS28" s="40">
        <f>IF(SUM(CA28:CD28)-CE28&gt;0,SUM(CA28:CD28)-CE28,"")</f>
        <v>24.770000000000003</v>
      </c>
      <c r="CT28" s="40">
        <f>IF(CH28&gt;0,CH28,"")</f>
        <v>5.0999999999999996</v>
      </c>
      <c r="CU28" s="40">
        <f>IF(CI28&gt;0,CI28,"")</f>
        <v>7.41</v>
      </c>
      <c r="CV28" s="40">
        <f>IF(SUM(CF28:CI28)-CJ28&gt;0,SUM(CF28:CI28)-CJ28,"")</f>
        <v>23.81</v>
      </c>
      <c r="CW28" s="40">
        <f>IF(CS28="","",MAX(CS28,CV28))</f>
        <v>24.770000000000003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24.770000000000003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>
        <v>4.7</v>
      </c>
      <c r="FU28" s="17">
        <v>2.9</v>
      </c>
      <c r="FV28" s="17">
        <v>3.6</v>
      </c>
      <c r="FW28" s="17">
        <v>4.37</v>
      </c>
      <c r="FX28" s="17">
        <v>0</v>
      </c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>
        <f>IF(FV28&gt;0,FV28,"")</f>
        <v>3.6</v>
      </c>
      <c r="GO28" s="40">
        <f>IF(FW28&gt;0,FW28,"")</f>
        <v>4.37</v>
      </c>
      <c r="GP28" s="40">
        <f>IF(SUM(FT28:FW28)-FX28&gt;0,SUM(FT28:FW28)-FX28,"")</f>
        <v>15.57</v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>
        <f>IF(MAX(GP28,GS28)&gt;0,MAX(GP28,GS28),"")</f>
        <v>15.57</v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>
        <f>IF(SUM(GT28,GW28,GZ28)&gt;0,SUM(GT28,GW28,GZ28),"")</f>
        <v>15.57</v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7.3</v>
      </c>
      <c r="SW28" s="22">
        <f>IF($CP28="P",CB28,(CB28+BA28)/2)</f>
        <v>4.4000000000000004</v>
      </c>
      <c r="SX28" s="22">
        <f>IF($CP28="P",CC28,(CC28+BB28)/2)</f>
        <v>5.95</v>
      </c>
      <c r="SY28" s="22">
        <f>IF($CP28="P",CD28,(CD28+BC28)/2)</f>
        <v>7.25</v>
      </c>
      <c r="SZ28" s="22">
        <f>IF($CP28="P",CE28,(CE28+BD28)/2)</f>
        <v>0</v>
      </c>
      <c r="TA28" s="22">
        <f>IF($CP28="P",CF28,(CF28+BE28)/2)</f>
        <v>3.65</v>
      </c>
      <c r="TB28" s="22">
        <f>IF($CP28="P",CG28,(CG28+BF28)/2)</f>
        <v>2</v>
      </c>
      <c r="TC28" s="22">
        <f>IF($CP28="P",CH28,(CH28+BG28)/2)</f>
        <v>2.5499999999999998</v>
      </c>
      <c r="TD28" s="22">
        <f>IF($CP28="P",CI28,(CI28+BH28)/2)</f>
        <v>3.7050000000000001</v>
      </c>
      <c r="TE28" s="22">
        <f>IF($CP28="P",CJ28,(CJ28+BI28)/2)</f>
        <v>0</v>
      </c>
      <c r="TF28" s="22">
        <f>IF($CP28="P",CK28,(CK28+BJ28)/2)</f>
        <v>6.55</v>
      </c>
      <c r="TG28" s="22">
        <f>IF($CP28="P",CL28,(CL28+BK28)/2)</f>
        <v>4.05</v>
      </c>
      <c r="TH28" s="22">
        <f>IF($CP28="P",CM28,(CM28+BL28)/2)</f>
        <v>4.25</v>
      </c>
      <c r="TI28" s="22">
        <f>IF($CP28="P",CN28,(CN28+BM28)/2)</f>
        <v>6.1349999999999998</v>
      </c>
      <c r="TJ28" s="22">
        <f>IF($CP28="P",CO28,(CO28+BN28)/2)</f>
        <v>0</v>
      </c>
      <c r="TK28" s="27" t="s">
        <v>46</v>
      </c>
      <c r="TL28" s="40">
        <f>IF(SX28&gt;0,SX28,"")</f>
        <v>5.95</v>
      </c>
      <c r="TM28" s="40">
        <f>IF(SY28&gt;0,SY28,"")</f>
        <v>7.25</v>
      </c>
      <c r="TN28" s="40">
        <f>IF(SUM(SV28:SY28)-SZ28&gt;0,SUM(SV28:SY28)-SZ28,"")</f>
        <v>24.9</v>
      </c>
      <c r="TO28" s="40">
        <f>IF(TC28&gt;0,TC28,"")</f>
        <v>2.5499999999999998</v>
      </c>
      <c r="TP28" s="40">
        <f>IF(TD28&gt;0,TD28,"")</f>
        <v>3.7050000000000001</v>
      </c>
      <c r="TQ28" s="40">
        <f>IF(SUM(TA28:TD28)-TE28&gt;0,SUM(TA28:TD28)-TE28,"")</f>
        <v>11.904999999999999</v>
      </c>
      <c r="TR28" s="40">
        <f>IF(MAX(TN28,TQ28)&gt;0,MAX(TN28,TQ28),"")</f>
        <v>24.9</v>
      </c>
      <c r="TS28" s="40">
        <f>IF(TH28&gt;0,TH28,"")</f>
        <v>4.25</v>
      </c>
      <c r="TT28" s="40">
        <f>IF(TI28&gt;0,TI28,"")</f>
        <v>6.1349999999999998</v>
      </c>
      <c r="TU28" s="40">
        <f>IF(SUM(TF28:TI28)-TJ28&gt;0,SUM(TF28:TI28)-TJ28,"")</f>
        <v>20.984999999999999</v>
      </c>
      <c r="TV28" s="40">
        <f>IF(SUM(TR28,TU28)&gt;0,SUM(TR28,TU28),"")</f>
        <v>45.884999999999998</v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186</v>
      </c>
      <c r="D29" s="4" t="s">
        <v>4</v>
      </c>
      <c r="E29" s="4">
        <v>2006</v>
      </c>
      <c r="F29" s="9">
        <f>SUM(L29:V29)+SUM(L29:T29)*0.0000001+SUM(L29)*0.0000000000001</f>
        <v>97.540009754004458</v>
      </c>
      <c r="G29" s="66"/>
      <c r="H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I29" s="3" t="str">
        <f>IF(OR(AND(AQ29&gt;=AY$45,AQ29&lt;&gt;"",AN29=""),AND(AT29&gt;=AY$45,AT29&lt;&gt;"",AN29=""),AND(AX29&gt;=AY$45,AX29&lt;&gt;"",AN29=""),AND(BR29&gt;=BZ$45,BR29&lt;&gt;"",BO29=""),AND(BU29&gt;=BZ$45,BU29&lt;&gt;"",BO29=""),AND(BY29&gt;=BZ$45,BY29&lt;&gt;"",BO29=""),AND(CS29&gt;=DA$45,CS29&lt;&gt;"",CP29=""),AND(CV29&gt;=DA$45,CV29&lt;&gt;"",CP29=""),AND(CZ29&gt;=DA$45,CZ29&lt;&gt;"",CP29=""),AND(DZ29&gt;=EK$45,DZ29&lt;&gt;""),AND(EC29&gt;=EK$45,EC29&lt;&gt;""),AND(EG29&gt;=EK$45,EG29&lt;&gt;""),AND(EJ29&gt;=EK$45,EJ29&lt;&gt;""),AND(FH29&gt;=FS$45,FH29&lt;&gt;""),AND(FK29&gt;=FS$45,FK29&lt;&gt;""),AND(FO29&gt;=FS$45,FO29&lt;&gt;""),AND(FR29&gt;=FS$45,FR29&lt;&gt;""),AND(GP29&gt;=HA$45,GP29&lt;&gt;""),AND(GS29&gt;=HA$45,GS29&lt;&gt;""),AND(GW29&gt;=HA$45,GW29&lt;&gt;""),AND(GZ29&gt;=HA$45,GZ29&lt;&gt;""),AND(HX29&gt;=II$45,HX29&lt;&gt;""),AND(IA29&gt;=II$45,IA29&lt;&gt;""),AND(IE29&gt;=II$45,IE29&lt;&gt;""),AND(IH29&gt;=II$45,IH29&lt;&gt;""),AND(JF29&gt;=JQ$45,JF29&lt;&gt;""),AND(JI29&gt;=JQ$45,JI29&lt;&gt;""),AND(JM29&gt;=JQ$45,JM29&lt;&gt;""),AND(JP29&gt;=JQ$45,JP29&lt;&gt;""),AND(KN29&gt;=KY$45,KN29&lt;&gt;""),AND(KQ29&gt;=KY$45,KQ29&lt;&gt;""),AND(KU29&gt;=KY$45,KU29&lt;&gt;""),AND(KX29&gt;=KY$45,KX29&lt;&gt;""),AND(LV29&gt;=MG$45,LV29&lt;&gt;""),AND(LY29&gt;=MG$45,LY29&lt;&gt;""),AND(MC29&gt;=MG$45,MC29&lt;&gt;""),AND(MF29&gt;=MG$45,MF29&lt;&gt;""),AND(ND29&gt;=NO$45,ND29&lt;&gt;""),AND(NG29&gt;=NO$45,NG29&lt;&gt;""),AND(NK29&gt;=NO$45,NK29&lt;&gt;""),AND(NN29&gt;=NO$45,NN29&lt;&gt;""),AND(OL29&gt;=OW$45,OL29&lt;&gt;""),AND(OO29&gt;=OW$45,OO29&lt;&gt;""),AND(OS29&gt;=OW$45,OS29&lt;&gt;""),AND(OV29&gt;=OW$45,OV29&lt;&gt;""),AND(PT29&gt;=QE$45,PT29&lt;&gt;""),AND(PW29&gt;=QE$45,PW29&lt;&gt;""),AND(QA29&gt;=QE$45,QA29&lt;&gt;""),AND(QD29&gt;=QE$45,QD29&lt;&gt;""),AND(RB29&gt;=RM$45,RB29&lt;&gt;""),AND(RE29&gt;=RM$45,RE29&lt;&gt;""),AND(RI29&gt;=RM$45,RI29&lt;&gt;""),AND(RL29&gt;=RM$45,RL29&lt;&gt;""),AND(SJ29&gt;=SU$45,SJ29&lt;&gt;""),AND(SM29&gt;=SU$45,SM29&lt;&gt;""),AND(SQ29&gt;=SU$45,SQ29&lt;&gt;""),AND(ST29&gt;=SU$45,ST29&lt;&gt;"")),"P","")</f>
        <v/>
      </c>
      <c r="J29" s="36" t="str">
        <f>IF(AND(I29="P",H29=""),"No DD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Merit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Excellence",IF(K29="P","Worlds Team",IF(H29="P","National Team","")))))</f>
        <v/>
      </c>
      <c r="K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L29" s="8">
        <f>IF(COUNT(AQ29,AT29,BR29,BU29,CS29,CV29)&gt;0,LARGE((AQ29,AT29,BR29,BU29,CS29,CV29),1),0)</f>
        <v>44.550000000000004</v>
      </c>
      <c r="M29" s="8" t="str">
        <f>IF(L29="","",IF(OR(L29=CS29,L29=CV29),$CA$1,IF(OR(L29=BR29,L29=BU29),$AZ$1,IF(OR(L29=AQ29,L29=AT29),$Y$1,""))))</f>
        <v>2024 Elite Canada</v>
      </c>
      <c r="N29" s="8">
        <f>IF(COUNT(AQ29,AT29,BR29,BU29,CS29,CV29)&gt;1,LARGE((AQ29,AT29,BR29,BU29,CS29,CV29),2),0)</f>
        <v>23.43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21.86</v>
      </c>
      <c r="Q29" s="8" t="str">
        <f>IF(P29="","",IF(OR(P29=CS29,P29=CV29,P29=CZ29),$CA$1,IF(OR(P29=BR29,P29=BU29,P29=BY29),$AZ$1,IF(OR(P29=AQ29,P29=AT29,P29=AX29),$Y$1,""))))</f>
        <v>2023 Nationals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7.7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Elite Canada</v>
      </c>
      <c r="T29" s="8">
        <f>IF(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&gt;0,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6.1</v>
      </c>
      <c r="Z29" s="22">
        <v>4.5999999999999996</v>
      </c>
      <c r="AA29" s="22">
        <v>4.7</v>
      </c>
      <c r="AB29" s="22">
        <v>6.46</v>
      </c>
      <c r="AC29" s="22">
        <v>0</v>
      </c>
      <c r="AD29" s="22">
        <v>6.7</v>
      </c>
      <c r="AE29" s="22">
        <v>4.5999999999999996</v>
      </c>
      <c r="AF29" s="22">
        <v>5.3</v>
      </c>
      <c r="AG29" s="22">
        <v>6.83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4.7</v>
      </c>
      <c r="AP29" s="38">
        <f>IF(AB29&gt;0,AB29,"")</f>
        <v>6.46</v>
      </c>
      <c r="AQ29" s="40">
        <f>IF(SUM(Y29:AB29)-AC29&gt;0,SUM(Y29:AB29)-AC29,"")</f>
        <v>21.86</v>
      </c>
      <c r="AR29" s="40">
        <f>IF(AF29&gt;0,AF29,"")</f>
        <v>5.3</v>
      </c>
      <c r="AS29" s="40">
        <f>IF(AG29&gt;0,AG29,"")</f>
        <v>6.83</v>
      </c>
      <c r="AT29" s="40">
        <f>IF(SUM(AD29:AG29)-AH29&gt;0,SUM(AD29:AG29)-AH29,"")</f>
        <v>23.43</v>
      </c>
      <c r="AU29" s="40">
        <f>IF(AQ29="","",MAX(AQ29,AT29))</f>
        <v>23.43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23.43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>
        <v>15</v>
      </c>
      <c r="CB29" s="22">
        <v>9.5</v>
      </c>
      <c r="CC29" s="22">
        <v>7.7</v>
      </c>
      <c r="CD29" s="22">
        <v>13.45</v>
      </c>
      <c r="CE29" s="22">
        <v>1.1000000000000001</v>
      </c>
      <c r="CF29" s="22">
        <v>2.6</v>
      </c>
      <c r="CG29" s="22">
        <v>1.6</v>
      </c>
      <c r="CH29" s="22">
        <v>2.2999999999999998</v>
      </c>
      <c r="CI29" s="22">
        <v>2.71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7.7</v>
      </c>
      <c r="CR29" s="38">
        <f>IF(CD29&gt;0,CD29,"")</f>
        <v>13.45</v>
      </c>
      <c r="CS29" s="40">
        <f>IF(SUM(CA29:CD29)-CE29&gt;0,SUM(CA29:CD29)-CE29,"")</f>
        <v>44.550000000000004</v>
      </c>
      <c r="CT29" s="40">
        <f>IF(CH29&gt;0,CH29,"")</f>
        <v>2.2999999999999998</v>
      </c>
      <c r="CU29" s="40">
        <f>IF(CI29&gt;0,CI29,"")</f>
        <v>2.71</v>
      </c>
      <c r="CV29" s="40">
        <f>IF(SUM(CF29:CI29)-CJ29&gt;0,SUM(CF29:CI29)-CJ29,"")</f>
        <v>9.2100000000000009</v>
      </c>
      <c r="CW29" s="40">
        <f>IF(CS29="","",MAX(CS29,CV29))</f>
        <v>44.550000000000004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44.550000000000004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7.5</v>
      </c>
      <c r="SW29" s="22">
        <f>IF($CP29="P",CB29,(CB29+BA29)/2)</f>
        <v>4.75</v>
      </c>
      <c r="SX29" s="22">
        <f>IF($CP29="P",CC29,(CC29+BB29)/2)</f>
        <v>3.85</v>
      </c>
      <c r="SY29" s="22">
        <f>IF($CP29="P",CD29,(CD29+BC29)/2)</f>
        <v>6.7249999999999996</v>
      </c>
      <c r="SZ29" s="22">
        <f>IF($CP29="P",CE29,(CE29+BD29)/2)</f>
        <v>0.55000000000000004</v>
      </c>
      <c r="TA29" s="22">
        <f>IF($CP29="P",CF29,(CF29+BE29)/2)</f>
        <v>1.3</v>
      </c>
      <c r="TB29" s="22">
        <f>IF($CP29="P",CG29,(CG29+BF29)/2)</f>
        <v>0.8</v>
      </c>
      <c r="TC29" s="22">
        <f>IF($CP29="P",CH29,(CH29+BG29)/2)</f>
        <v>1.1499999999999999</v>
      </c>
      <c r="TD29" s="22">
        <f>IF($CP29="P",CI29,(CI29+BH29)/2)</f>
        <v>1.355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3.85</v>
      </c>
      <c r="TM29" s="40">
        <f>IF(SY29&gt;0,SY29,"")</f>
        <v>6.7249999999999996</v>
      </c>
      <c r="TN29" s="40">
        <f>IF(SUM(SV29:SY29)-SZ29&gt;0,SUM(SV29:SY29)-SZ29,"")</f>
        <v>22.275000000000002</v>
      </c>
      <c r="TO29" s="40">
        <f>IF(TC29&gt;0,TC29,"")</f>
        <v>1.1499999999999999</v>
      </c>
      <c r="TP29" s="40">
        <f>IF(TD29&gt;0,TD29,"")</f>
        <v>1.355</v>
      </c>
      <c r="TQ29" s="40">
        <f>IF(SUM(TA29:TD29)-TE29&gt;0,SUM(TA29:TD29)-TE29,"")</f>
        <v>4.6050000000000004</v>
      </c>
      <c r="TR29" s="40">
        <f>IF(MAX(TN29,TQ29)&gt;0,MAX(TN29,TQ29),"")</f>
        <v>22.275000000000002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22.275000000000002</v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224</v>
      </c>
      <c r="D30" s="4" t="s">
        <v>31</v>
      </c>
      <c r="E30" s="4">
        <v>2007</v>
      </c>
      <c r="F30" s="9">
        <f>SUM(L30:V30)+SUM(L30:T30)*0.0000001+SUM(L30)*0.0000000000001</f>
        <v>95.980009598004528</v>
      </c>
      <c r="G30" s="66"/>
      <c r="H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I30" s="3" t="str">
        <f>IF(OR(AND(AQ30&gt;=AY$45,AQ30&lt;&gt;"",AN30=""),AND(AT30&gt;=AY$45,AT30&lt;&gt;"",AN30=""),AND(AX30&gt;=AY$45,AX30&lt;&gt;"",AN30=""),AND(BR30&gt;=BZ$45,BR30&lt;&gt;"",BO30=""),AND(BU30&gt;=BZ$45,BU30&lt;&gt;"",BO30=""),AND(BY30&gt;=BZ$45,BY30&lt;&gt;"",BO30=""),AND(CS30&gt;=DA$45,CS30&lt;&gt;"",CP30=""),AND(CV30&gt;=DA$45,CV30&lt;&gt;"",CP30=""),AND(CZ30&gt;=DA$45,CZ30&lt;&gt;"",CP30=""),AND(DZ30&gt;=EK$45,DZ30&lt;&gt;""),AND(EC30&gt;=EK$45,EC30&lt;&gt;""),AND(EG30&gt;=EK$45,EG30&lt;&gt;""),AND(EJ30&gt;=EK$45,EJ30&lt;&gt;""),AND(FH30&gt;=FS$45,FH30&lt;&gt;""),AND(FK30&gt;=FS$45,FK30&lt;&gt;""),AND(FO30&gt;=FS$45,FO30&lt;&gt;""),AND(FR30&gt;=FS$45,FR30&lt;&gt;""),AND(GP30&gt;=HA$45,GP30&lt;&gt;""),AND(GS30&gt;=HA$45,GS30&lt;&gt;""),AND(GW30&gt;=HA$45,GW30&lt;&gt;""),AND(GZ30&gt;=HA$45,GZ30&lt;&gt;""),AND(HX30&gt;=II$45,HX30&lt;&gt;""),AND(IA30&gt;=II$45,IA30&lt;&gt;""),AND(IE30&gt;=II$45,IE30&lt;&gt;""),AND(IH30&gt;=II$45,IH30&lt;&gt;""),AND(JF30&gt;=JQ$45,JF30&lt;&gt;""),AND(JI30&gt;=JQ$45,JI30&lt;&gt;""),AND(JM30&gt;=JQ$45,JM30&lt;&gt;""),AND(JP30&gt;=JQ$45,JP30&lt;&gt;""),AND(KN30&gt;=KY$45,KN30&lt;&gt;""),AND(KQ30&gt;=KY$45,KQ30&lt;&gt;""),AND(KU30&gt;=KY$45,KU30&lt;&gt;""),AND(KX30&gt;=KY$45,KX30&lt;&gt;""),AND(LV30&gt;=MG$45,LV30&lt;&gt;""),AND(LY30&gt;=MG$45,LY30&lt;&gt;""),AND(MC30&gt;=MG$45,MC30&lt;&gt;""),AND(MF30&gt;=MG$45,MF30&lt;&gt;""),AND(ND30&gt;=NO$45,ND30&lt;&gt;""),AND(NG30&gt;=NO$45,NG30&lt;&gt;""),AND(NK30&gt;=NO$45,NK30&lt;&gt;""),AND(NN30&gt;=NO$45,NN30&lt;&gt;""),AND(OL30&gt;=OW$45,OL30&lt;&gt;""),AND(OO30&gt;=OW$45,OO30&lt;&gt;""),AND(OS30&gt;=OW$45,OS30&lt;&gt;""),AND(OV30&gt;=OW$45,OV30&lt;&gt;""),AND(PT30&gt;=QE$45,PT30&lt;&gt;""),AND(PW30&gt;=QE$45,PW30&lt;&gt;""),AND(QA30&gt;=QE$45,QA30&lt;&gt;""),AND(QD30&gt;=QE$45,QD30&lt;&gt;""),AND(RB30&gt;=RM$45,RB30&lt;&gt;""),AND(RE30&gt;=RM$45,RE30&lt;&gt;""),AND(RI30&gt;=RM$45,RI30&lt;&gt;""),AND(RL30&gt;=RM$45,RL30&lt;&gt;""),AND(SJ30&gt;=SU$45,SJ30&lt;&gt;""),AND(SM30&gt;=SU$45,SM30&lt;&gt;""),AND(SQ30&gt;=SU$45,SQ30&lt;&gt;""),AND(ST30&gt;=SU$45,ST30&lt;&gt;"")),"P","")</f>
        <v/>
      </c>
      <c r="J30" s="36" t="str">
        <f>IF(AND(I30="P",H30=""),"No DD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Merit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Excellence",IF(K30="P","Worlds Team",IF(H30="P","National Team","")))))</f>
        <v/>
      </c>
      <c r="K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L30" s="8">
        <f>IF(COUNT(AQ30,AT30,BR30,BU30,CS30,CV30)&gt;0,LARGE((AQ30,AT30,BR30,BU30,CS30,CV30),1),0)</f>
        <v>45.38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23.409999999999997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18.39</v>
      </c>
      <c r="Q30" s="8" t="str">
        <f>IF(P30="","",IF(OR(P30=CS30,P30=CV30,P30=CZ30),$CA$1,IF(OR(P30=BR30,P30=BU30,P30=BY30),$AZ$1,IF(OR(P30=AQ30,P30=AT30,P30=AX30),$Y$1,""))))</f>
        <v>2023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8.8000000000000007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&gt;0,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>
        <v>14.4</v>
      </c>
      <c r="AE30" s="22">
        <v>8.8000000000000007</v>
      </c>
      <c r="AF30" s="22">
        <v>8.8000000000000007</v>
      </c>
      <c r="AG30" s="22">
        <v>13.38</v>
      </c>
      <c r="AH30" s="22">
        <v>0</v>
      </c>
      <c r="AI30" s="22">
        <v>5.7</v>
      </c>
      <c r="AJ30" s="22">
        <v>3.4</v>
      </c>
      <c r="AK30" s="22">
        <v>3.7</v>
      </c>
      <c r="AL30" s="22">
        <v>5.59</v>
      </c>
      <c r="AM30" s="22">
        <v>0</v>
      </c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>
        <f>IF(AF30&gt;0,AF30,"")</f>
        <v>8.8000000000000007</v>
      </c>
      <c r="AS30" s="40">
        <f>IF(AG30&gt;0,AG30,"")</f>
        <v>13.38</v>
      </c>
      <c r="AT30" s="40">
        <f>IF(SUM(AD30:AG30)-AH30&gt;0,SUM(AD30:AG30)-AH30,"")</f>
        <v>45.38</v>
      </c>
      <c r="AU30" s="40" t="str">
        <f>IF(AQ30="","",MAX(AQ30,AT30))</f>
        <v/>
      </c>
      <c r="AV30" s="40">
        <f>IF(AK30&gt;0,AK30,"")</f>
        <v>3.7</v>
      </c>
      <c r="AW30" s="40">
        <f>IF(AL30&gt;0,AL30,"")</f>
        <v>5.59</v>
      </c>
      <c r="AX30" s="40">
        <f>IF(SUM(AI30:AL30)-AM30&gt;0,SUM(AI30:AL30)-AM30,"")</f>
        <v>18.39</v>
      </c>
      <c r="AY30" s="40">
        <f>IF(SUM(AU30,AX30)&gt;0,SUM(AU30,AX30),"")</f>
        <v>18.39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1.2</v>
      </c>
      <c r="CB30" s="22">
        <v>0.9</v>
      </c>
      <c r="CC30" s="22">
        <v>1.5</v>
      </c>
      <c r="CD30" s="22">
        <v>1.34</v>
      </c>
      <c r="CE30" s="22">
        <v>0</v>
      </c>
      <c r="CF30" s="22">
        <v>6.6</v>
      </c>
      <c r="CG30" s="22">
        <v>4.5999999999999996</v>
      </c>
      <c r="CH30" s="22">
        <v>5.6</v>
      </c>
      <c r="CI30" s="22">
        <v>6.61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1.34</v>
      </c>
      <c r="CS30" s="40">
        <f>IF(SUM(CA30:CD30)-CE30&gt;0,SUM(CA30:CD30)-CE30,"")</f>
        <v>4.9400000000000004</v>
      </c>
      <c r="CT30" s="40">
        <f>IF(CH30&gt;0,CH30,"")</f>
        <v>5.6</v>
      </c>
      <c r="CU30" s="40">
        <f>IF(CI30&gt;0,CI30,"")</f>
        <v>6.61</v>
      </c>
      <c r="CV30" s="40">
        <f>IF(SUM(CF30:CI30)-CJ30&gt;0,SUM(CF30:CI30)-CJ30,"")</f>
        <v>23.409999999999997</v>
      </c>
      <c r="CW30" s="40">
        <f>IF(CS30="","",MAX(CS30,CV30))</f>
        <v>23.409999999999997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23.409999999999997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0.6</v>
      </c>
      <c r="SW30" s="22">
        <f>IF($CP30="P",CB30,(CB30+BA30)/2)</f>
        <v>0.45</v>
      </c>
      <c r="SX30" s="22">
        <f>IF($CP30="P",CC30,(CC30+BB30)/2)</f>
        <v>0.75</v>
      </c>
      <c r="SY30" s="22">
        <f>IF($CP30="P",CD30,(CD30+BC30)/2)</f>
        <v>0.67</v>
      </c>
      <c r="SZ30" s="22">
        <f>IF($CP30="P",CE30,(CE30+BD30)/2)</f>
        <v>0</v>
      </c>
      <c r="TA30" s="22">
        <f>IF($CP30="P",CF30,(CF30+BE30)/2)</f>
        <v>3.3</v>
      </c>
      <c r="TB30" s="22">
        <f>IF($CP30="P",CG30,(CG30+BF30)/2)</f>
        <v>2.2999999999999998</v>
      </c>
      <c r="TC30" s="22">
        <f>IF($CP30="P",CH30,(CH30+BG30)/2)</f>
        <v>2.8</v>
      </c>
      <c r="TD30" s="22">
        <f>IF($CP30="P",CI30,(CI30+BH30)/2)</f>
        <v>3.3050000000000002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0.75</v>
      </c>
      <c r="TM30" s="40">
        <f>IF(SY30&gt;0,SY30,"")</f>
        <v>0.67</v>
      </c>
      <c r="TN30" s="40">
        <f>IF(SUM(SV30:SY30)-SZ30&gt;0,SUM(SV30:SY30)-SZ30,"")</f>
        <v>2.4700000000000002</v>
      </c>
      <c r="TO30" s="40">
        <f>IF(TC30&gt;0,TC30,"")</f>
        <v>2.8</v>
      </c>
      <c r="TP30" s="40">
        <f>IF(TD30&gt;0,TD30,"")</f>
        <v>3.3050000000000002</v>
      </c>
      <c r="TQ30" s="40">
        <f>IF(SUM(TA30:TD30)-TE30&gt;0,SUM(TA30:TD30)-TE30,"")</f>
        <v>11.704999999999998</v>
      </c>
      <c r="TR30" s="40">
        <f>IF(MAX(TN30,TQ30)&gt;0,MAX(TN30,TQ30),"")</f>
        <v>11.704999999999998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11.704999999999998</v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117</v>
      </c>
      <c r="D31" s="4" t="s">
        <v>4</v>
      </c>
      <c r="E31" s="4">
        <v>2004</v>
      </c>
      <c r="F31" s="9">
        <f>SUM(L31:V31)+SUM(L31:T31)*0.0000001+SUM(L31)*0.0000000000001</f>
        <v>95.840009584004392</v>
      </c>
      <c r="G31" s="66"/>
      <c r="H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I31" s="3" t="str">
        <f>IF(OR(AND(AQ31&gt;=AY$45,AQ31&lt;&gt;"",AN31=""),AND(AT31&gt;=AY$45,AT31&lt;&gt;"",AN31=""),AND(AX31&gt;=AY$45,AX31&lt;&gt;"",AN31=""),AND(BR31&gt;=BZ$45,BR31&lt;&gt;"",BO31=""),AND(BU31&gt;=BZ$45,BU31&lt;&gt;"",BO31=""),AND(BY31&gt;=BZ$45,BY31&lt;&gt;"",BO31=""),AND(CS31&gt;=DA$45,CS31&lt;&gt;"",CP31=""),AND(CV31&gt;=DA$45,CV31&lt;&gt;"",CP31=""),AND(CZ31&gt;=DA$45,CZ31&lt;&gt;"",CP31=""),AND(DZ31&gt;=EK$45,DZ31&lt;&gt;""),AND(EC31&gt;=EK$45,EC31&lt;&gt;""),AND(EG31&gt;=EK$45,EG31&lt;&gt;""),AND(EJ31&gt;=EK$45,EJ31&lt;&gt;""),AND(FH31&gt;=FS$45,FH31&lt;&gt;""),AND(FK31&gt;=FS$45,FK31&lt;&gt;""),AND(FO31&gt;=FS$45,FO31&lt;&gt;""),AND(FR31&gt;=FS$45,FR31&lt;&gt;""),AND(GP31&gt;=HA$45,GP31&lt;&gt;""),AND(GS31&gt;=HA$45,GS31&lt;&gt;""),AND(GW31&gt;=HA$45,GW31&lt;&gt;""),AND(GZ31&gt;=HA$45,GZ31&lt;&gt;""),AND(HX31&gt;=II$45,HX31&lt;&gt;""),AND(IA31&gt;=II$45,IA31&lt;&gt;""),AND(IE31&gt;=II$45,IE31&lt;&gt;""),AND(IH31&gt;=II$45,IH31&lt;&gt;""),AND(JF31&gt;=JQ$45,JF31&lt;&gt;""),AND(JI31&gt;=JQ$45,JI31&lt;&gt;""),AND(JM31&gt;=JQ$45,JM31&lt;&gt;""),AND(JP31&gt;=JQ$45,JP31&lt;&gt;""),AND(KN31&gt;=KY$45,KN31&lt;&gt;""),AND(KQ31&gt;=KY$45,KQ31&lt;&gt;""),AND(KU31&gt;=KY$45,KU31&lt;&gt;""),AND(KX31&gt;=KY$45,KX31&lt;&gt;""),AND(LV31&gt;=MG$45,LV31&lt;&gt;""),AND(LY31&gt;=MG$45,LY31&lt;&gt;""),AND(MC31&gt;=MG$45,MC31&lt;&gt;""),AND(MF31&gt;=MG$45,MF31&lt;&gt;""),AND(ND31&gt;=NO$45,ND31&lt;&gt;""),AND(NG31&gt;=NO$45,NG31&lt;&gt;""),AND(NK31&gt;=NO$45,NK31&lt;&gt;""),AND(NN31&gt;=NO$45,NN31&lt;&gt;""),AND(OL31&gt;=OW$45,OL31&lt;&gt;""),AND(OO31&gt;=OW$45,OO31&lt;&gt;""),AND(OS31&gt;=OW$45,OS31&lt;&gt;""),AND(OV31&gt;=OW$45,OV31&lt;&gt;""),AND(PT31&gt;=QE$45,PT31&lt;&gt;""),AND(PW31&gt;=QE$45,PW31&lt;&gt;""),AND(QA31&gt;=QE$45,QA31&lt;&gt;""),AND(QD31&gt;=QE$45,QD31&lt;&gt;""),AND(RB31&gt;=RM$45,RB31&lt;&gt;""),AND(RE31&gt;=RM$45,RE31&lt;&gt;""),AND(RI31&gt;=RM$45,RI31&lt;&gt;""),AND(RL31&gt;=RM$45,RL31&lt;&gt;""),AND(SJ31&gt;=SU$45,SJ31&lt;&gt;""),AND(SM31&gt;=SU$45,SM31&lt;&gt;""),AND(SQ31&gt;=SU$45,SQ31&lt;&gt;""),AND(ST31&gt;=SU$45,ST31&lt;&gt;"")),"P","")</f>
        <v/>
      </c>
      <c r="J31" s="36" t="str">
        <f>IF(AND(I31="P",H31=""),"No DD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Merit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Excellence",IF(K31="P","Worlds Team",IF(H31="P","National Team","")))))</f>
        <v/>
      </c>
      <c r="K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L31" s="8">
        <f>IF(COUNT(AQ31,AT31,BR31,BU31,CS31,CV31)&gt;0,LARGE((AQ31,AT31,BR31,BU31,CS31,CV31),1),0)</f>
        <v>43.949999999999996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41.99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9.9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&gt;0,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>
        <v>11.2</v>
      </c>
      <c r="CB31" s="22">
        <v>9.1999999999999993</v>
      </c>
      <c r="CC31" s="22">
        <v>9.9</v>
      </c>
      <c r="CD31" s="22">
        <v>13.65</v>
      </c>
      <c r="CE31" s="22">
        <v>0</v>
      </c>
      <c r="CF31" s="22">
        <v>11.6</v>
      </c>
      <c r="CG31" s="22">
        <v>8.1</v>
      </c>
      <c r="CH31" s="22">
        <v>9.9</v>
      </c>
      <c r="CI31" s="22">
        <v>12.39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9.9</v>
      </c>
      <c r="CR31" s="38">
        <f>IF(CD31&gt;0,CD31,"")</f>
        <v>13.65</v>
      </c>
      <c r="CS31" s="40">
        <f>IF(SUM(CA31:CD31)-CE31&gt;0,SUM(CA31:CD31)-CE31,"")</f>
        <v>43.949999999999996</v>
      </c>
      <c r="CT31" s="40">
        <f>IF(CH31&gt;0,CH31,"")</f>
        <v>9.9</v>
      </c>
      <c r="CU31" s="40">
        <f>IF(CI31&gt;0,CI31,"")</f>
        <v>12.39</v>
      </c>
      <c r="CV31" s="40">
        <f>IF(SUM(CF31:CI31)-CJ31&gt;0,SUM(CF31:CI31)-CJ31,"")</f>
        <v>41.99</v>
      </c>
      <c r="CW31" s="40">
        <f>IF(CS31="","",MAX(CS31,CV31))</f>
        <v>43.949999999999996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43.949999999999996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5.6</v>
      </c>
      <c r="SW31" s="22">
        <f>IF($CP31="P",CB31,(CB31+BA31)/2)</f>
        <v>4.5999999999999996</v>
      </c>
      <c r="SX31" s="22">
        <f>IF($CP31="P",CC31,(CC31+BB31)/2)</f>
        <v>4.95</v>
      </c>
      <c r="SY31" s="22">
        <f>IF($CP31="P",CD31,(CD31+BC31)/2)</f>
        <v>6.8250000000000002</v>
      </c>
      <c r="SZ31" s="22">
        <f>IF($CP31="P",CE31,(CE31+BD31)/2)</f>
        <v>0</v>
      </c>
      <c r="TA31" s="22">
        <f>IF($CP31="P",CF31,(CF31+BE31)/2)</f>
        <v>5.8</v>
      </c>
      <c r="TB31" s="22">
        <f>IF($CP31="P",CG31,(CG31+BF31)/2)</f>
        <v>4.05</v>
      </c>
      <c r="TC31" s="22">
        <f>IF($CP31="P",CH31,(CH31+BG31)/2)</f>
        <v>4.95</v>
      </c>
      <c r="TD31" s="22">
        <f>IF($CP31="P",CI31,(CI31+BH31)/2)</f>
        <v>6.1950000000000003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4.95</v>
      </c>
      <c r="TM31" s="40">
        <f>IF(SY31&gt;0,SY31,"")</f>
        <v>6.8250000000000002</v>
      </c>
      <c r="TN31" s="40">
        <f>IF(SUM(SV31:SY31)-SZ31&gt;0,SUM(SV31:SY31)-SZ31,"")</f>
        <v>21.974999999999998</v>
      </c>
      <c r="TO31" s="40">
        <f>IF(TC31&gt;0,TC31,"")</f>
        <v>4.95</v>
      </c>
      <c r="TP31" s="40">
        <f>IF(TD31&gt;0,TD31,"")</f>
        <v>6.1950000000000003</v>
      </c>
      <c r="TQ31" s="40">
        <f>IF(SUM(TA31:TD31)-TE31&gt;0,SUM(TA31:TD31)-TE31,"")</f>
        <v>20.995000000000001</v>
      </c>
      <c r="TR31" s="40">
        <f>IF(MAX(TN31,TQ31)&gt;0,MAX(TN31,TQ31),"")</f>
        <v>21.974999999999998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21.974999999999998</v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184</v>
      </c>
      <c r="D32" s="4" t="s">
        <v>3</v>
      </c>
      <c r="E32" s="4">
        <v>2005</v>
      </c>
      <c r="F32" s="9">
        <f>SUM(L32:V32)+SUM(L32:T32)*0.0000001+SUM(L32)*0.0000000000001</f>
        <v>90.450009045004393</v>
      </c>
      <c r="G32" s="66"/>
      <c r="H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I32" s="3" t="str">
        <f>IF(OR(AND(AQ32&gt;=AY$45,AQ32&lt;&gt;"",AN32=""),AND(AT32&gt;=AY$45,AT32&lt;&gt;"",AN32=""),AND(AX32&gt;=AY$45,AX32&lt;&gt;"",AN32=""),AND(BR32&gt;=BZ$45,BR32&lt;&gt;"",BO32=""),AND(BU32&gt;=BZ$45,BU32&lt;&gt;"",BO32=""),AND(BY32&gt;=BZ$45,BY32&lt;&gt;"",BO32=""),AND(CS32&gt;=DA$45,CS32&lt;&gt;"",CP32=""),AND(CV32&gt;=DA$45,CV32&lt;&gt;"",CP32=""),AND(CZ32&gt;=DA$45,CZ32&lt;&gt;"",CP32=""),AND(DZ32&gt;=EK$45,DZ32&lt;&gt;""),AND(EC32&gt;=EK$45,EC32&lt;&gt;""),AND(EG32&gt;=EK$45,EG32&lt;&gt;""),AND(EJ32&gt;=EK$45,EJ32&lt;&gt;""),AND(FH32&gt;=FS$45,FH32&lt;&gt;""),AND(FK32&gt;=FS$45,FK32&lt;&gt;""),AND(FO32&gt;=FS$45,FO32&lt;&gt;""),AND(FR32&gt;=FS$45,FR32&lt;&gt;""),AND(GP32&gt;=HA$45,GP32&lt;&gt;""),AND(GS32&gt;=HA$45,GS32&lt;&gt;""),AND(GW32&gt;=HA$45,GW32&lt;&gt;""),AND(GZ32&gt;=HA$45,GZ32&lt;&gt;""),AND(HX32&gt;=II$45,HX32&lt;&gt;""),AND(IA32&gt;=II$45,IA32&lt;&gt;""),AND(IE32&gt;=II$45,IE32&lt;&gt;""),AND(IH32&gt;=II$45,IH32&lt;&gt;""),AND(JF32&gt;=JQ$45,JF32&lt;&gt;""),AND(JI32&gt;=JQ$45,JI32&lt;&gt;""),AND(JM32&gt;=JQ$45,JM32&lt;&gt;""),AND(JP32&gt;=JQ$45,JP32&lt;&gt;""),AND(KN32&gt;=KY$45,KN32&lt;&gt;""),AND(KQ32&gt;=KY$45,KQ32&lt;&gt;""),AND(KU32&gt;=KY$45,KU32&lt;&gt;""),AND(KX32&gt;=KY$45,KX32&lt;&gt;""),AND(LV32&gt;=MG$45,LV32&lt;&gt;""),AND(LY32&gt;=MG$45,LY32&lt;&gt;""),AND(MC32&gt;=MG$45,MC32&lt;&gt;""),AND(MF32&gt;=MG$45,MF32&lt;&gt;""),AND(ND32&gt;=NO$45,ND32&lt;&gt;""),AND(NG32&gt;=NO$45,NG32&lt;&gt;""),AND(NK32&gt;=NO$45,NK32&lt;&gt;""),AND(NN32&gt;=NO$45,NN32&lt;&gt;""),AND(OL32&gt;=OW$45,OL32&lt;&gt;""),AND(OO32&gt;=OW$45,OO32&lt;&gt;""),AND(OS32&gt;=OW$45,OS32&lt;&gt;""),AND(OV32&gt;=OW$45,OV32&lt;&gt;""),AND(PT32&gt;=QE$45,PT32&lt;&gt;""),AND(PW32&gt;=QE$45,PW32&lt;&gt;""),AND(QA32&gt;=QE$45,QA32&lt;&gt;""),AND(QD32&gt;=QE$45,QD32&lt;&gt;""),AND(RB32&gt;=RM$45,RB32&lt;&gt;""),AND(RE32&gt;=RM$45,RE32&lt;&gt;""),AND(RI32&gt;=RM$45,RI32&lt;&gt;""),AND(RL32&gt;=RM$45,RL32&lt;&gt;""),AND(SJ32&gt;=SU$45,SJ32&lt;&gt;""),AND(SM32&gt;=SU$45,SM32&lt;&gt;""),AND(SQ32&gt;=SU$45,SQ32&lt;&gt;""),AND(ST32&gt;=SU$45,ST32&lt;&gt;"")),"P","")</f>
        <v/>
      </c>
      <c r="J32" s="36" t="str">
        <f>IF(AND(I32="P",H32=""),"No DD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Merit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Excellence",IF(K32="P","Worlds Team",IF(H32="P","National Team","")))))</f>
        <v/>
      </c>
      <c r="K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L32" s="8">
        <f>IF(COUNT(AQ32,AT32,BR32,BU32,CS32,CV32)&gt;0,LARGE((AQ32,AT32,BR32,BU32,CS32,CV32),1),0)</f>
        <v>43.99</v>
      </c>
      <c r="M32" s="8" t="str">
        <f>IF(L32="","",IF(OR(L32=CS32,L32=CV32),$CA$1,IF(OR(L32=BR32,L32=BU32),$AZ$1,IF(OR(L32=AQ32,L32=AT32),$Y$1,""))))</f>
        <v>2023 Nationals</v>
      </c>
      <c r="N32" s="8">
        <f>IF(COUNT(AQ32,AT32,BR32,BU32,CS32,CV32)&gt;1,LARGE((AQ32,AT32,BR32,BU32,CS32,CV32),2),0)</f>
        <v>37.36</v>
      </c>
      <c r="O32" s="8" t="str">
        <f>IF(N32="","",IF(OR(N32=CS32,N32=CV32),$CA$1,IF(OR(N32=BR32,N32=BU32),$AZ$1,IF(OR(N32=AQ32,N32=AT32),$Y$1,""))))</f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9.1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Nationals</v>
      </c>
      <c r="T32" s="8">
        <f>IF(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&gt;0,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11</v>
      </c>
      <c r="Z32" s="22">
        <v>7.8</v>
      </c>
      <c r="AA32" s="22">
        <v>6.9</v>
      </c>
      <c r="AB32" s="22">
        <v>11.66</v>
      </c>
      <c r="AC32" s="22">
        <v>0</v>
      </c>
      <c r="AD32" s="22">
        <v>13.5</v>
      </c>
      <c r="AE32" s="22">
        <v>8.6</v>
      </c>
      <c r="AF32" s="22">
        <v>9.1</v>
      </c>
      <c r="AG32" s="22">
        <v>12.79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6.9</v>
      </c>
      <c r="AP32" s="38">
        <f>IF(AB32&gt;0,AB32,"")</f>
        <v>11.66</v>
      </c>
      <c r="AQ32" s="40">
        <f>IF(SUM(Y32:AB32)-AC32&gt;0,SUM(Y32:AB32)-AC32,"")</f>
        <v>37.36</v>
      </c>
      <c r="AR32" s="40">
        <f>IF(AF32&gt;0,AF32,"")</f>
        <v>9.1</v>
      </c>
      <c r="AS32" s="40">
        <f>IF(AG32&gt;0,AG32,"")</f>
        <v>12.79</v>
      </c>
      <c r="AT32" s="40">
        <f>IF(SUM(AD32:AG32)-AH32&gt;0,SUM(AD32:AG32)-AH32,"")</f>
        <v>43.99</v>
      </c>
      <c r="AU32" s="40">
        <f>IF(AQ32="","",MAX(AQ32,AT32))</f>
        <v>43.99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43.99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0</v>
      </c>
      <c r="SW32" s="22">
        <f>IF($CP32="P",CB32,(CB32+BA32)/2)</f>
        <v>0</v>
      </c>
      <c r="SX32" s="22">
        <f>IF($CP32="P",CC32,(CC32+BB32)/2)</f>
        <v>0</v>
      </c>
      <c r="SY32" s="22">
        <f>IF($CP32="P",CD32,(CD32+BC32)/2)</f>
        <v>0</v>
      </c>
      <c r="SZ32" s="22">
        <f>IF($CP32="P",CE32,(CE32+BD32)/2)</f>
        <v>0</v>
      </c>
      <c r="TA32" s="22">
        <f>IF($CP32="P",CF32,(CF32+BE32)/2)</f>
        <v>0</v>
      </c>
      <c r="TB32" s="22">
        <f>IF($CP32="P",CG32,(CG32+BF32)/2)</f>
        <v>0</v>
      </c>
      <c r="TC32" s="22">
        <f>IF($CP32="P",CH32,(CH32+BG32)/2)</f>
        <v>0</v>
      </c>
      <c r="TD32" s="22">
        <f>IF($CP32="P",CI32,(CI32+BH32)/2)</f>
        <v>0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 t="str">
        <f>IF(SX32&gt;0,SX32,"")</f>
        <v/>
      </c>
      <c r="TM32" s="40" t="str">
        <f>IF(SY32&gt;0,SY32,"")</f>
        <v/>
      </c>
      <c r="TN32" s="40" t="str">
        <f>IF(SUM(SV32:SY32)-SZ32&gt;0,SUM(SV32:SY32)-SZ32,"")</f>
        <v/>
      </c>
      <c r="TO32" s="40" t="str">
        <f>IF(TC32&gt;0,TC32,"")</f>
        <v/>
      </c>
      <c r="TP32" s="40" t="str">
        <f>IF(TD32&gt;0,TD32,"")</f>
        <v/>
      </c>
      <c r="TQ32" s="40" t="str">
        <f>IF(SUM(TA32:TD32)-TE32&gt;0,SUM(TA32:TD32)-TE32,"")</f>
        <v/>
      </c>
      <c r="TR32" s="40" t="str">
        <f>IF(MAX(TN32,TQ32)&gt;0,MAX(TN32,TQ32),"")</f>
        <v/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 t="str">
        <f>IF(SUM(TR32,TU32)&gt;0,SUM(TR32,TU32),"")</f>
        <v/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143</v>
      </c>
      <c r="D33" s="4" t="s">
        <v>31</v>
      </c>
      <c r="E33" s="4">
        <v>2006</v>
      </c>
      <c r="F33" s="9">
        <f>SUM(L33:V33)+SUM(L33:T33)*0.0000001+SUM(L33)*0.0000000000001</f>
        <v>76.360007636004511</v>
      </c>
      <c r="G33" s="66"/>
      <c r="H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I33" s="3" t="str">
        <f>IF(OR(AND(AQ33&gt;=AY$45,AQ33&lt;&gt;"",AN33=""),AND(AT33&gt;=AY$45,AT33&lt;&gt;"",AN33=""),AND(AX33&gt;=AY$45,AX33&lt;&gt;"",AN33=""),AND(BR33&gt;=BZ$45,BR33&lt;&gt;"",BO33=""),AND(BU33&gt;=BZ$45,BU33&lt;&gt;"",BO33=""),AND(BY33&gt;=BZ$45,BY33&lt;&gt;"",BO33=""),AND(CS33&gt;=DA$45,CS33&lt;&gt;"",CP33=""),AND(CV33&gt;=DA$45,CV33&lt;&gt;"",CP33=""),AND(CZ33&gt;=DA$45,CZ33&lt;&gt;"",CP33=""),AND(DZ33&gt;=EK$45,DZ33&lt;&gt;""),AND(EC33&gt;=EK$45,EC33&lt;&gt;""),AND(EG33&gt;=EK$45,EG33&lt;&gt;""),AND(EJ33&gt;=EK$45,EJ33&lt;&gt;""),AND(FH33&gt;=FS$45,FH33&lt;&gt;""),AND(FK33&gt;=FS$45,FK33&lt;&gt;""),AND(FO33&gt;=FS$45,FO33&lt;&gt;""),AND(FR33&gt;=FS$45,FR33&lt;&gt;""),AND(GP33&gt;=HA$45,GP33&lt;&gt;""),AND(GS33&gt;=HA$45,GS33&lt;&gt;""),AND(GW33&gt;=HA$45,GW33&lt;&gt;""),AND(GZ33&gt;=HA$45,GZ33&lt;&gt;""),AND(HX33&gt;=II$45,HX33&lt;&gt;""),AND(IA33&gt;=II$45,IA33&lt;&gt;""),AND(IE33&gt;=II$45,IE33&lt;&gt;""),AND(IH33&gt;=II$45,IH33&lt;&gt;""),AND(JF33&gt;=JQ$45,JF33&lt;&gt;""),AND(JI33&gt;=JQ$45,JI33&lt;&gt;""),AND(JM33&gt;=JQ$45,JM33&lt;&gt;""),AND(JP33&gt;=JQ$45,JP33&lt;&gt;""),AND(KN33&gt;=KY$45,KN33&lt;&gt;""),AND(KQ33&gt;=KY$45,KQ33&lt;&gt;""),AND(KU33&gt;=KY$45,KU33&lt;&gt;""),AND(KX33&gt;=KY$45,KX33&lt;&gt;""),AND(LV33&gt;=MG$45,LV33&lt;&gt;""),AND(LY33&gt;=MG$45,LY33&lt;&gt;""),AND(MC33&gt;=MG$45,MC33&lt;&gt;""),AND(MF33&gt;=MG$45,MF33&lt;&gt;""),AND(ND33&gt;=NO$45,ND33&lt;&gt;""),AND(NG33&gt;=NO$45,NG33&lt;&gt;""),AND(NK33&gt;=NO$45,NK33&lt;&gt;""),AND(NN33&gt;=NO$45,NN33&lt;&gt;""),AND(OL33&gt;=OW$45,OL33&lt;&gt;""),AND(OO33&gt;=OW$45,OO33&lt;&gt;""),AND(OS33&gt;=OW$45,OS33&lt;&gt;""),AND(OV33&gt;=OW$45,OV33&lt;&gt;""),AND(PT33&gt;=QE$45,PT33&lt;&gt;""),AND(PW33&gt;=QE$45,PW33&lt;&gt;""),AND(QA33&gt;=QE$45,QA33&lt;&gt;""),AND(QD33&gt;=QE$45,QD33&lt;&gt;""),AND(RB33&gt;=RM$45,RB33&lt;&gt;""),AND(RE33&gt;=RM$45,RE33&lt;&gt;""),AND(RI33&gt;=RM$45,RI33&lt;&gt;""),AND(RL33&gt;=RM$45,RL33&lt;&gt;""),AND(SJ33&gt;=SU$45,SJ33&lt;&gt;""),AND(SM33&gt;=SU$45,SM33&lt;&gt;""),AND(SQ33&gt;=SU$45,SQ33&lt;&gt;""),AND(ST33&gt;=SU$45,ST33&lt;&gt;"")),"P","")</f>
        <v/>
      </c>
      <c r="J33" s="36" t="str">
        <f>IF(AND(I33="P",H33=""),"No DD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Merit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Excellence",IF(K33="P","Worlds Team",IF(H33="P","National Team","")))))</f>
        <v/>
      </c>
      <c r="K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L33" s="8">
        <f>IF(COUNT(AQ33,AT33,BR33,BU33,CS33,CV33)&gt;0,LARGE((AQ33,AT33,BR33,BU33,CS33,CV33),1),0)</f>
        <v>44.989999999999995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22.67</v>
      </c>
      <c r="O33" s="8" t="str">
        <f>IF(N33="","",IF(OR(N33=CS33,N33=CV33),$CA$1,IF(OR(N33=BR33,N33=BU33),$AZ$1,IF(OR(N33=AQ33,N33=AT33),$Y$1,""))))</f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8.6999999999999993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&gt;0,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14</v>
      </c>
      <c r="Z33" s="22">
        <v>9.6</v>
      </c>
      <c r="AA33" s="22">
        <v>8.6999999999999993</v>
      </c>
      <c r="AB33" s="22">
        <v>12.79</v>
      </c>
      <c r="AC33" s="22">
        <v>0.1</v>
      </c>
      <c r="AD33" s="22">
        <v>7.1</v>
      </c>
      <c r="AE33" s="22">
        <v>4.4000000000000004</v>
      </c>
      <c r="AF33" s="22">
        <v>4.8</v>
      </c>
      <c r="AG33" s="22">
        <v>6.37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8.6999999999999993</v>
      </c>
      <c r="AP33" s="38">
        <f>IF(AB33&gt;0,AB33,"")</f>
        <v>12.79</v>
      </c>
      <c r="AQ33" s="40">
        <f>IF(SUM(Y33:AB33)-AC33&gt;0,SUM(Y33:AB33)-AC33,"")</f>
        <v>44.989999999999995</v>
      </c>
      <c r="AR33" s="40">
        <f>IF(AF33&gt;0,AF33,"")</f>
        <v>4.8</v>
      </c>
      <c r="AS33" s="40">
        <f>IF(AG33&gt;0,AG33,"")</f>
        <v>6.37</v>
      </c>
      <c r="AT33" s="40">
        <f>IF(SUM(AD33:AG33)-AH33&gt;0,SUM(AD33:AG33)-AH33,"")</f>
        <v>22.67</v>
      </c>
      <c r="AU33" s="40">
        <f>IF(AQ33="","",MAX(AQ33,AT33))</f>
        <v>44.989999999999995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44.989999999999995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183</v>
      </c>
      <c r="D34" s="4" t="s">
        <v>6</v>
      </c>
      <c r="E34" s="4">
        <v>2006</v>
      </c>
      <c r="F34" s="9">
        <f>SUM(L34:V34)+SUM(L34:T34)*0.0000001+SUM(L34)*0.0000000000001</f>
        <v>67.070006707004566</v>
      </c>
      <c r="G34" s="66"/>
      <c r="H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I34" s="3" t="str">
        <f>IF(OR(AND(AQ34&gt;=AY$45,AQ34&lt;&gt;"",AN34=""),AND(AT34&gt;=AY$45,AT34&lt;&gt;"",AN34=""),AND(AX34&gt;=AY$45,AX34&lt;&gt;"",AN34=""),AND(BR34&gt;=BZ$45,BR34&lt;&gt;"",BO34=""),AND(BU34&gt;=BZ$45,BU34&lt;&gt;"",BO34=""),AND(BY34&gt;=BZ$45,BY34&lt;&gt;"",BO34=""),AND(CS34&gt;=DA$45,CS34&lt;&gt;"",CP34=""),AND(CV34&gt;=DA$45,CV34&lt;&gt;"",CP34=""),AND(CZ34&gt;=DA$45,CZ34&lt;&gt;"",CP34=""),AND(DZ34&gt;=EK$45,DZ34&lt;&gt;""),AND(EC34&gt;=EK$45,EC34&lt;&gt;""),AND(EG34&gt;=EK$45,EG34&lt;&gt;""),AND(EJ34&gt;=EK$45,EJ34&lt;&gt;""),AND(FH34&gt;=FS$45,FH34&lt;&gt;""),AND(FK34&gt;=FS$45,FK34&lt;&gt;""),AND(FO34&gt;=FS$45,FO34&lt;&gt;""),AND(FR34&gt;=FS$45,FR34&lt;&gt;""),AND(GP34&gt;=HA$45,GP34&lt;&gt;""),AND(GS34&gt;=HA$45,GS34&lt;&gt;""),AND(GW34&gt;=HA$45,GW34&lt;&gt;""),AND(GZ34&gt;=HA$45,GZ34&lt;&gt;""),AND(HX34&gt;=II$45,HX34&lt;&gt;""),AND(IA34&gt;=II$45,IA34&lt;&gt;""),AND(IE34&gt;=II$45,IE34&lt;&gt;""),AND(IH34&gt;=II$45,IH34&lt;&gt;""),AND(JF34&gt;=JQ$45,JF34&lt;&gt;""),AND(JI34&gt;=JQ$45,JI34&lt;&gt;""),AND(JM34&gt;=JQ$45,JM34&lt;&gt;""),AND(JP34&gt;=JQ$45,JP34&lt;&gt;""),AND(KN34&gt;=KY$45,KN34&lt;&gt;""),AND(KQ34&gt;=KY$45,KQ34&lt;&gt;""),AND(KU34&gt;=KY$45,KU34&lt;&gt;""),AND(KX34&gt;=KY$45,KX34&lt;&gt;""),AND(LV34&gt;=MG$45,LV34&lt;&gt;""),AND(LY34&gt;=MG$45,LY34&lt;&gt;""),AND(MC34&gt;=MG$45,MC34&lt;&gt;""),AND(MF34&gt;=MG$45,MF34&lt;&gt;""),AND(ND34&gt;=NO$45,ND34&lt;&gt;""),AND(NG34&gt;=NO$45,NG34&lt;&gt;""),AND(NK34&gt;=NO$45,NK34&lt;&gt;""),AND(NN34&gt;=NO$45,NN34&lt;&gt;""),AND(OL34&gt;=OW$45,OL34&lt;&gt;""),AND(OO34&gt;=OW$45,OO34&lt;&gt;""),AND(OS34&gt;=OW$45,OS34&lt;&gt;""),AND(OV34&gt;=OW$45,OV34&lt;&gt;""),AND(PT34&gt;=QE$45,PT34&lt;&gt;""),AND(PW34&gt;=QE$45,PW34&lt;&gt;""),AND(QA34&gt;=QE$45,QA34&lt;&gt;""),AND(QD34&gt;=QE$45,QD34&lt;&gt;""),AND(RB34&gt;=RM$45,RB34&lt;&gt;""),AND(RE34&gt;=RM$45,RE34&lt;&gt;""),AND(RI34&gt;=RM$45,RI34&lt;&gt;""),AND(RL34&gt;=RM$45,RL34&lt;&gt;""),AND(SJ34&gt;=SU$45,SJ34&lt;&gt;""),AND(SM34&gt;=SU$45,SM34&lt;&gt;""),AND(SQ34&gt;=SU$45,SQ34&lt;&gt;""),AND(ST34&gt;=SU$45,ST34&lt;&gt;"")),"P","")</f>
        <v/>
      </c>
      <c r="J34" s="36" t="str">
        <f>IF(AND(I34="P",H34=""),"No DD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Merit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Excellence",IF(K34="P","Worlds Team",IF(H34="P","National Team","")))))</f>
        <v/>
      </c>
      <c r="K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L34" s="8">
        <f>IF(COUNT(AQ34,AT34,BR34,BU34,CS34,CV34)&gt;0,LARGE((AQ34,AT34,BR34,BU34,CS34,CV34),1),0)</f>
        <v>45.79</v>
      </c>
      <c r="M34" s="8" t="str">
        <f>IF(L34="","",IF(OR(L34=CS34,L34=CV34),$CA$1,IF(OR(L34=BR34,L34=BU34),$AZ$1,IF(OR(L34=AQ34,L34=AT34),$Y$1,""))))</f>
        <v>2023 Nationals</v>
      </c>
      <c r="N34" s="8">
        <f>IF(COUNT(AQ34,AT34,BR34,BU34,CS34,CV34)&gt;1,LARGE((AQ34,AT34,BR34,BU34,CS34,CV34),2),0)</f>
        <v>12.48</v>
      </c>
      <c r="O34" s="8" t="str">
        <f>IF(N34="","",IF(OR(N34=CS34,N34=CV34),$CA$1,IF(OR(N34=BR34,N34=BU34),$AZ$1,IF(OR(N34=AQ34,N34=AT34),$Y$1,""))))</f>
        <v>2023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8.8000000000000007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2023 Nationals</v>
      </c>
      <c r="T34" s="8">
        <f>IF(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&gt;0,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3.8</v>
      </c>
      <c r="Z34" s="22">
        <v>2.6</v>
      </c>
      <c r="AA34" s="22">
        <v>2.4</v>
      </c>
      <c r="AB34" s="22">
        <v>3.68</v>
      </c>
      <c r="AC34" s="22">
        <v>0</v>
      </c>
      <c r="AD34" s="22">
        <v>14.7</v>
      </c>
      <c r="AE34" s="22">
        <v>9.3000000000000007</v>
      </c>
      <c r="AF34" s="22">
        <v>8.8000000000000007</v>
      </c>
      <c r="AG34" s="22">
        <v>12.99</v>
      </c>
      <c r="AH34" s="22">
        <v>0</v>
      </c>
      <c r="AI34" s="22"/>
      <c r="AJ34" s="22"/>
      <c r="AK34" s="22"/>
      <c r="AL34" s="22"/>
      <c r="AM34" s="22"/>
      <c r="AN34" s="27"/>
      <c r="AO34" s="38">
        <f>IF(AA34&gt;0,AA34,"")</f>
        <v>2.4</v>
      </c>
      <c r="AP34" s="38">
        <f>IF(AB34&gt;0,AB34,"")</f>
        <v>3.68</v>
      </c>
      <c r="AQ34" s="40">
        <f>IF(SUM(Y34:AB34)-AC34&gt;0,SUM(Y34:AB34)-AC34,"")</f>
        <v>12.48</v>
      </c>
      <c r="AR34" s="40">
        <f>IF(AF34&gt;0,AF34,"")</f>
        <v>8.8000000000000007</v>
      </c>
      <c r="AS34" s="40">
        <f>IF(AG34&gt;0,AG34,"")</f>
        <v>12.99</v>
      </c>
      <c r="AT34" s="40">
        <f>IF(SUM(AD34:AG34)-AH34&gt;0,SUM(AD34:AG34)-AH34,"")</f>
        <v>45.79</v>
      </c>
      <c r="AU34" s="40">
        <f>IF(AQ34="","",MAX(AQ34,AT34))</f>
        <v>45.79</v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>
        <f>IF(SUM(AU34,AX34)&gt;0,SUM(AU34,AX34),"")</f>
        <v>45.79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223</v>
      </c>
      <c r="D35" s="4" t="s">
        <v>31</v>
      </c>
      <c r="E35" s="4">
        <v>2003</v>
      </c>
      <c r="F35" s="9">
        <f>SUM(L35:V35)+SUM(L35:T35)*0.0000001+SUM(L35)*0.0000000000001</f>
        <v>60.690006069004333</v>
      </c>
      <c r="G35" s="66"/>
      <c r="H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I35" s="3" t="str">
        <f>IF(OR(AND(AQ35&gt;=AY$45,AQ35&lt;&gt;"",AN35=""),AND(AT35&gt;=AY$45,AT35&lt;&gt;"",AN35=""),AND(AX35&gt;=AY$45,AX35&lt;&gt;"",AN35=""),AND(BR35&gt;=BZ$45,BR35&lt;&gt;"",BO35=""),AND(BU35&gt;=BZ$45,BU35&lt;&gt;"",BO35=""),AND(BY35&gt;=BZ$45,BY35&lt;&gt;"",BO35=""),AND(CS35&gt;=DA$45,CS35&lt;&gt;"",CP35=""),AND(CV35&gt;=DA$45,CV35&lt;&gt;"",CP35=""),AND(CZ35&gt;=DA$45,CZ35&lt;&gt;"",CP35=""),AND(DZ35&gt;=EK$45,DZ35&lt;&gt;""),AND(EC35&gt;=EK$45,EC35&lt;&gt;""),AND(EG35&gt;=EK$45,EG35&lt;&gt;""),AND(EJ35&gt;=EK$45,EJ35&lt;&gt;""),AND(FH35&gt;=FS$45,FH35&lt;&gt;""),AND(FK35&gt;=FS$45,FK35&lt;&gt;""),AND(FO35&gt;=FS$45,FO35&lt;&gt;""),AND(FR35&gt;=FS$45,FR35&lt;&gt;""),AND(GP35&gt;=HA$45,GP35&lt;&gt;""),AND(GS35&gt;=HA$45,GS35&lt;&gt;""),AND(GW35&gt;=HA$45,GW35&lt;&gt;""),AND(GZ35&gt;=HA$45,GZ35&lt;&gt;""),AND(HX35&gt;=II$45,HX35&lt;&gt;""),AND(IA35&gt;=II$45,IA35&lt;&gt;""),AND(IE35&gt;=II$45,IE35&lt;&gt;""),AND(IH35&gt;=II$45,IH35&lt;&gt;""),AND(JF35&gt;=JQ$45,JF35&lt;&gt;""),AND(JI35&gt;=JQ$45,JI35&lt;&gt;""),AND(JM35&gt;=JQ$45,JM35&lt;&gt;""),AND(JP35&gt;=JQ$45,JP35&lt;&gt;""),AND(KN35&gt;=KY$45,KN35&lt;&gt;""),AND(KQ35&gt;=KY$45,KQ35&lt;&gt;""),AND(KU35&gt;=KY$45,KU35&lt;&gt;""),AND(KX35&gt;=KY$45,KX35&lt;&gt;""),AND(LV35&gt;=MG$45,LV35&lt;&gt;""),AND(LY35&gt;=MG$45,LY35&lt;&gt;""),AND(MC35&gt;=MG$45,MC35&lt;&gt;""),AND(MF35&gt;=MG$45,MF35&lt;&gt;""),AND(ND35&gt;=NO$45,ND35&lt;&gt;""),AND(NG35&gt;=NO$45,NG35&lt;&gt;""),AND(NK35&gt;=NO$45,NK35&lt;&gt;""),AND(NN35&gt;=NO$45,NN35&lt;&gt;""),AND(OL35&gt;=OW$45,OL35&lt;&gt;""),AND(OO35&gt;=OW$45,OO35&lt;&gt;""),AND(OS35&gt;=OW$45,OS35&lt;&gt;""),AND(OV35&gt;=OW$45,OV35&lt;&gt;""),AND(PT35&gt;=QE$45,PT35&lt;&gt;""),AND(PW35&gt;=QE$45,PW35&lt;&gt;""),AND(QA35&gt;=QE$45,QA35&lt;&gt;""),AND(QD35&gt;=QE$45,QD35&lt;&gt;""),AND(RB35&gt;=RM$45,RB35&lt;&gt;""),AND(RE35&gt;=RM$45,RE35&lt;&gt;""),AND(RI35&gt;=RM$45,RI35&lt;&gt;""),AND(RL35&gt;=RM$45,RL35&lt;&gt;""),AND(SJ35&gt;=SU$45,SJ35&lt;&gt;""),AND(SM35&gt;=SU$45,SM35&lt;&gt;""),AND(SQ35&gt;=SU$45,SQ35&lt;&gt;""),AND(ST35&gt;=SU$45,ST35&lt;&gt;"")),"P","")</f>
        <v/>
      </c>
      <c r="J35" s="36" t="str">
        <f>IF(AND(I35="P",H35=""),"No DD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Merit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Excellence",IF(K35="P","Worlds Team",IF(H35="P","National Team","")))))</f>
        <v/>
      </c>
      <c r="K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L35" s="8">
        <f>IF(COUNT(AQ35,AT35,BR35,BU35,CS35,CV35)&gt;0,LARGE((AQ35,AT35,BR35,BU35,CS35,CV35),1),0)</f>
        <v>43.27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8.92</v>
      </c>
      <c r="O35" s="8" t="str">
        <f>IF(N35="","",IF(OR(N35=CS35,N35=CV35),$CA$1,IF(OR(N35=BR35,N35=BU35),$AZ$1,IF(OR(N35=AQ35,N35=AT35),$Y$1,""))))</f>
        <v>2024 Elite Canada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8.5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&gt;0,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13.3</v>
      </c>
      <c r="CB35" s="22">
        <v>9</v>
      </c>
      <c r="CC35" s="22">
        <v>8.5</v>
      </c>
      <c r="CD35" s="22">
        <v>12.77</v>
      </c>
      <c r="CE35" s="22">
        <v>0.3</v>
      </c>
      <c r="CF35" s="22">
        <v>2.6</v>
      </c>
      <c r="CG35" s="22">
        <v>1.7</v>
      </c>
      <c r="CH35" s="22">
        <v>2.1</v>
      </c>
      <c r="CI35" s="22">
        <v>2.52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8.5</v>
      </c>
      <c r="CR35" s="38">
        <f>IF(CD35&gt;0,CD35,"")</f>
        <v>12.77</v>
      </c>
      <c r="CS35" s="40">
        <f>IF(SUM(CA35:CD35)-CE35&gt;0,SUM(CA35:CD35)-CE35,"")</f>
        <v>43.27</v>
      </c>
      <c r="CT35" s="40">
        <f>IF(CH35&gt;0,CH35,"")</f>
        <v>2.1</v>
      </c>
      <c r="CU35" s="40">
        <f>IF(CI35&gt;0,CI35,"")</f>
        <v>2.52</v>
      </c>
      <c r="CV35" s="40">
        <f>IF(SUM(CF35:CI35)-CJ35&gt;0,SUM(CF35:CI35)-CJ35,"")</f>
        <v>8.92</v>
      </c>
      <c r="CW35" s="40">
        <f>IF(CS35="","",MAX(CS35,CV35))</f>
        <v>43.27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43.27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6.65</v>
      </c>
      <c r="SW35" s="22">
        <f>IF($CP35="P",CB35,(CB35+BA35)/2)</f>
        <v>4.5</v>
      </c>
      <c r="SX35" s="22">
        <f>IF($CP35="P",CC35,(CC35+BB35)/2)</f>
        <v>4.25</v>
      </c>
      <c r="SY35" s="22">
        <f>IF($CP35="P",CD35,(CD35+BC35)/2)</f>
        <v>6.3849999999999998</v>
      </c>
      <c r="SZ35" s="22">
        <f>IF($CP35="P",CE35,(CE35+BD35)/2)</f>
        <v>0.15</v>
      </c>
      <c r="TA35" s="22">
        <f>IF($CP35="P",CF35,(CF35+BE35)/2)</f>
        <v>1.3</v>
      </c>
      <c r="TB35" s="22">
        <f>IF($CP35="P",CG35,(CG35+BF35)/2)</f>
        <v>0.85</v>
      </c>
      <c r="TC35" s="22">
        <f>IF($CP35="P",CH35,(CH35+BG35)/2)</f>
        <v>1.05</v>
      </c>
      <c r="TD35" s="22">
        <f>IF($CP35="P",CI35,(CI35+BH35)/2)</f>
        <v>1.26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4.25</v>
      </c>
      <c r="TM35" s="40">
        <f>IF(SY35&gt;0,SY35,"")</f>
        <v>6.3849999999999998</v>
      </c>
      <c r="TN35" s="40">
        <f>IF(SUM(SV35:SY35)-SZ35&gt;0,SUM(SV35:SY35)-SZ35,"")</f>
        <v>21.635000000000002</v>
      </c>
      <c r="TO35" s="40">
        <f>IF(TC35&gt;0,TC35,"")</f>
        <v>1.05</v>
      </c>
      <c r="TP35" s="40">
        <f>IF(TD35&gt;0,TD35,"")</f>
        <v>1.26</v>
      </c>
      <c r="TQ35" s="40">
        <f>IF(SUM(TA35:TD35)-TE35&gt;0,SUM(TA35:TD35)-TE35,"")</f>
        <v>4.46</v>
      </c>
      <c r="TR35" s="40">
        <f>IF(MAX(TN35,TQ35)&gt;0,MAX(TN35,TQ35),"")</f>
        <v>21.635000000000002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21.635000000000002</v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185</v>
      </c>
      <c r="D36" s="4" t="s">
        <v>3</v>
      </c>
      <c r="E36" s="4">
        <v>2004</v>
      </c>
      <c r="F36" s="9">
        <f>SUM(L36:V36)+SUM(L36:T36)*0.0000001+SUM(L36)*0.0000000000001</f>
        <v>44.99000449900258</v>
      </c>
      <c r="G36" s="66"/>
      <c r="H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I36" s="3" t="str">
        <f>IF(OR(AND(AQ36&gt;=AY$45,AQ36&lt;&gt;"",AN36=""),AND(AT36&gt;=AY$45,AT36&lt;&gt;"",AN36=""),AND(AX36&gt;=AY$45,AX36&lt;&gt;"",AN36=""),AND(BR36&gt;=BZ$45,BR36&lt;&gt;"",BO36=""),AND(BU36&gt;=BZ$45,BU36&lt;&gt;"",BO36=""),AND(BY36&gt;=BZ$45,BY36&lt;&gt;"",BO36=""),AND(CS36&gt;=DA$45,CS36&lt;&gt;"",CP36=""),AND(CV36&gt;=DA$45,CV36&lt;&gt;"",CP36=""),AND(CZ36&gt;=DA$45,CZ36&lt;&gt;"",CP36=""),AND(DZ36&gt;=EK$45,DZ36&lt;&gt;""),AND(EC36&gt;=EK$45,EC36&lt;&gt;""),AND(EG36&gt;=EK$45,EG36&lt;&gt;""),AND(EJ36&gt;=EK$45,EJ36&lt;&gt;""),AND(FH36&gt;=FS$45,FH36&lt;&gt;""),AND(FK36&gt;=FS$45,FK36&lt;&gt;""),AND(FO36&gt;=FS$45,FO36&lt;&gt;""),AND(FR36&gt;=FS$45,FR36&lt;&gt;""),AND(GP36&gt;=HA$45,GP36&lt;&gt;""),AND(GS36&gt;=HA$45,GS36&lt;&gt;""),AND(GW36&gt;=HA$45,GW36&lt;&gt;""),AND(GZ36&gt;=HA$45,GZ36&lt;&gt;""),AND(HX36&gt;=II$45,HX36&lt;&gt;""),AND(IA36&gt;=II$45,IA36&lt;&gt;""),AND(IE36&gt;=II$45,IE36&lt;&gt;""),AND(IH36&gt;=II$45,IH36&lt;&gt;""),AND(JF36&gt;=JQ$45,JF36&lt;&gt;""),AND(JI36&gt;=JQ$45,JI36&lt;&gt;""),AND(JM36&gt;=JQ$45,JM36&lt;&gt;""),AND(JP36&gt;=JQ$45,JP36&lt;&gt;""),AND(KN36&gt;=KY$45,KN36&lt;&gt;""),AND(KQ36&gt;=KY$45,KQ36&lt;&gt;""),AND(KU36&gt;=KY$45,KU36&lt;&gt;""),AND(KX36&gt;=KY$45,KX36&lt;&gt;""),AND(LV36&gt;=MG$45,LV36&lt;&gt;""),AND(LY36&gt;=MG$45,LY36&lt;&gt;""),AND(MC36&gt;=MG$45,MC36&lt;&gt;""),AND(MF36&gt;=MG$45,MF36&lt;&gt;""),AND(ND36&gt;=NO$45,ND36&lt;&gt;""),AND(NG36&gt;=NO$45,NG36&lt;&gt;""),AND(NK36&gt;=NO$45,NK36&lt;&gt;""),AND(NN36&gt;=NO$45,NN36&lt;&gt;""),AND(OL36&gt;=OW$45,OL36&lt;&gt;""),AND(OO36&gt;=OW$45,OO36&lt;&gt;""),AND(OS36&gt;=OW$45,OS36&lt;&gt;""),AND(OV36&gt;=OW$45,OV36&lt;&gt;""),AND(PT36&gt;=QE$45,PT36&lt;&gt;""),AND(PW36&gt;=QE$45,PW36&lt;&gt;""),AND(QA36&gt;=QE$45,QA36&lt;&gt;""),AND(QD36&gt;=QE$45,QD36&lt;&gt;""),AND(RB36&gt;=RM$45,RB36&lt;&gt;""),AND(RE36&gt;=RM$45,RE36&lt;&gt;""),AND(RI36&gt;=RM$45,RI36&lt;&gt;""),AND(RL36&gt;=RM$45,RL36&lt;&gt;""),AND(SJ36&gt;=SU$45,SJ36&lt;&gt;""),AND(SM36&gt;=SU$45,SM36&lt;&gt;""),AND(SQ36&gt;=SU$45,SQ36&lt;&gt;""),AND(ST36&gt;=SU$45,ST36&lt;&gt;"")),"P","")</f>
        <v/>
      </c>
      <c r="J36" s="36" t="str">
        <f>IF(AND(I36="P",H36=""),"No DD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Merit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Excellence",IF(K36="P","Worlds Team",IF(H36="P","National Team","")))))</f>
        <v/>
      </c>
      <c r="K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L36" s="8">
        <f>IF(COUNT(AQ36,AT36,BR36,BU36,CS36,CV36)&gt;0,LARGE((AQ36,AT36,BR36,BU36,CS36,CV36),1),0)</f>
        <v>25.82</v>
      </c>
      <c r="M36" s="8" t="str">
        <f>IF(L36="","",IF(OR(L36=CS36,L36=CV36),$CA$1,IF(OR(L36=BR36,L36=BU36),$AZ$1,IF(OR(L36=AQ36,L36=AT36),$Y$1,""))))</f>
        <v>2023 Nationals</v>
      </c>
      <c r="N36" s="8">
        <f>IF(COUNT(AQ36,AT36,BR36,BU36,CS36,CV36)&gt;1,LARGE((AQ36,AT36,BR36,BU36,CS36,CV36),2),0)</f>
        <v>13.969999999999999</v>
      </c>
      <c r="O36" s="8" t="str">
        <f>IF(N36="","",IF(OR(N36=CS36,N36=CV36),$CA$1,IF(OR(N36=BR36,N36=BU36),$AZ$1,IF(OR(N36=AQ36,N36=AT36),$Y$1,""))))</f>
        <v>2023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5.2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2023 Nationals</v>
      </c>
      <c r="T36" s="8">
        <f>IF(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&gt;0,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>
        <v>3.8</v>
      </c>
      <c r="Z36" s="22">
        <v>2.8</v>
      </c>
      <c r="AA36" s="22">
        <v>3.6</v>
      </c>
      <c r="AB36" s="22">
        <v>3.77</v>
      </c>
      <c r="AC36" s="22">
        <v>0</v>
      </c>
      <c r="AD36" s="22">
        <v>7.8</v>
      </c>
      <c r="AE36" s="22">
        <v>5.5</v>
      </c>
      <c r="AF36" s="22">
        <v>5.2</v>
      </c>
      <c r="AG36" s="22">
        <v>7.32</v>
      </c>
      <c r="AH36" s="22">
        <v>0</v>
      </c>
      <c r="AI36" s="22"/>
      <c r="AJ36" s="22"/>
      <c r="AK36" s="22"/>
      <c r="AL36" s="22"/>
      <c r="AM36" s="22"/>
      <c r="AN36" s="27"/>
      <c r="AO36" s="38">
        <f>IF(AA36&gt;0,AA36,"")</f>
        <v>3.6</v>
      </c>
      <c r="AP36" s="38">
        <f>IF(AB36&gt;0,AB36,"")</f>
        <v>3.77</v>
      </c>
      <c r="AQ36" s="40">
        <f>IF(SUM(Y36:AB36)-AC36&gt;0,SUM(Y36:AB36)-AC36,"")</f>
        <v>13.969999999999999</v>
      </c>
      <c r="AR36" s="40">
        <f>IF(AF36&gt;0,AF36,"")</f>
        <v>5.2</v>
      </c>
      <c r="AS36" s="40">
        <f>IF(AG36&gt;0,AG36,"")</f>
        <v>7.32</v>
      </c>
      <c r="AT36" s="40">
        <f>IF(SUM(AD36:AG36)-AH36&gt;0,SUM(AD36:AG36)-AH36,"")</f>
        <v>25.82</v>
      </c>
      <c r="AU36" s="40">
        <f>IF(AQ36="","",MAX(AQ36,AT36))</f>
        <v>25.82</v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>
        <f>IF(SUM(AU36,AX36)&gt;0,SUM(AU36,AX36),"")</f>
        <v>25.82</v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</v>
      </c>
      <c r="SW36" s="22">
        <f>IF($CP36="P",CB36,(CB36+BA36)/2)</f>
        <v>0</v>
      </c>
      <c r="SX36" s="22">
        <f>IF($CP36="P",CC36,(CC36+BB36)/2)</f>
        <v>0</v>
      </c>
      <c r="SY36" s="22">
        <f>IF($CP36="P",CD36,(CD36+BC36)/2)</f>
        <v>0</v>
      </c>
      <c r="SZ36" s="22">
        <f>IF($CP36="P",CE36,(CE36+BD36)/2)</f>
        <v>0</v>
      </c>
      <c r="TA36" s="22">
        <f>IF($CP36="P",CF36,(CF36+BE36)/2)</f>
        <v>0</v>
      </c>
      <c r="TB36" s="22">
        <f>IF($CP36="P",CG36,(CG36+BF36)/2)</f>
        <v>0</v>
      </c>
      <c r="TC36" s="22">
        <f>IF($CP36="P",CH36,(CH36+BG36)/2)</f>
        <v>0</v>
      </c>
      <c r="TD36" s="22">
        <f>IF($CP36="P",CI36,(CI36+BH36)/2)</f>
        <v>0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 t="str">
        <f>IF(SX36&gt;0,SX36,"")</f>
        <v/>
      </c>
      <c r="TM36" s="40" t="str">
        <f>IF(SY36&gt;0,SY36,"")</f>
        <v/>
      </c>
      <c r="TN36" s="40" t="str">
        <f>IF(SUM(SV36:SY36)-SZ36&gt;0,SUM(SV36:SY36)-SZ36,"")</f>
        <v/>
      </c>
      <c r="TO36" s="40" t="str">
        <f>IF(TC36&gt;0,TC36,"")</f>
        <v/>
      </c>
      <c r="TP36" s="40" t="str">
        <f>IF(TD36&gt;0,TD36,"")</f>
        <v/>
      </c>
      <c r="TQ36" s="40" t="str">
        <f>IF(SUM(TA36:TD36)-TE36&gt;0,SUM(TA36:TD36)-TE36,"")</f>
        <v/>
      </c>
      <c r="TR36" s="40" t="str">
        <f>IF(MAX(TN36,TQ36)&gt;0,MAX(TN36,TQ36),"")</f>
        <v/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 t="str">
        <f>IF(SUM(TR36,TU36)&gt;0,SUM(TR36,TU36),"")</f>
        <v/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156</v>
      </c>
      <c r="D37" s="4" t="s">
        <v>31</v>
      </c>
      <c r="E37" s="4">
        <v>2006</v>
      </c>
      <c r="F37" s="9">
        <f>SUM(L37:V37)+SUM(L37:T37)*0.0000001+SUM(L37)*0.0000000000001</f>
        <v>43.110004311001958</v>
      </c>
      <c r="G37" s="66"/>
      <c r="H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I37" s="3" t="str">
        <f>IF(OR(AND(AQ37&gt;=AY$45,AQ37&lt;&gt;"",AN37=""),AND(AT37&gt;=AY$45,AT37&lt;&gt;"",AN37=""),AND(AX37&gt;=AY$45,AX37&lt;&gt;"",AN37=""),AND(BR37&gt;=BZ$45,BR37&lt;&gt;"",BO37=""),AND(BU37&gt;=BZ$45,BU37&lt;&gt;"",BO37=""),AND(BY37&gt;=BZ$45,BY37&lt;&gt;"",BO37=""),AND(CS37&gt;=DA$45,CS37&lt;&gt;"",CP37=""),AND(CV37&gt;=DA$45,CV37&lt;&gt;"",CP37=""),AND(CZ37&gt;=DA$45,CZ37&lt;&gt;"",CP37=""),AND(DZ37&gt;=EK$45,DZ37&lt;&gt;""),AND(EC37&gt;=EK$45,EC37&lt;&gt;""),AND(EG37&gt;=EK$45,EG37&lt;&gt;""),AND(EJ37&gt;=EK$45,EJ37&lt;&gt;""),AND(FH37&gt;=FS$45,FH37&lt;&gt;""),AND(FK37&gt;=FS$45,FK37&lt;&gt;""),AND(FO37&gt;=FS$45,FO37&lt;&gt;""),AND(FR37&gt;=FS$45,FR37&lt;&gt;""),AND(GP37&gt;=HA$45,GP37&lt;&gt;""),AND(GS37&gt;=HA$45,GS37&lt;&gt;""),AND(GW37&gt;=HA$45,GW37&lt;&gt;""),AND(GZ37&gt;=HA$45,GZ37&lt;&gt;""),AND(HX37&gt;=II$45,HX37&lt;&gt;""),AND(IA37&gt;=II$45,IA37&lt;&gt;""),AND(IE37&gt;=II$45,IE37&lt;&gt;""),AND(IH37&gt;=II$45,IH37&lt;&gt;""),AND(JF37&gt;=JQ$45,JF37&lt;&gt;""),AND(JI37&gt;=JQ$45,JI37&lt;&gt;""),AND(JM37&gt;=JQ$45,JM37&lt;&gt;""),AND(JP37&gt;=JQ$45,JP37&lt;&gt;""),AND(KN37&gt;=KY$45,KN37&lt;&gt;""),AND(KQ37&gt;=KY$45,KQ37&lt;&gt;""),AND(KU37&gt;=KY$45,KU37&lt;&gt;""),AND(KX37&gt;=KY$45,KX37&lt;&gt;""),AND(LV37&gt;=MG$45,LV37&lt;&gt;""),AND(LY37&gt;=MG$45,LY37&lt;&gt;""),AND(MC37&gt;=MG$45,MC37&lt;&gt;""),AND(MF37&gt;=MG$45,MF37&lt;&gt;""),AND(ND37&gt;=NO$45,ND37&lt;&gt;""),AND(NG37&gt;=NO$45,NG37&lt;&gt;""),AND(NK37&gt;=NO$45,NK37&lt;&gt;""),AND(NN37&gt;=NO$45,NN37&lt;&gt;""),AND(OL37&gt;=OW$45,OL37&lt;&gt;""),AND(OO37&gt;=OW$45,OO37&lt;&gt;""),AND(OS37&gt;=OW$45,OS37&lt;&gt;""),AND(OV37&gt;=OW$45,OV37&lt;&gt;""),AND(PT37&gt;=QE$45,PT37&lt;&gt;""),AND(PW37&gt;=QE$45,PW37&lt;&gt;""),AND(QA37&gt;=QE$45,QA37&lt;&gt;""),AND(QD37&gt;=QE$45,QD37&lt;&gt;""),AND(RB37&gt;=RM$45,RB37&lt;&gt;""),AND(RE37&gt;=RM$45,RE37&lt;&gt;""),AND(RI37&gt;=RM$45,RI37&lt;&gt;""),AND(RL37&gt;=RM$45,RL37&lt;&gt;""),AND(SJ37&gt;=SU$45,SJ37&lt;&gt;""),AND(SM37&gt;=SU$45,SM37&lt;&gt;""),AND(SQ37&gt;=SU$45,SQ37&lt;&gt;""),AND(ST37&gt;=SU$45,ST37&lt;&gt;"")),"P","")</f>
        <v/>
      </c>
      <c r="J37" s="36" t="str">
        <f>IF(AND(I37="P",H37=""),"No DD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Merit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Excellence",IF(K37="P","Worlds Team",IF(H37="P","National Team","")))))</f>
        <v/>
      </c>
      <c r="K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L37" s="8">
        <f>IF(COUNT(AQ37,AT37,BR37,BU37,CS37,CV37)&gt;0,LARGE((AQ37,AT37,BR37,BU37,CS37,CV37),1),0)</f>
        <v>19.579999999999998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18.93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4.5999999999999996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&gt;0,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5.9</v>
      </c>
      <c r="CB37" s="22">
        <v>3.3</v>
      </c>
      <c r="CC37" s="22">
        <v>4.5999999999999996</v>
      </c>
      <c r="CD37" s="22">
        <v>5.13</v>
      </c>
      <c r="CE37" s="22">
        <v>0</v>
      </c>
      <c r="CF37" s="22">
        <v>6</v>
      </c>
      <c r="CG37" s="22">
        <v>3.7</v>
      </c>
      <c r="CH37" s="22">
        <v>4.5999999999999996</v>
      </c>
      <c r="CI37" s="22">
        <v>5.28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4.5999999999999996</v>
      </c>
      <c r="CR37" s="38">
        <f>IF(CD37&gt;0,CD37,"")</f>
        <v>5.13</v>
      </c>
      <c r="CS37" s="40">
        <f>IF(SUM(CA37:CD37)-CE37&gt;0,SUM(CA37:CD37)-CE37,"")</f>
        <v>18.93</v>
      </c>
      <c r="CT37" s="40">
        <f>IF(CH37&gt;0,CH37,"")</f>
        <v>4.5999999999999996</v>
      </c>
      <c r="CU37" s="40">
        <f>IF(CI37&gt;0,CI37,"")</f>
        <v>5.28</v>
      </c>
      <c r="CV37" s="40">
        <f>IF(SUM(CF37:CI37)-CJ37&gt;0,SUM(CF37:CI37)-CJ37,"")</f>
        <v>19.579999999999998</v>
      </c>
      <c r="CW37" s="40">
        <f>IF(CS37="","",MAX(CS37,CV37))</f>
        <v>19.579999999999998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19.579999999999998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2.95</v>
      </c>
      <c r="SW37" s="22">
        <f>IF($CP37="P",CB37,(CB37+BA37)/2)</f>
        <v>1.65</v>
      </c>
      <c r="SX37" s="22">
        <f>IF($CP37="P",CC37,(CC37+BB37)/2)</f>
        <v>2.2999999999999998</v>
      </c>
      <c r="SY37" s="22">
        <f>IF($CP37="P",CD37,(CD37+BC37)/2)</f>
        <v>2.5649999999999999</v>
      </c>
      <c r="SZ37" s="22">
        <f>IF($CP37="P",CE37,(CE37+BD37)/2)</f>
        <v>0</v>
      </c>
      <c r="TA37" s="22">
        <f>IF($CP37="P",CF37,(CF37+BE37)/2)</f>
        <v>3</v>
      </c>
      <c r="TB37" s="22">
        <f>IF($CP37="P",CG37,(CG37+BF37)/2)</f>
        <v>1.85</v>
      </c>
      <c r="TC37" s="22">
        <f>IF($CP37="P",CH37,(CH37+BG37)/2)</f>
        <v>2.2999999999999998</v>
      </c>
      <c r="TD37" s="22">
        <f>IF($CP37="P",CI37,(CI37+BH37)/2)</f>
        <v>2.64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2.2999999999999998</v>
      </c>
      <c r="TM37" s="40">
        <f>IF(SY37&gt;0,SY37,"")</f>
        <v>2.5649999999999999</v>
      </c>
      <c r="TN37" s="40">
        <f>IF(SUM(SV37:SY37)-SZ37&gt;0,SUM(SV37:SY37)-SZ37,"")</f>
        <v>9.4649999999999999</v>
      </c>
      <c r="TO37" s="40">
        <f>IF(TC37&gt;0,TC37,"")</f>
        <v>2.2999999999999998</v>
      </c>
      <c r="TP37" s="40">
        <f>IF(TD37&gt;0,TD37,"")</f>
        <v>2.64</v>
      </c>
      <c r="TQ37" s="40">
        <f>IF(SUM(TA37:TD37)-TE37&gt;0,SUM(TA37:TD37)-TE37,"")</f>
        <v>9.7899999999999991</v>
      </c>
      <c r="TR37" s="40">
        <f>IF(MAX(TN37,TQ37)&gt;0,MAX(TN37,TQ37),"")</f>
        <v>9.7899999999999991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9.7899999999999991</v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225</v>
      </c>
      <c r="D38" s="4" t="s">
        <v>180</v>
      </c>
      <c r="E38" s="4">
        <v>2007</v>
      </c>
      <c r="F38" s="9">
        <f>SUM(L38:V38)+SUM(L38:T38)*0.0000001+SUM(L38)*0.0000000000001</f>
        <v>23.220002322001452</v>
      </c>
      <c r="G38" s="66"/>
      <c r="H38" s="3" t="str">
        <f>IF(OR(AND(AO38&gt;=AY$41,AO38&lt;&gt;"",AQ38&gt;=AY$45,AQ38&lt;&gt;"",AN38=""),AND(AR38&gt;=AY$41,AR38&lt;&gt;"",AT38&gt;=AY$45,AT38&lt;&gt;"",AN38=""),AND(AV38&gt;=AY$41,AV38&lt;&gt;"",AX38&gt;=AY$45,AX38&lt;&gt;"",AN38=""),AND(BP38&gt;=BZ$41,BP38&lt;&gt;"",BR38&gt;=BZ$45,BR38&lt;&gt;"",BO38=""),AND(BS38&gt;=BZ$41,BS38&lt;&gt;"",BU38&gt;=BZ$45,BU38&lt;&gt;"",BO38=""),AND(BW38&gt;=BZ$41,BW38&lt;&gt;"",BY38&gt;=BZ$45,BY38&lt;&gt;"",BO38=""),AND(CQ38&gt;=DA$41,CQ38&lt;&gt;"",CS38&gt;=DA$45,CS38&lt;&gt;"",CP38=""),AND(CT38&gt;=DA$41,CT38&lt;&gt;"",CV38&gt;=DA$45,CV38&lt;&gt;"",CP38=""),AND(CX38&gt;=DA$41,CX38&lt;&gt;"",CZ38&gt;=DA$45,CZ38&lt;&gt;"",CP38=""),AND(DX38&gt;=EK$41,DX38&lt;&gt;"",DZ38&gt;=EK$45,DZ38&lt;&gt;""),AND(EA38&gt;=EK$41,EA38&lt;&gt;"",EC38&gt;=EK$45,EC38&lt;&gt;""),AND(EE38&gt;=EK$41,EE38&lt;&gt;"",EG38&gt;=EK$45,EG38&lt;&gt;""),AND(EH38&gt;=EK$41,EH38&lt;&gt;"",EJ38&gt;=EK$45,EJ38&lt;&gt;""),AND(FF38&gt;=FS$41,FF38&lt;&gt;"",FH38&gt;=FS$45,FH38&lt;&gt;""),AND(FI38&gt;=FS$41,FI38&lt;&gt;"",FK38&gt;=FS$45,FK38&lt;&gt;""),AND(FM38&gt;=FS$41,FM38&lt;&gt;"",FO38&gt;=FS$45,FO38&lt;&gt;""),AND(FP38&gt;=FS$41,FP38&lt;&gt;"",FR38&gt;=FS$45,FR38&lt;&gt;""),AND(GN38&gt;=HA$41,GN38&lt;&gt;"",GP38&gt;=HA$45,GP38&lt;&gt;""),AND(GQ38&gt;=HA$41,GQ38&lt;&gt;"",GS38&gt;=HA$45,GS38&lt;&gt;""),AND(GU38&gt;=HA$41,GU38&lt;&gt;"",GW38&gt;=HA$45,GW38&lt;&gt;""),AND(GX38&gt;=HA$41,GX38&lt;&gt;"",GZ38&gt;=HA$45,GZ38&lt;&gt;""),AND(HV38&gt;=II$41,HV38&lt;&gt;"",HX38&gt;=II$45,HX38&lt;&gt;""),AND(HY38&gt;=II$41,HY38&lt;&gt;"",IA38&gt;=II$45,IA38&lt;&gt;""),AND(IC38&gt;=II$41,IC38&lt;&gt;"",IE38&gt;=II$45,IE38&lt;&gt;""),AND(IF38&gt;=II$41,IF38&lt;&gt;"",IH38&gt;=II$45,IH38&lt;&gt;""),AND(JD38&gt;=JQ$41,JD38&lt;&gt;"",JF38&gt;=JQ$45,JF38&lt;&gt;""),AND(JG38&gt;=JQ$41,JG38&lt;&gt;"",JI38&gt;=JQ$45,JI38&lt;&gt;""),AND(JK38&gt;=JQ$41,JK38&lt;&gt;"",JM38&gt;=JQ$45,JM38&lt;&gt;""),AND(JN38&gt;=JQ$41,JN38&lt;&gt;"",JP38&gt;=JQ$45,JP38&lt;&gt;""),AND(KL38&gt;=KY$41,KL38&lt;&gt;"",KN38&gt;=KY$45,KN38&lt;&gt;""),AND(KO38&gt;=KY$41,KO38&lt;&gt;"",KQ38&gt;=KY$45,KQ38&lt;&gt;""),AND(KS38&gt;=KY$41,KS38&lt;&gt;"",KU38&gt;=KY$45,KU38&lt;&gt;""),AND(KV38&gt;=KY$41,KV38&lt;&gt;"",KX38&gt;=KY$45,KX38&lt;&gt;""),AND(LT38&gt;=MG$41,LT38&lt;&gt;"",LV38&gt;=MG$45,LV38&lt;&gt;""),AND(LW38&gt;=MG$41,LW38&lt;&gt;"",LY38&gt;=MG$45,LY38&lt;&gt;""),AND(MA38&gt;=MG$41,MA38&lt;&gt;"",MC38&gt;=MG$45,MC38&lt;&gt;""),AND(MD38&gt;=MG$41,MD38&lt;&gt;"",MF38&gt;=MG$45,MF38&lt;&gt;""),AND(NB38&gt;=NO$41,NB38&lt;&gt;"",ND38&gt;=NO$45,ND38&lt;&gt;""),AND(NE38&gt;=NO$41,NE38&lt;&gt;"",NG38&gt;=NO$45,NG38&lt;&gt;""),AND(NI38&gt;=NO$41,NI38&lt;&gt;"",NK38&gt;=NO$45,NK38&lt;&gt;""),AND(NL38&gt;=NO$41,NL38&lt;&gt;"",NN38&gt;=NO$45,NN38&lt;&gt;""),AND(OJ38&gt;=OW$41,OJ38&lt;&gt;"",OL38&gt;=OW$45,OL38&lt;&gt;""),AND(OM38&gt;=OW$41,OM38&lt;&gt;"",OO38&gt;=OW$45,OO38&lt;&gt;""),AND(OQ38&gt;=OW$41,OQ38&lt;&gt;"",OS38&gt;=OW$45,OS38&lt;&gt;""),AND(OT38&gt;=OW$41,OT38&lt;&gt;"",OV38&gt;=OW$45,OV38&lt;&gt;""),AND(PR38&gt;=QE$41,PR38&lt;&gt;"",PT38&gt;=QE$45,PT38&lt;&gt;""),AND(PU38&gt;=QE$41,PU38&lt;&gt;"",PW38&gt;=QE$45,PW38&lt;&gt;""),AND(PY38&gt;=QE$41,PY38&lt;&gt;"",QA38&gt;=QE$45,QA38&lt;&gt;""),AND(QB38&gt;=QE$41,QB38&lt;&gt;"",QD38&gt;=QE$45,QD38&lt;&gt;""),AND(QZ38&gt;=RM$41,QZ38&lt;&gt;"",RB38&gt;=RM$45,RB38&lt;&gt;""),AND(RC38&gt;=RM$41,RC38&lt;&gt;"",RE38&gt;=RM$45,RE38&lt;&gt;""),AND(RG38&gt;=RM$41,RG38&lt;&gt;"",RI38&gt;=RM$45,RI38&lt;&gt;""),AND(RJ38&gt;=RM$41,RJ38&lt;&gt;"",RL38&gt;=RM$45,RL38&lt;&gt;""),AND(SH38&gt;=SU$41,SH38&lt;&gt;"",SJ38&gt;=SU$45,SJ38&lt;&gt;""),AND(SK38&gt;=SU$41,SK38&lt;&gt;"",SM38&gt;=SU$45,SM38&lt;&gt;""),AND(SO38&gt;=SU$41,SO38&lt;&gt;"",SQ38&gt;=SU$45,SQ38&lt;&gt;""),AND(SR38&gt;=SU$41,SR38&lt;&gt;"",ST38&gt;=SU$45,ST38&lt;&gt;"")),"P","")</f>
        <v/>
      </c>
      <c r="I38" s="3" t="str">
        <f>IF(OR(AND(AQ38&gt;=AY$45,AQ38&lt;&gt;"",AN38=""),AND(AT38&gt;=AY$45,AT38&lt;&gt;"",AN38=""),AND(AX38&gt;=AY$45,AX38&lt;&gt;"",AN38=""),AND(BR38&gt;=BZ$45,BR38&lt;&gt;"",BO38=""),AND(BU38&gt;=BZ$45,BU38&lt;&gt;"",BO38=""),AND(BY38&gt;=BZ$45,BY38&lt;&gt;"",BO38=""),AND(CS38&gt;=DA$45,CS38&lt;&gt;"",CP38=""),AND(CV38&gt;=DA$45,CV38&lt;&gt;"",CP38=""),AND(CZ38&gt;=DA$45,CZ38&lt;&gt;"",CP38=""),AND(DZ38&gt;=EK$45,DZ38&lt;&gt;""),AND(EC38&gt;=EK$45,EC38&lt;&gt;""),AND(EG38&gt;=EK$45,EG38&lt;&gt;""),AND(EJ38&gt;=EK$45,EJ38&lt;&gt;""),AND(FH38&gt;=FS$45,FH38&lt;&gt;""),AND(FK38&gt;=FS$45,FK38&lt;&gt;""),AND(FO38&gt;=FS$45,FO38&lt;&gt;""),AND(FR38&gt;=FS$45,FR38&lt;&gt;""),AND(GP38&gt;=HA$45,GP38&lt;&gt;""),AND(GS38&gt;=HA$45,GS38&lt;&gt;""),AND(GW38&gt;=HA$45,GW38&lt;&gt;""),AND(GZ38&gt;=HA$45,GZ38&lt;&gt;""),AND(HX38&gt;=II$45,HX38&lt;&gt;""),AND(IA38&gt;=II$45,IA38&lt;&gt;""),AND(IE38&gt;=II$45,IE38&lt;&gt;""),AND(IH38&gt;=II$45,IH38&lt;&gt;""),AND(JF38&gt;=JQ$45,JF38&lt;&gt;""),AND(JI38&gt;=JQ$45,JI38&lt;&gt;""),AND(JM38&gt;=JQ$45,JM38&lt;&gt;""),AND(JP38&gt;=JQ$45,JP38&lt;&gt;""),AND(KN38&gt;=KY$45,KN38&lt;&gt;""),AND(KQ38&gt;=KY$45,KQ38&lt;&gt;""),AND(KU38&gt;=KY$45,KU38&lt;&gt;""),AND(KX38&gt;=KY$45,KX38&lt;&gt;""),AND(LV38&gt;=MG$45,LV38&lt;&gt;""),AND(LY38&gt;=MG$45,LY38&lt;&gt;""),AND(MC38&gt;=MG$45,MC38&lt;&gt;""),AND(MF38&gt;=MG$45,MF38&lt;&gt;""),AND(ND38&gt;=NO$45,ND38&lt;&gt;""),AND(NG38&gt;=NO$45,NG38&lt;&gt;""),AND(NK38&gt;=NO$45,NK38&lt;&gt;""),AND(NN38&gt;=NO$45,NN38&lt;&gt;""),AND(OL38&gt;=OW$45,OL38&lt;&gt;""),AND(OO38&gt;=OW$45,OO38&lt;&gt;""),AND(OS38&gt;=OW$45,OS38&lt;&gt;""),AND(OV38&gt;=OW$45,OV38&lt;&gt;""),AND(PT38&gt;=QE$45,PT38&lt;&gt;""),AND(PW38&gt;=QE$45,PW38&lt;&gt;""),AND(QA38&gt;=QE$45,QA38&lt;&gt;""),AND(QD38&gt;=QE$45,QD38&lt;&gt;""),AND(RB38&gt;=RM$45,RB38&lt;&gt;""),AND(RE38&gt;=RM$45,RE38&lt;&gt;""),AND(RI38&gt;=RM$45,RI38&lt;&gt;""),AND(RL38&gt;=RM$45,RL38&lt;&gt;""),AND(SJ38&gt;=SU$45,SJ38&lt;&gt;""),AND(SM38&gt;=SU$45,SM38&lt;&gt;""),AND(SQ38&gt;=SU$45,SQ38&lt;&gt;""),AND(ST38&gt;=SU$45,ST38&lt;&gt;"")),"P","")</f>
        <v/>
      </c>
      <c r="J38" s="36" t="str">
        <f>IF(AND(I38="P",H38=""),"No DD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Merit",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Excellence",IF(K38="P","Worlds Team",IF(H38="P","National Team","")))))</f>
        <v/>
      </c>
      <c r="K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L38" s="8">
        <f>IF(COUNT(AQ38,AT38,BR38,BU38,CS38,CV38)&gt;0,LARGE((AQ38,AT38,BR38,BU38,CS38,CV38),1),0)</f>
        <v>14.54</v>
      </c>
      <c r="M38" s="8" t="str">
        <f>IF(L38="","",IF(OR(L38=CS38,L38=CV38),$CA$1,IF(OR(L38=BR38,L38=BU38),$AZ$1,IF(OR(L38=AQ38,L38=AT38),$Y$1,""))))</f>
        <v>2024 Elite Canada</v>
      </c>
      <c r="N38" s="8">
        <f>IF(COUNT(AQ38,AT38,BR38,BU38,CS38,CV38)&gt;1,LARGE((AQ38,AT38,BR38,BU38,CS38,CV38),2),0)</f>
        <v>5.2799999999999994</v>
      </c>
      <c r="O38" s="8" t="str">
        <f>IF(N38="","",IF(OR(N38=CS38,N38=CV38),$CA$1,IF(OR(N38=BR38,N38=BU38),$AZ$1,IF(OR(N38=AQ38,N38=AT38),$Y$1,""))))</f>
        <v>2024 Elite Canada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3.4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Elite Canada</v>
      </c>
      <c r="T38" s="8">
        <f>IF(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&gt;0,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4.5999999999999996</v>
      </c>
      <c r="CB38" s="22">
        <v>2.5</v>
      </c>
      <c r="CC38" s="22">
        <v>3.4</v>
      </c>
      <c r="CD38" s="22">
        <v>4.04</v>
      </c>
      <c r="CE38" s="22">
        <v>0</v>
      </c>
      <c r="CF38" s="22">
        <v>1.4</v>
      </c>
      <c r="CG38" s="22">
        <v>1</v>
      </c>
      <c r="CH38" s="22">
        <v>1.5</v>
      </c>
      <c r="CI38" s="22">
        <v>1.38</v>
      </c>
      <c r="CJ38" s="22">
        <v>0</v>
      </c>
      <c r="CK38" s="22"/>
      <c r="CL38" s="22"/>
      <c r="CM38" s="22"/>
      <c r="CN38" s="22"/>
      <c r="CO38" s="22"/>
      <c r="CP38" s="27"/>
      <c r="CQ38" s="38">
        <f>IF(CC38&gt;0,CC38,"")</f>
        <v>3.4</v>
      </c>
      <c r="CR38" s="38">
        <f>IF(CD38&gt;0,CD38,"")</f>
        <v>4.04</v>
      </c>
      <c r="CS38" s="40">
        <f>IF(SUM(CA38:CD38)-CE38&gt;0,SUM(CA38:CD38)-CE38,"")</f>
        <v>14.54</v>
      </c>
      <c r="CT38" s="40">
        <f>IF(CH38&gt;0,CH38,"")</f>
        <v>1.5</v>
      </c>
      <c r="CU38" s="40">
        <f>IF(CI38&gt;0,CI38,"")</f>
        <v>1.38</v>
      </c>
      <c r="CV38" s="40">
        <f>IF(SUM(CF38:CI38)-CJ38&gt;0,SUM(CF38:CI38)-CJ38,"")</f>
        <v>5.2799999999999994</v>
      </c>
      <c r="CW38" s="40">
        <f>IF(CS38="","",MAX(CS38,CV38))</f>
        <v>14.54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14.54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2.2999999999999998</v>
      </c>
      <c r="SW38" s="22">
        <f>IF($CP38="P",CB38,(CB38+BA38)/2)</f>
        <v>1.25</v>
      </c>
      <c r="SX38" s="22">
        <f>IF($CP38="P",CC38,(CC38+BB38)/2)</f>
        <v>1.7</v>
      </c>
      <c r="SY38" s="22">
        <f>IF($CP38="P",CD38,(CD38+BC38)/2)</f>
        <v>2.02</v>
      </c>
      <c r="SZ38" s="22">
        <f>IF($CP38="P",CE38,(CE38+BD38)/2)</f>
        <v>0</v>
      </c>
      <c r="TA38" s="22">
        <f>IF($CP38="P",CF38,(CF38+BE38)/2)</f>
        <v>0.7</v>
      </c>
      <c r="TB38" s="22">
        <f>IF($CP38="P",CG38,(CG38+BF38)/2)</f>
        <v>0.5</v>
      </c>
      <c r="TC38" s="22">
        <f>IF($CP38="P",CH38,(CH38+BG38)/2)</f>
        <v>0.75</v>
      </c>
      <c r="TD38" s="22">
        <f>IF($CP38="P",CI38,(CI38+BH38)/2)</f>
        <v>0.69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1.7</v>
      </c>
      <c r="TM38" s="40">
        <f>IF(SY38&gt;0,SY38,"")</f>
        <v>2.02</v>
      </c>
      <c r="TN38" s="40">
        <f>IF(SUM(SV38:SY38)-SZ38&gt;0,SUM(SV38:SY38)-SZ38,"")</f>
        <v>7.27</v>
      </c>
      <c r="TO38" s="40">
        <f>IF(TC38&gt;0,TC38,"")</f>
        <v>0.75</v>
      </c>
      <c r="TP38" s="40">
        <f>IF(TD38&gt;0,TD38,"")</f>
        <v>0.69</v>
      </c>
      <c r="TQ38" s="40">
        <f>IF(SUM(TA38:TD38)-TE38&gt;0,SUM(TA38:TD38)-TE38,"")</f>
        <v>2.6399999999999997</v>
      </c>
      <c r="TR38" s="40">
        <f>IF(MAX(TN38,TQ38)&gt;0,MAX(TN38,TQ38),"")</f>
        <v>7.27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7.27</v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11.2</v>
      </c>
      <c r="BS41" s="41"/>
      <c r="BT41" s="41"/>
      <c r="BU41" s="41"/>
      <c r="BW41" s="32"/>
      <c r="BX41" s="32"/>
      <c r="BZ41" s="53">
        <v>11.2</v>
      </c>
      <c r="CT41" s="41"/>
      <c r="CU41" s="41"/>
      <c r="CV41" s="41"/>
      <c r="CX41" s="32"/>
      <c r="CY41" s="32"/>
      <c r="DA41" s="53">
        <v>11.2</v>
      </c>
      <c r="DX41" s="5"/>
      <c r="DY41" s="5"/>
      <c r="EH41" s="2"/>
      <c r="EI41" s="2"/>
      <c r="EK41" s="53">
        <v>11.2</v>
      </c>
      <c r="FF41" s="5"/>
      <c r="FG41" s="5"/>
      <c r="FP41" s="2"/>
      <c r="FQ41" s="2"/>
      <c r="FS41" s="53">
        <v>11.2</v>
      </c>
      <c r="GN41" s="5"/>
      <c r="GO41" s="5"/>
      <c r="GX41" s="2"/>
      <c r="GY41" s="2"/>
      <c r="HA41" s="53">
        <v>11.2</v>
      </c>
      <c r="HV41" s="5"/>
      <c r="HW41" s="5"/>
      <c r="IF41" s="2"/>
      <c r="IG41" s="2"/>
      <c r="II41" s="53">
        <v>11.2</v>
      </c>
      <c r="JD41" s="5"/>
      <c r="JE41" s="5"/>
      <c r="JN41" s="2"/>
      <c r="JO41" s="2"/>
      <c r="JQ41" s="53">
        <v>11.2</v>
      </c>
      <c r="KL41" s="5"/>
      <c r="KM41" s="5"/>
      <c r="KV41" s="2"/>
      <c r="KW41" s="2"/>
      <c r="KY41" s="53">
        <v>11.2</v>
      </c>
      <c r="LT41" s="5"/>
      <c r="LU41" s="5"/>
      <c r="MD41" s="2"/>
      <c r="ME41" s="2"/>
      <c r="MG41" s="53">
        <v>11.2</v>
      </c>
      <c r="NB41" s="5"/>
      <c r="NC41" s="5"/>
      <c r="NL41" s="2"/>
      <c r="NM41" s="2"/>
      <c r="NO41" s="53">
        <v>11.2</v>
      </c>
      <c r="OJ41" s="5"/>
      <c r="OK41" s="5"/>
      <c r="OT41" s="2"/>
      <c r="OU41" s="2"/>
      <c r="OW41" s="53">
        <v>11.2</v>
      </c>
      <c r="PR41" s="5"/>
      <c r="PS41" s="5"/>
      <c r="QB41" s="2"/>
      <c r="QC41" s="2"/>
      <c r="QE41" s="53">
        <v>11.2</v>
      </c>
      <c r="QZ41" s="5"/>
      <c r="RA41" s="5"/>
      <c r="RJ41" s="2"/>
      <c r="RK41" s="2"/>
      <c r="RM41" s="53">
        <v>11.2</v>
      </c>
      <c r="SH41" s="5"/>
      <c r="SI41" s="5"/>
      <c r="SR41" s="2"/>
      <c r="SS41" s="2"/>
      <c r="SU41" s="53">
        <v>11.2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6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62</v>
      </c>
      <c r="D44" s="5"/>
      <c r="F44" s="2"/>
      <c r="G44" s="66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48.3</v>
      </c>
      <c r="BS45" s="41"/>
      <c r="BT45" s="41"/>
      <c r="BU45" s="41"/>
      <c r="BW45" s="32"/>
      <c r="BX45" s="32"/>
      <c r="BZ45" s="57">
        <v>48.3</v>
      </c>
      <c r="CT45" s="41"/>
      <c r="CU45" s="41"/>
      <c r="CV45" s="41"/>
      <c r="CW45" s="32"/>
      <c r="CX45" s="32"/>
      <c r="CY45" s="32"/>
      <c r="CZ45" s="32"/>
      <c r="DA45" s="57">
        <v>48.3</v>
      </c>
      <c r="DX45" s="5"/>
      <c r="DY45" s="5"/>
      <c r="EH45" s="2"/>
      <c r="EI45" s="2"/>
      <c r="EK45" s="57">
        <v>48.3</v>
      </c>
      <c r="FF45" s="5"/>
      <c r="FG45" s="5"/>
      <c r="FP45" s="2"/>
      <c r="FQ45" s="2"/>
      <c r="FS45" s="57">
        <v>48.3</v>
      </c>
      <c r="GN45" s="5"/>
      <c r="GO45" s="5"/>
      <c r="GX45" s="2"/>
      <c r="GY45" s="2"/>
      <c r="HA45" s="57">
        <v>48.3</v>
      </c>
      <c r="HV45" s="5"/>
      <c r="HW45" s="5"/>
      <c r="IF45" s="2"/>
      <c r="IG45" s="2"/>
      <c r="II45" s="57">
        <v>48.3</v>
      </c>
      <c r="JD45" s="5"/>
      <c r="JE45" s="5"/>
      <c r="JN45" s="2"/>
      <c r="JO45" s="2"/>
      <c r="JQ45" s="57">
        <v>48.3</v>
      </c>
      <c r="KL45" s="5"/>
      <c r="KM45" s="5"/>
      <c r="KV45" s="2"/>
      <c r="KW45" s="2"/>
      <c r="KY45" s="57">
        <v>48.3</v>
      </c>
      <c r="LT45" s="5"/>
      <c r="LU45" s="5"/>
      <c r="MD45" s="2"/>
      <c r="ME45" s="2"/>
      <c r="MG45" s="57">
        <v>48.3</v>
      </c>
      <c r="NB45" s="5"/>
      <c r="NC45" s="5"/>
      <c r="NL45" s="2"/>
      <c r="NM45" s="2"/>
      <c r="NO45" s="57">
        <v>48.3</v>
      </c>
      <c r="OJ45" s="5"/>
      <c r="OK45" s="5"/>
      <c r="OT45" s="2"/>
      <c r="OU45" s="2"/>
      <c r="OW45" s="57">
        <v>48.3</v>
      </c>
      <c r="PR45" s="5"/>
      <c r="PS45" s="5"/>
      <c r="QB45" s="2"/>
      <c r="QC45" s="2"/>
      <c r="QE45" s="57">
        <v>48.3</v>
      </c>
      <c r="QZ45" s="5"/>
      <c r="RA45" s="5"/>
      <c r="RJ45" s="2"/>
      <c r="RK45" s="2"/>
      <c r="RM45" s="57">
        <v>48.3</v>
      </c>
      <c r="SH45" s="5"/>
      <c r="SI45" s="5"/>
      <c r="SR45" s="2"/>
      <c r="SS45" s="2"/>
      <c r="SU45" s="57">
        <v>48.3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544" s="36" customFormat="1" x14ac:dyDescent="0.2">
      <c r="A49"/>
      <c r="B49"/>
      <c r="C49" s="29" t="s">
        <v>47</v>
      </c>
      <c r="D49" s="2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 s="5"/>
      <c r="B52" s="5"/>
      <c r="C52" s="5"/>
      <c r="D52" s="20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Q55" s="32"/>
      <c r="AR55" s="32"/>
      <c r="AS55" s="32"/>
      <c r="AT55" s="32"/>
      <c r="AU55" s="32"/>
      <c r="AX55" s="32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S55" s="32"/>
      <c r="CT55" s="32"/>
      <c r="CU55" s="32"/>
      <c r="CV55" s="32"/>
      <c r="CW55" s="32"/>
      <c r="CZ55" s="32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7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s="36" customFormat="1" ht="17" x14ac:dyDescent="0.2">
      <c r="A64"/>
      <c r="B64"/>
      <c r="C64"/>
      <c r="D64"/>
      <c r="E64"/>
      <c r="F64"/>
      <c r="G64" s="67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0"/>
      <c r="W64" s="10"/>
      <c r="X64" s="1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8">
      <sortCondition descending="1" ref="H1:H39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8">
    <cfRule type="expression" dxfId="276" priority="43" stopIfTrue="1">
      <formula>IF($AN4&lt;&gt;"",1,0)</formula>
    </cfRule>
  </conditionalFormatting>
  <conditionalFormatting sqref="AZ4:BZ38">
    <cfRule type="expression" dxfId="275" priority="36" stopIfTrue="1">
      <formula>IF($BO4&lt;&gt;"",1,0)</formula>
    </cfRule>
  </conditionalFormatting>
  <conditionalFormatting sqref="CA4:DA38">
    <cfRule type="expression" dxfId="274" priority="35" stopIfTrue="1">
      <formula>IF($CP4&lt;&gt;"",1,0)</formula>
    </cfRule>
  </conditionalFormatting>
  <conditionalFormatting sqref="BW49:BW1048576 BP1:BP1048576 BS1:BS1048576 BW1:BW47">
    <cfRule type="cellIs" dxfId="273" priority="48" operator="between">
      <formula>$BZ$44</formula>
      <formula>1000</formula>
    </cfRule>
    <cfRule type="cellIs" dxfId="272" priority="49" operator="between">
      <formula>$BZ$43</formula>
      <formula>$BZ$44</formula>
    </cfRule>
    <cfRule type="cellIs" dxfId="271" priority="50" operator="between">
      <formula>$BZ$42</formula>
      <formula>$BZ$43</formula>
    </cfRule>
    <cfRule type="cellIs" dxfId="270" priority="51" operator="between">
      <formula>$BZ$41</formula>
      <formula>$BZ$42</formula>
    </cfRule>
  </conditionalFormatting>
  <conditionalFormatting sqref="CX49:CX1048576 CQ1:CQ1048576 CT1:CT1048576 CX1:CX47">
    <cfRule type="cellIs" dxfId="269" priority="44" operator="between">
      <formula>$DA$44</formula>
      <formula>1000</formula>
    </cfRule>
    <cfRule type="cellIs" dxfId="268" priority="45" operator="between">
      <formula>$DA$43</formula>
      <formula>$DA$44</formula>
    </cfRule>
    <cfRule type="cellIs" dxfId="267" priority="46" operator="between">
      <formula>$DA$42</formula>
      <formula>$DA$43</formula>
    </cfRule>
    <cfRule type="cellIs" dxfId="266" priority="47" operator="between">
      <formula>$DA$41</formula>
      <formula>$DA$42</formula>
    </cfRule>
  </conditionalFormatting>
  <conditionalFormatting sqref="EH49:EH1048576 DX1:DX1048576 EA1:EA1048576 EE1:EE1048576 EH1:EH47">
    <cfRule type="cellIs" dxfId="265" priority="55" operator="between">
      <formula>$EK$44</formula>
      <formula>1000</formula>
    </cfRule>
    <cfRule type="cellIs" dxfId="264" priority="56" operator="between">
      <formula>$EK$43</formula>
      <formula>$EK$44</formula>
    </cfRule>
    <cfRule type="cellIs" dxfId="263" priority="57" operator="between">
      <formula>$EK$42</formula>
      <formula>$EK$43</formula>
    </cfRule>
    <cfRule type="cellIs" dxfId="262" priority="58" operator="between">
      <formula>$EK$41</formula>
      <formula>$EK$42</formula>
    </cfRule>
  </conditionalFormatting>
  <conditionalFormatting sqref="FP49:FP1048576 FF1:FF1048576 FI1:FI1048576 FM1:FM1048576 FP1:FP47">
    <cfRule type="cellIs" dxfId="261" priority="31" operator="between">
      <formula>$FS$44</formula>
      <formula>1000</formula>
    </cfRule>
    <cfRule type="cellIs" dxfId="260" priority="32" operator="between">
      <formula>$FS$43</formula>
      <formula>$FS$44</formula>
    </cfRule>
    <cfRule type="cellIs" dxfId="259" priority="33" operator="between">
      <formula>$FS$42</formula>
      <formula>$FS$43</formula>
    </cfRule>
    <cfRule type="cellIs" dxfId="258" priority="34" operator="between">
      <formula>$FS$41</formula>
      <formula>$FS$42</formula>
    </cfRule>
  </conditionalFormatting>
  <conditionalFormatting sqref="IF49:IF1048576 HV1:HV1048576 HY1:HY1048576 IC1:IC1048576 IF1:IF47">
    <cfRule type="cellIs" dxfId="257" priority="27" operator="between">
      <formula>$II$44</formula>
      <formula>1000</formula>
    </cfRule>
    <cfRule type="cellIs" dxfId="256" priority="28" operator="between">
      <formula>$II$43</formula>
      <formula>$II$44</formula>
    </cfRule>
    <cfRule type="cellIs" dxfId="255" priority="29" operator="between">
      <formula>$II$42</formula>
      <formula>$II$43</formula>
    </cfRule>
    <cfRule type="cellIs" dxfId="254" priority="30" operator="between">
      <formula>$II$41</formula>
      <formula>$II$42</formula>
    </cfRule>
  </conditionalFormatting>
  <conditionalFormatting sqref="AW48 AO1:AO1048576 AR1:AR1048576 AV1:AV1048576">
    <cfRule type="cellIs" dxfId="253" priority="23" operator="between">
      <formula>$AY$44</formula>
      <formula>1000</formula>
    </cfRule>
    <cfRule type="cellIs" dxfId="252" priority="24" operator="between">
      <formula>$AY$43</formula>
      <formula>$AY$44</formula>
    </cfRule>
    <cfRule type="cellIs" dxfId="251" priority="25" operator="between">
      <formula>$AY$42</formula>
      <formula>$AY$43</formula>
    </cfRule>
    <cfRule type="cellIs" dxfId="250" priority="26" operator="between">
      <formula>$AY$41</formula>
      <formula>$AY$42</formula>
    </cfRule>
  </conditionalFormatting>
  <conditionalFormatting sqref="BW48">
    <cfRule type="cellIs" dxfId="249" priority="19" operator="between">
      <formula>$AY$44</formula>
      <formula>1000</formula>
    </cfRule>
    <cfRule type="cellIs" dxfId="248" priority="20" operator="between">
      <formula>$AY$43</formula>
      <formula>$AY$44</formula>
    </cfRule>
    <cfRule type="cellIs" dxfId="247" priority="21" operator="between">
      <formula>$AY$42</formula>
      <formula>$AY$43</formula>
    </cfRule>
    <cfRule type="cellIs" dxfId="246" priority="22" operator="between">
      <formula>$AY$41</formula>
      <formula>$AY$42</formula>
    </cfRule>
  </conditionalFormatting>
  <conditionalFormatting sqref="CX48">
    <cfRule type="cellIs" dxfId="245" priority="15" operator="between">
      <formula>$AY$44</formula>
      <formula>1000</formula>
    </cfRule>
    <cfRule type="cellIs" dxfId="244" priority="16" operator="between">
      <formula>$AY$43</formula>
      <formula>$AY$44</formula>
    </cfRule>
    <cfRule type="cellIs" dxfId="243" priority="17" operator="between">
      <formula>$AY$42</formula>
      <formula>$AY$43</formula>
    </cfRule>
    <cfRule type="cellIs" dxfId="242" priority="18" operator="between">
      <formula>$AY$41</formula>
      <formula>$AY$42</formula>
    </cfRule>
  </conditionalFormatting>
  <conditionalFormatting sqref="EH48">
    <cfRule type="cellIs" dxfId="241" priority="11" operator="between">
      <formula>$AY$44</formula>
      <formula>1000</formula>
    </cfRule>
    <cfRule type="cellIs" dxfId="240" priority="12" operator="between">
      <formula>$AY$43</formula>
      <formula>$AY$44</formula>
    </cfRule>
    <cfRule type="cellIs" dxfId="239" priority="13" operator="between">
      <formula>$AY$42</formula>
      <formula>$AY$43</formula>
    </cfRule>
    <cfRule type="cellIs" dxfId="238" priority="14" operator="between">
      <formula>$AY$41</formula>
      <formula>$AY$42</formula>
    </cfRule>
  </conditionalFormatting>
  <conditionalFormatting sqref="FP48">
    <cfRule type="cellIs" dxfId="237" priority="7" operator="between">
      <formula>$AY$44</formula>
      <formula>1000</formula>
    </cfRule>
    <cfRule type="cellIs" dxfId="236" priority="8" operator="between">
      <formula>$AY$43</formula>
      <formula>$AY$44</formula>
    </cfRule>
    <cfRule type="cellIs" dxfId="235" priority="9" operator="between">
      <formula>$AY$42</formula>
      <formula>$AY$43</formula>
    </cfRule>
    <cfRule type="cellIs" dxfId="234" priority="10" operator="between">
      <formula>$AY$41</formula>
      <formula>$AY$42</formula>
    </cfRule>
  </conditionalFormatting>
  <conditionalFormatting sqref="IF48">
    <cfRule type="cellIs" dxfId="233" priority="3" operator="between">
      <formula>$AY$44</formula>
      <formula>1000</formula>
    </cfRule>
    <cfRule type="cellIs" dxfId="232" priority="4" operator="between">
      <formula>$AY$43</formula>
      <formula>$AY$44</formula>
    </cfRule>
    <cfRule type="cellIs" dxfId="231" priority="5" operator="between">
      <formula>$AY$42</formula>
      <formula>$AY$43</formula>
    </cfRule>
    <cfRule type="cellIs" dxfId="230" priority="6" operator="between">
      <formula>$AY$41</formula>
      <formula>$AY$42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30332" operator="between">
      <formula>AY$48</formula>
      <formula>1000</formula>
    </cfRule>
    <cfRule type="cellIs" dxfId="224" priority="130333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30344" operator="between">
      <formula>EK$48</formula>
      <formula>1000</formula>
    </cfRule>
    <cfRule type="cellIs" dxfId="222" priority="130345" operator="between">
      <formula>EK$47</formula>
      <formula>EK$48</formula>
    </cfRule>
  </conditionalFormatting>
  <conditionalFormatting sqref="AQ1:AQ1048576 AT1:AT1048576 AX1:AX1048576">
    <cfRule type="cellIs" dxfId="221" priority="130416" operator="between">
      <formula>$AY$48</formula>
      <formula>1000</formula>
    </cfRule>
    <cfRule type="cellIs" dxfId="220" priority="130417" operator="between">
      <formula>$AY$47</formula>
      <formula>$AY$48</formula>
    </cfRule>
    <cfRule type="cellIs" dxfId="219" priority="130418" operator="between">
      <formula>$AY$46</formula>
      <formula>$AY$47</formula>
    </cfRule>
    <cfRule type="cellIs" dxfId="218" priority="130419" operator="between">
      <formula>$AY$45</formula>
      <formula>$AY$46</formula>
    </cfRule>
  </conditionalFormatting>
  <conditionalFormatting sqref="BR1:BR1048576 BU1:BU1048576 BY1:BY1048576">
    <cfRule type="cellIs" dxfId="217" priority="130452" operator="between">
      <formula>$BZ$48</formula>
      <formula>1000</formula>
    </cfRule>
    <cfRule type="cellIs" dxfId="216" priority="130453" operator="between">
      <formula>$BZ$47</formula>
      <formula>$BZ$48</formula>
    </cfRule>
    <cfRule type="cellIs" dxfId="215" priority="130454" operator="between">
      <formula>$BZ$46</formula>
      <formula>$BZ$47</formula>
    </cfRule>
    <cfRule type="cellIs" dxfId="214" priority="130455" operator="between">
      <formula>$BZ$45</formula>
      <formula>$BZ$46</formula>
    </cfRule>
  </conditionalFormatting>
  <conditionalFormatting sqref="CS1:CS1048576 CV1:CV1048576 CZ1:CZ1048576">
    <cfRule type="cellIs" dxfId="213" priority="130488" operator="between">
      <formula>$DA$48</formula>
      <formula>1000</formula>
    </cfRule>
    <cfRule type="cellIs" dxfId="212" priority="130489" operator="between">
      <formula>$DA$47</formula>
      <formula>$DA$48</formula>
    </cfRule>
    <cfRule type="cellIs" dxfId="211" priority="130490" operator="between">
      <formula>$DA$46</formula>
      <formula>$DA$47</formula>
    </cfRule>
    <cfRule type="cellIs" dxfId="210" priority="130491" operator="between">
      <formula>$DA$45</formula>
      <formula>$DA$46</formula>
    </cfRule>
  </conditionalFormatting>
  <conditionalFormatting sqref="NB1:NB1048576 NE1:NE1048576 NI1:NI1048576 NL1:NL1048576">
    <cfRule type="cellIs" dxfId="209" priority="130524" operator="between">
      <formula>$NO$41</formula>
      <formula>$NO$42</formula>
    </cfRule>
  </conditionalFormatting>
  <conditionalFormatting sqref="DZ1:DZ1048576 EC1:EC1048576 EG1:EG1048576 EJ1:EJ1048576">
    <cfRule type="cellIs" dxfId="208" priority="130536" operator="between">
      <formula>$EK$48</formula>
      <formula>1000</formula>
    </cfRule>
    <cfRule type="cellIs" dxfId="207" priority="130537" operator="between">
      <formula>$EK$47</formula>
      <formula>$EK$48</formula>
    </cfRule>
    <cfRule type="cellIs" dxfId="206" priority="130538" operator="between">
      <formula>$EK$46</formula>
      <formula>$EK$47</formula>
    </cfRule>
    <cfRule type="cellIs" dxfId="205" priority="130539" operator="between">
      <formula>$EK$45</formula>
      <formula>$EK$46</formula>
    </cfRule>
  </conditionalFormatting>
  <conditionalFormatting sqref="FH1:FH1048576 FK1:FK1048576 FO1:FO1048576 FR1:FR1048576">
    <cfRule type="cellIs" dxfId="204" priority="130584" operator="between">
      <formula>$FS$48</formula>
      <formula>1000</formula>
    </cfRule>
    <cfRule type="cellIs" dxfId="203" priority="130585" operator="between">
      <formula>$FS$47</formula>
      <formula>$FS$48</formula>
    </cfRule>
    <cfRule type="cellIs" dxfId="202" priority="130586" operator="between">
      <formula>$FS$46</formula>
      <formula>$FS$47</formula>
    </cfRule>
    <cfRule type="cellIs" dxfId="201" priority="130587" operator="between">
      <formula>$FS$45</formula>
      <formula>$FS$46</formula>
    </cfRule>
  </conditionalFormatting>
  <conditionalFormatting sqref="GN1:GN1048576 GQ1:GQ1048576 GU1:GU1048576 GX1:GX1048576">
    <cfRule type="cellIs" dxfId="200" priority="130632" operator="between">
      <formula>$HA$44</formula>
      <formula>1000</formula>
    </cfRule>
    <cfRule type="cellIs" dxfId="199" priority="130633" operator="between">
      <formula>$HA$43</formula>
      <formula>$HA$44</formula>
    </cfRule>
    <cfRule type="cellIs" dxfId="198" priority="130634" operator="between">
      <formula>$HA$42</formula>
      <formula>$HA$43</formula>
    </cfRule>
    <cfRule type="cellIs" dxfId="197" priority="130635" operator="between">
      <formula>$HA$41</formula>
      <formula>$HA$42</formula>
    </cfRule>
  </conditionalFormatting>
  <conditionalFormatting sqref="GP1:GP1048576 GS1:GS1048576 GW1:GW1048576 GZ1:GZ1048576">
    <cfRule type="cellIs" dxfId="196" priority="130680" operator="between">
      <formula>$HA$48</formula>
      <formula>1000</formula>
    </cfRule>
    <cfRule type="cellIs" dxfId="195" priority="130681" operator="between">
      <formula>$HA$47</formula>
      <formula>$HA$48</formula>
    </cfRule>
    <cfRule type="cellIs" dxfId="194" priority="130682" operator="between">
      <formula>$HA$46</formula>
      <formula>$HA$47</formula>
    </cfRule>
    <cfRule type="cellIs" dxfId="193" priority="130683" operator="between">
      <formula>$HA$45</formula>
      <formula>$HA$46</formula>
    </cfRule>
  </conditionalFormatting>
  <conditionalFormatting sqref="HX1:HX1048576 IA1:IA1048576 IE1:IE1048576 IH1:IH1048576">
    <cfRule type="cellIs" dxfId="192" priority="130728" operator="between">
      <formula>$II$48</formula>
      <formula>1000</formula>
    </cfRule>
    <cfRule type="cellIs" dxfId="191" priority="130729" operator="between">
      <formula>$II$47</formula>
      <formula>$II$48</formula>
    </cfRule>
    <cfRule type="cellIs" dxfId="190" priority="130730" operator="between">
      <formula>$II$46</formula>
      <formula>$II$47</formula>
    </cfRule>
    <cfRule type="cellIs" dxfId="189" priority="130731" operator="between">
      <formula>$II$45</formula>
      <formula>$II$46</formula>
    </cfRule>
  </conditionalFormatting>
  <conditionalFormatting sqref="JD1:JD1048576 JG1:JG1048576 JK1:JK1048576 JN1:JN1048576">
    <cfRule type="cellIs" dxfId="188" priority="130776" operator="between">
      <formula>$JQ$44</formula>
      <formula>1000</formula>
    </cfRule>
    <cfRule type="cellIs" dxfId="187" priority="130777" operator="between">
      <formula>$JQ$43</formula>
      <formula>$JQ$44</formula>
    </cfRule>
    <cfRule type="cellIs" dxfId="186" priority="130778" operator="between">
      <formula>$JQ$42</formula>
      <formula>$JQ$43</formula>
    </cfRule>
    <cfRule type="cellIs" dxfId="185" priority="130779" operator="between">
      <formula>$JQ$41</formula>
      <formula>$JQ$42</formula>
    </cfRule>
  </conditionalFormatting>
  <conditionalFormatting sqref="JF1:JF1048576 JI1:JI1048576 JM1:JM1048576 JP1:JP1048576">
    <cfRule type="cellIs" dxfId="184" priority="130824" operator="between">
      <formula>$JQ$48</formula>
      <formula>1000</formula>
    </cfRule>
    <cfRule type="cellIs" dxfId="183" priority="130825" operator="between">
      <formula>$JQ$47</formula>
      <formula>$JQ$48</formula>
    </cfRule>
    <cfRule type="cellIs" dxfId="182" priority="130826" operator="between">
      <formula>$JQ$46</formula>
      <formula>$JQ$47</formula>
    </cfRule>
    <cfRule type="cellIs" dxfId="181" priority="130827" operator="between">
      <formula>$JQ$45</formula>
      <formula>$JQ$46</formula>
    </cfRule>
  </conditionalFormatting>
  <conditionalFormatting sqref="KL1:KL1048576 KO1:KO1048576 KS1:KS1048576 KV1:KV1048576">
    <cfRule type="cellIs" dxfId="180" priority="130872" operator="between">
      <formula>$KY$44</formula>
      <formula>1000</formula>
    </cfRule>
    <cfRule type="cellIs" dxfId="179" priority="130873" operator="between">
      <formula>$KY$43</formula>
      <formula>$KY$44</formula>
    </cfRule>
    <cfRule type="cellIs" dxfId="178" priority="130874" operator="between">
      <formula>$KY$42</formula>
      <formula>$KY$43</formula>
    </cfRule>
    <cfRule type="cellIs" dxfId="177" priority="130875" operator="between">
      <formula>$KY$41</formula>
      <formula>$KY$42</formula>
    </cfRule>
  </conditionalFormatting>
  <conditionalFormatting sqref="KN1:KN1048576 KQ1:KQ1048576 KU1:KU1048576 KX1:KX1048576">
    <cfRule type="cellIs" dxfId="176" priority="130920" operator="between">
      <formula>$KY$48</formula>
      <formula>1000</formula>
    </cfRule>
    <cfRule type="cellIs" dxfId="175" priority="130921" operator="between">
      <formula>$KY$47</formula>
      <formula>$KY$48</formula>
    </cfRule>
    <cfRule type="cellIs" dxfId="174" priority="130922" operator="between">
      <formula>$KY$46</formula>
      <formula>$KY$47</formula>
    </cfRule>
    <cfRule type="cellIs" dxfId="173" priority="130923" operator="between">
      <formula>$KY$45</formula>
      <formula>$KY$46</formula>
    </cfRule>
  </conditionalFormatting>
  <conditionalFormatting sqref="LT1:LT1048576 LW1:LW1048576 MA1:MA1048576 MD1:MD1048576">
    <cfRule type="cellIs" dxfId="172" priority="130968" operator="between">
      <formula>$MG$44</formula>
      <formula>1000</formula>
    </cfRule>
    <cfRule type="cellIs" dxfId="171" priority="130969" operator="between">
      <formula>$MG$43</formula>
      <formula>$MG$44</formula>
    </cfRule>
    <cfRule type="cellIs" dxfId="170" priority="130970" operator="between">
      <formula>$MG$42</formula>
      <formula>$MG$43</formula>
    </cfRule>
    <cfRule type="cellIs" dxfId="169" priority="130971" operator="between">
      <formula>$MG$41</formula>
      <formula>$MG$42</formula>
    </cfRule>
  </conditionalFormatting>
  <conditionalFormatting sqref="LV1:LV1048576 LY1:LY1048576 MC1:MC1048576 MF1:MF1048576">
    <cfRule type="cellIs" dxfId="168" priority="131016" operator="between">
      <formula>$MG$48</formula>
      <formula>1000</formula>
    </cfRule>
    <cfRule type="cellIs" dxfId="167" priority="131017" operator="between">
      <formula>$MG$47</formula>
      <formula>$MG$48</formula>
    </cfRule>
    <cfRule type="cellIs" dxfId="166" priority="131018" operator="between">
      <formula>$MG$46</formula>
      <formula>$MG$47</formula>
    </cfRule>
    <cfRule type="cellIs" dxfId="165" priority="131019" operator="between">
      <formula>$MG$45</formula>
      <formula>$MG$46</formula>
    </cfRule>
  </conditionalFormatting>
  <conditionalFormatting sqref="NB1:NB1048576 NE1:NE1048576 NI1:NI1048576">
    <cfRule type="cellIs" dxfId="164" priority="131064" operator="between">
      <formula>$NO$44</formula>
      <formula>1000</formula>
    </cfRule>
    <cfRule type="cellIs" dxfId="163" priority="131065" operator="between">
      <formula>$NO$43</formula>
      <formula>$NO$44</formula>
    </cfRule>
    <cfRule type="cellIs" dxfId="162" priority="131066" operator="between">
      <formula>$NO$42</formula>
      <formula>$NO$43</formula>
    </cfRule>
  </conditionalFormatting>
  <conditionalFormatting sqref="ND1:ND1048576 NG1:NG1048576 NK1:NK1048576 NN1:NN1048576">
    <cfRule type="cellIs" dxfId="161" priority="131091" operator="between">
      <formula>$NO$48</formula>
      <formula>1000</formula>
    </cfRule>
    <cfRule type="cellIs" dxfId="160" priority="131092" operator="between">
      <formula>$NO$47</formula>
      <formula>$NO$48</formula>
    </cfRule>
    <cfRule type="cellIs" dxfId="159" priority="131093" operator="between">
      <formula>$NO$46</formula>
      <formula>$NO$47</formula>
    </cfRule>
    <cfRule type="cellIs" dxfId="158" priority="131094" operator="between">
      <formula>$NO$45</formula>
      <formula>$NO$46</formula>
    </cfRule>
  </conditionalFormatting>
  <conditionalFormatting sqref="OJ1:OJ1048576 OM1:OM1048576 OQ1:OQ1048576 OT1:OT1048576">
    <cfRule type="cellIs" dxfId="157" priority="131139" operator="between">
      <formula>$OW$44</formula>
      <formula>1000</formula>
    </cfRule>
    <cfRule type="cellIs" dxfId="156" priority="131140" operator="between">
      <formula>$OW$43</formula>
      <formula>$OW$44</formula>
    </cfRule>
    <cfRule type="cellIs" dxfId="155" priority="131141" operator="between">
      <formula>$OW$42</formula>
      <formula>$OW$43</formula>
    </cfRule>
    <cfRule type="cellIs" dxfId="154" priority="131142" operator="between">
      <formula>$OW$41</formula>
      <formula>$OW$42</formula>
    </cfRule>
  </conditionalFormatting>
  <conditionalFormatting sqref="OL1:OL1048576 OO1:OO1048576 OS1:OS1048576 OV1:OV1048576">
    <cfRule type="cellIs" dxfId="153" priority="131187" operator="between">
      <formula>$OW$48</formula>
      <formula>1000</formula>
    </cfRule>
    <cfRule type="cellIs" dxfId="152" priority="131188" operator="between">
      <formula>$OW$47</formula>
      <formula>$OW$48</formula>
    </cfRule>
    <cfRule type="cellIs" dxfId="151" priority="131189" operator="between">
      <formula>$OW$46</formula>
      <formula>$OW$47</formula>
    </cfRule>
    <cfRule type="cellIs" dxfId="150" priority="131190" operator="between">
      <formula>$OW$45</formula>
      <formula>$OW$46</formula>
    </cfRule>
  </conditionalFormatting>
  <conditionalFormatting sqref="PR1:PR1048576 PU1:PU1048576 PY1:PY1048576 QB1:QB1048576">
    <cfRule type="cellIs" dxfId="149" priority="131235" operator="between">
      <formula>$QE$44</formula>
      <formula>1000</formula>
    </cfRule>
    <cfRule type="cellIs" dxfId="148" priority="131236" operator="between">
      <formula>$QE$43</formula>
      <formula>$QE$44</formula>
    </cfRule>
    <cfRule type="cellIs" dxfId="147" priority="131237" operator="between">
      <formula>$QE$42</formula>
      <formula>$QE$43</formula>
    </cfRule>
    <cfRule type="cellIs" dxfId="146" priority="131238" operator="between">
      <formula>$QE$41</formula>
      <formula>$QE$42</formula>
    </cfRule>
  </conditionalFormatting>
  <conditionalFormatting sqref="PT1:PT1048576 PW1:PW1048576 QA1:QA1048576 QD1:QD1048576">
    <cfRule type="cellIs" dxfId="145" priority="131283" operator="between">
      <formula>$QE$48</formula>
      <formula>1000</formula>
    </cfRule>
    <cfRule type="cellIs" dxfId="144" priority="131284" operator="between">
      <formula>$QE$47</formula>
      <formula>$QE$48</formula>
    </cfRule>
    <cfRule type="cellIs" dxfId="143" priority="131285" operator="between">
      <formula>$QE$46</formula>
      <formula>$QE$47</formula>
    </cfRule>
    <cfRule type="cellIs" dxfId="142" priority="131286" operator="between">
      <formula>$QE$45</formula>
      <formula>$QE$46</formula>
    </cfRule>
  </conditionalFormatting>
  <conditionalFormatting sqref="QZ1:QZ1048576 RC1:RC1048576 RG1:RG1048576 RJ1:RJ1048576">
    <cfRule type="cellIs" dxfId="141" priority="131331" operator="between">
      <formula>$RM$44</formula>
      <formula>1000</formula>
    </cfRule>
    <cfRule type="cellIs" dxfId="140" priority="131332" operator="between">
      <formula>$RM$43</formula>
      <formula>$RM$44</formula>
    </cfRule>
    <cfRule type="cellIs" dxfId="139" priority="131333" operator="between">
      <formula>$RM$42</formula>
      <formula>$RM$43</formula>
    </cfRule>
    <cfRule type="cellIs" dxfId="138" priority="131334" operator="between">
      <formula>$RM$41</formula>
      <formula>$RM$42</formula>
    </cfRule>
  </conditionalFormatting>
  <conditionalFormatting sqref="RB1:RB1048576 RE1:RE1048576 RI1:RI1048576 RL1:RL1048576">
    <cfRule type="cellIs" dxfId="137" priority="131379" operator="between">
      <formula>$RM$48</formula>
      <formula>1000</formula>
    </cfRule>
    <cfRule type="cellIs" dxfId="136" priority="131380" operator="between">
      <formula>$RM$47</formula>
      <formula>$RM$48</formula>
    </cfRule>
    <cfRule type="cellIs" dxfId="135" priority="131381" operator="between">
      <formula>$RM$46</formula>
      <formula>$RM$47</formula>
    </cfRule>
    <cfRule type="cellIs" dxfId="134" priority="131382" operator="between">
      <formula>$RM$45</formula>
      <formula>$RM$46</formula>
    </cfRule>
  </conditionalFormatting>
  <conditionalFormatting sqref="SH1:SH1048576 SK1:SK1048576 SO1:SO1048576 SR1:SR1048576">
    <cfRule type="cellIs" dxfId="133" priority="131427" operator="between">
      <formula>$SU$44</formula>
      <formula>1000</formula>
    </cfRule>
    <cfRule type="cellIs" dxfId="132" priority="131428" operator="between">
      <formula>$SU$43</formula>
      <formula>$SU$44</formula>
    </cfRule>
    <cfRule type="cellIs" dxfId="131" priority="131429" operator="between">
      <formula>$SU$42</formula>
      <formula>$SU$43</formula>
    </cfRule>
    <cfRule type="cellIs" dxfId="130" priority="131430" operator="between">
      <formula>$SU$41</formula>
      <formula>$SU$42</formula>
    </cfRule>
  </conditionalFormatting>
  <conditionalFormatting sqref="SJ1:SJ1048576 SM1:SM1048576 SQ1:SQ1048576 ST1:ST1048576">
    <cfRule type="cellIs" dxfId="129" priority="131475" operator="between">
      <formula>$SU$48</formula>
      <formula>1000</formula>
    </cfRule>
    <cfRule type="cellIs" dxfId="128" priority="131476" operator="between">
      <formula>$SU$47</formula>
      <formula>$SU$48</formula>
    </cfRule>
    <cfRule type="cellIs" dxfId="127" priority="131477" operator="between">
      <formula>$SU$46</formula>
      <formula>$SU$47</formula>
    </cfRule>
    <cfRule type="cellIs" dxfId="126" priority="131478" operator="between">
      <formula>$SU$45</formula>
      <formula>$SU$46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160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188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197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199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153</v>
      </c>
      <c r="D4" s="4" t="s">
        <v>3</v>
      </c>
      <c r="E4" s="4">
        <v>2006</v>
      </c>
      <c r="F4" s="9">
        <f>SUM(L4:T4)+SUM(L4:P4)*0.0000001+SUM(L4)*0.0000000000001</f>
        <v>188.00001321000522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51.7</v>
      </c>
      <c r="O4" s="8" t="str">
        <f>IF(N4=0,"",IF(N4=CY4,$CC$1,IF(N4=BV4,$AZ$1,IF(N4=AS4,$W$1,""))))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3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7.3</v>
      </c>
      <c r="Y4" s="19">
        <v>0</v>
      </c>
      <c r="Z4" s="19">
        <v>0</v>
      </c>
      <c r="AA4" s="19">
        <v>17.399999999999999</v>
      </c>
      <c r="AB4" s="19">
        <v>8.5</v>
      </c>
      <c r="AC4" s="19">
        <v>0</v>
      </c>
      <c r="AD4" s="19">
        <v>0</v>
      </c>
      <c r="AE4" s="19">
        <v>17.399999999999999</v>
      </c>
      <c r="AF4" s="19">
        <v>8.1999999999999993</v>
      </c>
      <c r="AG4" s="19">
        <v>0</v>
      </c>
      <c r="AH4" s="19">
        <v>0</v>
      </c>
      <c r="AI4" s="19">
        <v>18.2</v>
      </c>
      <c r="AJ4" s="19">
        <v>8.1999999999999993</v>
      </c>
      <c r="AK4" s="19">
        <v>0</v>
      </c>
      <c r="AL4" s="19">
        <v>0</v>
      </c>
      <c r="AM4" s="19">
        <v>16.8</v>
      </c>
      <c r="AN4" s="19">
        <v>6.5</v>
      </c>
      <c r="AO4" s="19">
        <v>0</v>
      </c>
      <c r="AP4" s="19">
        <v>0</v>
      </c>
      <c r="AQ4" s="27"/>
      <c r="AR4" s="40">
        <f>IF(SUM(X4,AB4)&gt;0,SUM(X4,AB4),"")</f>
        <v>15.8</v>
      </c>
      <c r="AS4" s="40">
        <f>IF(SUM(W4:X4,Z4:AB4,AD4)-Y4-AC4&gt;0,SUM(W4:X4,Z4:AB4,AD4)-Y4-AC4,"")</f>
        <v>51</v>
      </c>
      <c r="AT4" s="40">
        <f>IF(SUM(AE4:AF4,AH4)-AG4&gt;0,SUM(AE4:AF4,AH4)-AG4,"")</f>
        <v>25.599999999999998</v>
      </c>
      <c r="AU4" s="40">
        <f>IF(SUM(X4,AB4,AF4)&gt;0,SUM(X4,AB4,AF4),"")</f>
        <v>24</v>
      </c>
      <c r="AV4" s="40">
        <f>IF(SUM(AS4,AT4)&gt;0,SUM(AS4,AT4),"")</f>
        <v>76.599999999999994</v>
      </c>
      <c r="AW4" s="40">
        <f>IF(SUM(AJ4,AN4)&gt;0,SUM(AJ4,AN4),"")</f>
        <v>14.7</v>
      </c>
      <c r="AX4" s="40">
        <f>IF(SUM(AI4:AJ4,AL4:AN4,AP4)-SUM(AK4,AO4)&gt;0,SUM(AI4:AJ4,AL4:AN4,AP4)-SUM(AK4,AO4),"")</f>
        <v>49.7</v>
      </c>
      <c r="AY4" s="40">
        <f>IF(SUM(AS4,AT4,AX4)&gt;0,SUM(AS4,AT4,AX4),"")</f>
        <v>126.3</v>
      </c>
      <c r="AZ4" s="18">
        <v>17.8</v>
      </c>
      <c r="BA4" s="18">
        <v>8.1999999999999993</v>
      </c>
      <c r="BB4" s="18">
        <v>0</v>
      </c>
      <c r="BC4" s="18">
        <v>0</v>
      </c>
      <c r="BD4" s="18">
        <v>18.2</v>
      </c>
      <c r="BE4" s="18">
        <v>7.7</v>
      </c>
      <c r="BF4" s="18">
        <v>0</v>
      </c>
      <c r="BG4" s="18">
        <v>0</v>
      </c>
      <c r="BH4" s="18">
        <v>17.600000000000001</v>
      </c>
      <c r="BI4" s="18">
        <v>8.1999999999999993</v>
      </c>
      <c r="BJ4" s="18">
        <v>0</v>
      </c>
      <c r="BK4" s="18">
        <v>0</v>
      </c>
      <c r="BL4" s="18">
        <v>18.100000000000001</v>
      </c>
      <c r="BM4" s="18">
        <v>8.1999999999999993</v>
      </c>
      <c r="BN4" s="18">
        <v>0</v>
      </c>
      <c r="BO4" s="18">
        <v>0</v>
      </c>
      <c r="BP4" s="18">
        <v>18.2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15.899999999999999</v>
      </c>
      <c r="BV4" s="11">
        <f>IF(SUM(AZ4:BA4,BC4:BE4,BG4)-BB4-BF4&gt;0,SUM(AZ4:BA4,BC4:BE4,BG4)-BB4-BF4,"")</f>
        <v>51.900000000000006</v>
      </c>
      <c r="BW4" s="11">
        <f>IF(SUM(BH4:BI4,BK4)-BJ4&gt;0,SUM(BH4:BI4,BK4)-BJ4,"")</f>
        <v>25.8</v>
      </c>
      <c r="BX4" s="11">
        <f>IF(SUM(BA4,BE4,BI4)&gt;0,SUM(BA4,BE4,BI4),"")</f>
        <v>24.099999999999998</v>
      </c>
      <c r="BY4" s="11">
        <f>IF(SUM(BV4,BW4)&gt;0,SUM(BV4,BW4),"")</f>
        <v>77.7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52.2</v>
      </c>
      <c r="CB4" s="11">
        <f>IF(SUM(BV4,BW4,CA4)&gt;0,SUM(BV4,BW4,CA4),"")</f>
        <v>129.9</v>
      </c>
      <c r="CC4" s="19">
        <v>18.600000000000001</v>
      </c>
      <c r="CD4" s="19">
        <v>8.1999999999999993</v>
      </c>
      <c r="CE4" s="19">
        <v>0</v>
      </c>
      <c r="CF4" s="19">
        <v>0</v>
      </c>
      <c r="CG4" s="19">
        <v>18.399999999999999</v>
      </c>
      <c r="CH4" s="19">
        <v>6.5</v>
      </c>
      <c r="CI4" s="19">
        <v>0</v>
      </c>
      <c r="CJ4" s="19">
        <v>0</v>
      </c>
      <c r="CK4" s="19">
        <v>19.2</v>
      </c>
      <c r="CL4" s="19">
        <v>9.3000000000000007</v>
      </c>
      <c r="CM4" s="19">
        <v>0</v>
      </c>
      <c r="CN4" s="19">
        <v>0</v>
      </c>
      <c r="CO4" s="19">
        <v>18.5</v>
      </c>
      <c r="CP4" s="19">
        <v>8.1999999999999993</v>
      </c>
      <c r="CQ4" s="19">
        <v>0</v>
      </c>
      <c r="CR4" s="19">
        <v>0</v>
      </c>
      <c r="CS4" s="19">
        <v>18.5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14.7</v>
      </c>
      <c r="CY4" s="40">
        <f>IF(SUM(CC4:CD4,CF4:CH4,CJ4)-CE4-CI4&gt;0,SUM(CC4:CD4,CF4:CH4,CJ4)-CE4-CI4,"")</f>
        <v>51.7</v>
      </c>
      <c r="CZ4" s="40">
        <f>IF(SUM(CK4:CL4,CN4)-CM4&gt;0,SUM(CK4:CL4,CN4)-CM4,"")</f>
        <v>28.5</v>
      </c>
      <c r="DA4" s="40">
        <f>IF(SUM(CD4,CH4,CL4)&gt;0,SUM(CD4,CH4,CL4),"")</f>
        <v>24</v>
      </c>
      <c r="DB4" s="40">
        <f>IF(SUM(CY4,CZ4)&gt;0,SUM(CY4,CZ4),"")</f>
        <v>80.2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52.900000000000006</v>
      </c>
      <c r="DE4" s="40">
        <f>IF(SUM(CY4,CZ4,DD4)&gt;0,SUM(CY4,CZ4,DD4),"")</f>
        <v>133.10000000000002</v>
      </c>
      <c r="DF4" s="50">
        <f>IF(MAX(ED4,FF4,GH4,HJ4,IL4,JN4,KP4,LR4,MT4,NV4,OX4,PZ4)-IF(N4="",0,N4)&gt;0.001,MAX(ED4,FF4,GH4,HJ4,IL4,JN4,KP4,LR4,MT4,NV4,OX4,PZ4)-IF(N4="",0,N4),"")</f>
        <v>3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18.200000000000003</v>
      </c>
      <c r="QH4" s="22">
        <f>IF($CW4="P",CD4,(CD4+BA4)/2)</f>
        <v>8.1999999999999993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7.1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18.399999999999999</v>
      </c>
      <c r="QP4" s="22">
        <f>IF($CW4="P",CL4,(CL4+BI4)/2)</f>
        <v>8.75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18.3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18.350000000000001</v>
      </c>
      <c r="QX4" s="22">
        <f>IF($CW4="P",CT4,(CT4+BQ4)/2)</f>
        <v>7.7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15.299999999999999</v>
      </c>
      <c r="RC4" s="40">
        <f>IF(SUM(QG4:QH4,QJ4:QL4,QN4)-QI4-QM4&gt;0,SUM(QG4:QH4,QJ4:QL4,QN4)-QI4-QM4,"")</f>
        <v>51.800000000000004</v>
      </c>
      <c r="RD4" s="40">
        <f>IF(SUM(QO4:QP4,QR4)-QQ4&gt;0,SUM(QO4:QP4,QR4)-QQ4,"")</f>
        <v>27.15</v>
      </c>
      <c r="RE4" s="40">
        <f>IF(SUM(QH4,QL4,QP4)&gt;0,SUM(QH4,QL4,QP4),"")</f>
        <v>24.049999999999997</v>
      </c>
      <c r="RF4" s="40">
        <f>IF(SUM(RC4,RD4)&gt;0,SUM(RC4,RD4),"")</f>
        <v>78.95</v>
      </c>
      <c r="RG4" s="40">
        <f>IF(SUM(QT4,QX4)&gt;0,SUM(QT4,QX4),"")</f>
        <v>15.899999999999999</v>
      </c>
      <c r="RH4" s="40">
        <f>IF(SUM(QS4:QT4,QV4:QX4,QZ4)-SUM(QU4,QY4)&gt;0,SUM(QS4:QT4,QV4:QX4,QZ4)-SUM(QU4,QY4),"")</f>
        <v>52.550000000000004</v>
      </c>
      <c r="RI4" s="40">
        <f>IF(SUM(RC4,RD4,RH4)&gt;0,SUM(RC4,RD4,RH4),"")</f>
        <v>131.5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95</v>
      </c>
      <c r="D5" s="4" t="s">
        <v>3</v>
      </c>
      <c r="E5" s="4">
        <v>2003</v>
      </c>
      <c r="F5" s="9">
        <f>SUM(L5:T5)+SUM(L5:P5)*0.0000001+SUM(L5)*0.0000000000001</f>
        <v>184.25001299000513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51.4</v>
      </c>
      <c r="O5" s="8" t="str">
        <f>IF(N5=0,"",IF(N5=CY5,$CC$1,IF(N5=BV5,$AZ$1,IF(N5=AS5,$W$1,""))))</f>
        <v>2023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17.399999999999999</v>
      </c>
      <c r="X5" s="19">
        <v>9.3000000000000007</v>
      </c>
      <c r="Y5" s="19">
        <v>0</v>
      </c>
      <c r="Z5" s="19">
        <v>0</v>
      </c>
      <c r="AA5" s="19">
        <v>17.8</v>
      </c>
      <c r="AB5" s="19">
        <v>6.9</v>
      </c>
      <c r="AC5" s="19">
        <v>0</v>
      </c>
      <c r="AD5" s="19">
        <v>0</v>
      </c>
      <c r="AE5" s="19">
        <v>17.899999999999999</v>
      </c>
      <c r="AF5" s="19">
        <v>8.5</v>
      </c>
      <c r="AG5" s="19">
        <v>0</v>
      </c>
      <c r="AH5" s="19">
        <v>0</v>
      </c>
      <c r="AI5" s="19">
        <v>18.399999999999999</v>
      </c>
      <c r="AJ5" s="19">
        <v>8.9</v>
      </c>
      <c r="AK5" s="19">
        <v>0</v>
      </c>
      <c r="AL5" s="19">
        <v>0</v>
      </c>
      <c r="AM5" s="19">
        <v>19.100000000000001</v>
      </c>
      <c r="AN5" s="19">
        <v>6.9</v>
      </c>
      <c r="AO5" s="19">
        <v>0</v>
      </c>
      <c r="AP5" s="19">
        <v>0</v>
      </c>
      <c r="AQ5" s="27"/>
      <c r="AR5" s="40">
        <f>IF(SUM(X5,AB5)&gt;0,SUM(X5,AB5),"")</f>
        <v>16.200000000000003</v>
      </c>
      <c r="AS5" s="40">
        <f>IF(SUM(W5:X5,Z5:AB5,AD5)-Y5-AC5&gt;0,SUM(W5:X5,Z5:AB5,AD5)-Y5-AC5,"")</f>
        <v>51.4</v>
      </c>
      <c r="AT5" s="40">
        <f>IF(SUM(AE5:AF5,AH5)-AG5&gt;0,SUM(AE5:AF5,AH5)-AG5,"")</f>
        <v>26.4</v>
      </c>
      <c r="AU5" s="40">
        <f>IF(SUM(X5,AB5,AF5)&gt;0,SUM(X5,AB5,AF5),"")</f>
        <v>24.700000000000003</v>
      </c>
      <c r="AV5" s="40">
        <f>IF(SUM(AS5,AT5)&gt;0,SUM(AS5,AT5),"")</f>
        <v>77.8</v>
      </c>
      <c r="AW5" s="40">
        <f>IF(SUM(AJ5,AN5)&gt;0,SUM(AJ5,AN5),"")</f>
        <v>15.8</v>
      </c>
      <c r="AX5" s="40">
        <f>IF(SUM(AI5:AJ5,AL5:AN5,AP5)-SUM(AK5,AO5)&gt;0,SUM(AI5:AJ5,AL5:AN5,AP5)-SUM(AK5,AO5),"")</f>
        <v>53.3</v>
      </c>
      <c r="AY5" s="40">
        <f>IF(SUM(AS5,AT5,AX5)&gt;0,SUM(AS5,AT5,AX5),"")</f>
        <v>131.1</v>
      </c>
      <c r="AZ5" s="18">
        <v>18.100000000000001</v>
      </c>
      <c r="BA5" s="18">
        <v>8.6999999999999993</v>
      </c>
      <c r="BB5" s="18">
        <v>0</v>
      </c>
      <c r="BC5" s="18">
        <v>0</v>
      </c>
      <c r="BD5" s="18">
        <v>18</v>
      </c>
      <c r="BE5" s="18">
        <v>6.7</v>
      </c>
      <c r="BF5" s="18">
        <v>0</v>
      </c>
      <c r="BG5" s="18">
        <v>0</v>
      </c>
      <c r="BH5" s="18">
        <v>18.399999999999999</v>
      </c>
      <c r="BI5" s="18">
        <v>8.3000000000000007</v>
      </c>
      <c r="BJ5" s="18">
        <v>0</v>
      </c>
      <c r="BK5" s="18">
        <v>0</v>
      </c>
      <c r="BL5" s="18">
        <v>18.75</v>
      </c>
      <c r="BM5" s="18">
        <v>8.5</v>
      </c>
      <c r="BN5" s="18">
        <v>0</v>
      </c>
      <c r="BO5" s="18">
        <v>0</v>
      </c>
      <c r="BP5" s="18">
        <v>18.8</v>
      </c>
      <c r="BQ5" s="18">
        <v>7.3000000000000007</v>
      </c>
      <c r="BR5" s="18">
        <v>0</v>
      </c>
      <c r="BS5" s="18">
        <v>0</v>
      </c>
      <c r="BT5" s="28" t="s">
        <v>46</v>
      </c>
      <c r="BU5" s="11">
        <f>IF(SUM(BA5,BE5)&gt;0,SUM(BA5,BE5),"")</f>
        <v>15.399999999999999</v>
      </c>
      <c r="BV5" s="11">
        <f>IF(SUM(AZ5:BA5,BC5:BE5,BG5)-BB5-BF5&gt;0,SUM(AZ5:BA5,BC5:BE5,BG5)-BB5-BF5,"")</f>
        <v>51.5</v>
      </c>
      <c r="BW5" s="11">
        <f>IF(SUM(BH5:BI5,BK5)-BJ5&gt;0,SUM(BH5:BI5,BK5)-BJ5,"")</f>
        <v>26.7</v>
      </c>
      <c r="BX5" s="11">
        <f>IF(SUM(BA5,BE5,BI5)&gt;0,SUM(BA5,BE5,BI5),"")</f>
        <v>23.7</v>
      </c>
      <c r="BY5" s="11">
        <f>IF(SUM(BV5,BW5)&gt;0,SUM(BV5,BW5),"")</f>
        <v>78.2</v>
      </c>
      <c r="BZ5" s="11">
        <f>IF(SUM(BM5,BQ5)&gt;0,SUM(BM5,BQ5),"")</f>
        <v>15.8</v>
      </c>
      <c r="CA5" s="11">
        <f>IF(SUM(BL5:BM5,BO5:BQ5,BS5)-SUM(BN5,BR5)&gt;0,SUM(BL5:BM5,BO5:BQ5,BS5)-SUM(BN5,BR5),"")</f>
        <v>53.349999999999994</v>
      </c>
      <c r="CB5" s="11">
        <f>IF(SUM(BV5,BW5,CA5)&gt;0,SUM(BV5,BW5,CA5),"")</f>
        <v>131.55000000000001</v>
      </c>
      <c r="CC5" s="19">
        <v>17.2</v>
      </c>
      <c r="CD5" s="19">
        <v>3.7</v>
      </c>
      <c r="CE5" s="19">
        <v>0</v>
      </c>
      <c r="CF5" s="19">
        <v>0</v>
      </c>
      <c r="CG5" s="19">
        <v>16.100000000000001</v>
      </c>
      <c r="CH5" s="19">
        <v>5.0999999999999996</v>
      </c>
      <c r="CI5" s="19">
        <v>0</v>
      </c>
      <c r="CJ5" s="19">
        <v>0</v>
      </c>
      <c r="CK5" s="19">
        <v>18.3</v>
      </c>
      <c r="CL5" s="19">
        <v>8.6999999999999993</v>
      </c>
      <c r="CM5" s="19">
        <v>0</v>
      </c>
      <c r="CN5" s="19">
        <v>0</v>
      </c>
      <c r="CO5" s="19">
        <v>17.3</v>
      </c>
      <c r="CP5" s="19">
        <v>8.3000000000000007</v>
      </c>
      <c r="CQ5" s="19">
        <v>0</v>
      </c>
      <c r="CR5" s="19">
        <v>0</v>
      </c>
      <c r="CS5" s="19">
        <v>18.600000000000001</v>
      </c>
      <c r="CT5" s="19">
        <v>6.1</v>
      </c>
      <c r="CU5" s="19">
        <v>0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42.1</v>
      </c>
      <c r="CZ5" s="40">
        <f>IF(SUM(CK5:CL5,CN5)-CM5&gt;0,SUM(CK5:CL5,CN5)-CM5,"")</f>
        <v>27</v>
      </c>
      <c r="DA5" s="40">
        <f>IF(SUM(CD5,CH5,CL5)&gt;0,SUM(CD5,CH5,CL5),"")</f>
        <v>17.5</v>
      </c>
      <c r="DB5" s="40">
        <f>IF(SUM(CY5,CZ5)&gt;0,SUM(CY5,CZ5),"")</f>
        <v>69.099999999999994</v>
      </c>
      <c r="DC5" s="40">
        <f>IF(SUM(CP5,CT5)&gt;0,SUM(CP5,CT5),"")</f>
        <v>14.4</v>
      </c>
      <c r="DD5" s="40">
        <f>IF(SUM(CO5:CP5,CR5:CT5,CV5)-SUM(CQ5,CU5)&gt;0,SUM(CO5:CP5,CR5:CT5,CV5)-SUM(CQ5,CU5),"")</f>
        <v>50.300000000000004</v>
      </c>
      <c r="DE5" s="40">
        <f>IF(SUM(CY5,CZ5,DD5)&gt;0,SUM(CY5,CZ5,DD5),"")</f>
        <v>119.4</v>
      </c>
      <c r="DF5" s="50">
        <f>IF(MAX(ED5,FF5,GH5,HJ5,IL5,JN5,KP5,LR5,MT5,NV5,OX5,PZ5)-IF(N5="",0,N5)&gt;0.001,MAX(ED5,FF5,GH5,HJ5,IL5,JN5,KP5,LR5,MT5,NV5,OX5,PZ5)-IF(N5="",0,N5),"")</f>
        <v>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97</v>
      </c>
      <c r="D6" s="4" t="s">
        <v>4</v>
      </c>
      <c r="E6" s="4">
        <v>2004</v>
      </c>
      <c r="F6" s="9">
        <f>SUM(L6:T6)+SUM(L6:P6)*0.0000001+SUM(L6)*0.0000000000001</f>
        <v>169.50001141000482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41.6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6.3999999999999915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15.3</v>
      </c>
      <c r="X6" s="19">
        <v>3</v>
      </c>
      <c r="Y6" s="19">
        <v>0</v>
      </c>
      <c r="Z6" s="19">
        <v>0</v>
      </c>
      <c r="AA6" s="19">
        <v>16.8</v>
      </c>
      <c r="AB6" s="19">
        <v>6.2</v>
      </c>
      <c r="AC6" s="19">
        <v>0</v>
      </c>
      <c r="AD6" s="19">
        <v>0</v>
      </c>
      <c r="AE6" s="19">
        <v>16.600000000000001</v>
      </c>
      <c r="AF6" s="19">
        <v>6.2</v>
      </c>
      <c r="AG6" s="19">
        <v>0</v>
      </c>
      <c r="AH6" s="19">
        <v>0</v>
      </c>
      <c r="AI6" s="19">
        <v>17.2</v>
      </c>
      <c r="AJ6" s="19">
        <v>5.7</v>
      </c>
      <c r="AK6" s="19">
        <v>0.2</v>
      </c>
      <c r="AL6" s="19">
        <v>0</v>
      </c>
      <c r="AM6" s="19">
        <v>17.2</v>
      </c>
      <c r="AN6" s="19">
        <v>6.2</v>
      </c>
      <c r="AO6" s="19">
        <v>0</v>
      </c>
      <c r="AP6" s="19">
        <v>0</v>
      </c>
      <c r="AQ6" s="27"/>
      <c r="AR6" s="40">
        <f>IF(SUM(X6,AB6)&gt;0,SUM(X6,AB6),"")</f>
        <v>9.1999999999999993</v>
      </c>
      <c r="AS6" s="40">
        <f>IF(SUM(W6:X6,Z6:AB6,AD6)-Y6-AC6&gt;0,SUM(W6:X6,Z6:AB6,AD6)-Y6-AC6,"")</f>
        <v>41.300000000000004</v>
      </c>
      <c r="AT6" s="40">
        <f>IF(SUM(AE6:AF6,AH6)-AG6&gt;0,SUM(AE6:AF6,AH6)-AG6,"")</f>
        <v>22.8</v>
      </c>
      <c r="AU6" s="40">
        <f>IF(SUM(X6,AB6,AF6)&gt;0,SUM(X6,AB6,AF6),"")</f>
        <v>15.399999999999999</v>
      </c>
      <c r="AV6" s="40">
        <f>IF(SUM(AS6,AT6)&gt;0,SUM(AS6,AT6),"")</f>
        <v>64.100000000000009</v>
      </c>
      <c r="AW6" s="40">
        <f>IF(SUM(AJ6,AN6)&gt;0,SUM(AJ6,AN6),"")</f>
        <v>11.9</v>
      </c>
      <c r="AX6" s="40">
        <f>IF(SUM(AI6:AJ6,AL6:AN6,AP6)-SUM(AK6,AO6)&gt;0,SUM(AI6:AJ6,AL6:AN6,AP6)-SUM(AK6,AO6),"")</f>
        <v>46.099999999999994</v>
      </c>
      <c r="AY6" s="40">
        <f>IF(SUM(AS6,AT6,AX6)&gt;0,SUM(AS6,AT6,AX6),"")</f>
        <v>110.2</v>
      </c>
      <c r="AZ6" s="18">
        <v>16.7</v>
      </c>
      <c r="BA6" s="18">
        <v>7</v>
      </c>
      <c r="BB6" s="18">
        <v>0</v>
      </c>
      <c r="BC6" s="18">
        <v>0</v>
      </c>
      <c r="BD6" s="18">
        <v>15.3</v>
      </c>
      <c r="BE6" s="18">
        <v>2.6</v>
      </c>
      <c r="BF6" s="18">
        <v>0</v>
      </c>
      <c r="BG6" s="18">
        <v>0</v>
      </c>
      <c r="BH6" s="18">
        <v>17.100000000000001</v>
      </c>
      <c r="BI6" s="18">
        <v>6.2</v>
      </c>
      <c r="BJ6" s="18">
        <v>0</v>
      </c>
      <c r="BK6" s="18">
        <v>0</v>
      </c>
      <c r="BL6" s="18">
        <v>12.9</v>
      </c>
      <c r="BM6" s="18">
        <v>3.6</v>
      </c>
      <c r="BN6" s="18">
        <v>0</v>
      </c>
      <c r="BO6" s="18">
        <v>0</v>
      </c>
      <c r="BP6" s="18">
        <v>17.2</v>
      </c>
      <c r="BQ6" s="18">
        <v>5.8</v>
      </c>
      <c r="BR6" s="18">
        <v>0</v>
      </c>
      <c r="BS6" s="18">
        <v>0</v>
      </c>
      <c r="BT6" s="28"/>
      <c r="BU6" s="11">
        <f>IF(SUM(BA6,BE6)&gt;0,SUM(BA6,BE6),"")</f>
        <v>9.6</v>
      </c>
      <c r="BV6" s="11">
        <f>IF(SUM(AZ6:BA6,BC6:BE6,BG6)-BB6-BF6&gt;0,SUM(AZ6:BA6,BC6:BE6,BG6)-BB6-BF6,"")</f>
        <v>41.6</v>
      </c>
      <c r="BW6" s="11">
        <f>IF(SUM(BH6:BI6,BK6)-BJ6&gt;0,SUM(BH6:BI6,BK6)-BJ6,"")</f>
        <v>23.3</v>
      </c>
      <c r="BX6" s="11">
        <f>IF(SUM(BA6,BE6,BI6)&gt;0,SUM(BA6,BE6,BI6),"")</f>
        <v>15.8</v>
      </c>
      <c r="BY6" s="11">
        <f>IF(SUM(BV6,BW6)&gt;0,SUM(BV6,BW6),"")</f>
        <v>64.900000000000006</v>
      </c>
      <c r="BZ6" s="11">
        <f>IF(SUM(BM6,BQ6)&gt;0,SUM(BM6,BQ6),"")</f>
        <v>9.4</v>
      </c>
      <c r="CA6" s="11">
        <f>IF(SUM(BL6:BM6,BO6:BQ6,BS6)-SUM(BN6,BR6)&gt;0,SUM(BL6:BM6,BO6:BQ6,BS6)-SUM(BN6,BR6),"")</f>
        <v>39.5</v>
      </c>
      <c r="CB6" s="11">
        <f>IF(SUM(BV6,BW6,CA6)&gt;0,SUM(BV6,BW6,CA6),"")</f>
        <v>104.4</v>
      </c>
      <c r="CC6" s="19">
        <v>18.3</v>
      </c>
      <c r="CD6" s="19">
        <v>6.9</v>
      </c>
      <c r="CE6" s="19">
        <v>0</v>
      </c>
      <c r="CF6" s="19">
        <v>0</v>
      </c>
      <c r="CG6" s="19">
        <v>16.7</v>
      </c>
      <c r="CH6" s="19">
        <v>6</v>
      </c>
      <c r="CI6" s="19">
        <v>0</v>
      </c>
      <c r="CJ6" s="19">
        <v>0</v>
      </c>
      <c r="CK6" s="19">
        <v>18.100000000000001</v>
      </c>
      <c r="CL6" s="19">
        <v>6.5</v>
      </c>
      <c r="CM6" s="19">
        <v>0</v>
      </c>
      <c r="CN6" s="19">
        <v>0</v>
      </c>
      <c r="CO6" s="19">
        <v>17.7</v>
      </c>
      <c r="CP6" s="19">
        <v>6.9</v>
      </c>
      <c r="CQ6" s="19">
        <v>0</v>
      </c>
      <c r="CR6" s="19">
        <v>0</v>
      </c>
      <c r="CS6" s="19">
        <v>17.5</v>
      </c>
      <c r="CT6" s="19">
        <v>6.9</v>
      </c>
      <c r="CU6" s="19">
        <v>0</v>
      </c>
      <c r="CV6" s="19">
        <v>0</v>
      </c>
      <c r="CW6" s="27"/>
      <c r="CX6" s="40">
        <f>IF(SUM(CD6,CH6)&gt;0,SUM(CD6,CH6),"")</f>
        <v>12.9</v>
      </c>
      <c r="CY6" s="40">
        <f>IF(SUM(CC6:CD6,CF6:CH6,CJ6)-CE6-CI6&gt;0,SUM(CC6:CD6,CF6:CH6,CJ6)-CE6-CI6,"")</f>
        <v>47.900000000000006</v>
      </c>
      <c r="CZ6" s="40">
        <f>IF(SUM(CK6:CL6,CN6)-CM6&gt;0,SUM(CK6:CL6,CN6)-CM6,"")</f>
        <v>24.6</v>
      </c>
      <c r="DA6" s="40">
        <f>IF(SUM(CD6,CH6,CL6)&gt;0,SUM(CD6,CH6,CL6),"")</f>
        <v>19.399999999999999</v>
      </c>
      <c r="DB6" s="40">
        <f>IF(SUM(CY6,CZ6)&gt;0,SUM(CY6,CZ6),"")</f>
        <v>72.5</v>
      </c>
      <c r="DC6" s="40">
        <f>IF(SUM(CP6,CT6)&gt;0,SUM(CP6,CT6),"")</f>
        <v>13.8</v>
      </c>
      <c r="DD6" s="40">
        <f>IF(SUM(CO6:CP6,CR6:CT6,CV6)-SUM(CQ6,CU6)&gt;0,SUM(CO6:CP6,CR6:CT6,CV6)-SUM(CQ6,CU6),"")</f>
        <v>49</v>
      </c>
      <c r="DE6" s="40">
        <f>IF(SUM(CY6,CZ6,DD6)&gt;0,SUM(CY6,CZ6,DD6),"")</f>
        <v>121.5</v>
      </c>
      <c r="DF6" s="50">
        <f>IF(MAX(ED6,FF6,GH6,HJ6,IL6,JN6,KP6,LR6,MT6,NV6,OX6,PZ6)-IF(N6="",0,N6)&gt;0.001,MAX(ED6,FF6,GH6,HJ6,IL6,JN6,KP6,LR6,MT6,NV6,OX6,PZ6)-IF(N6="",0,N6),"")</f>
        <v>6.3999999999999915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17.100000000000001</v>
      </c>
      <c r="EL6" s="18">
        <v>6.6</v>
      </c>
      <c r="EM6" s="18">
        <v>0</v>
      </c>
      <c r="EN6" s="18">
        <v>0</v>
      </c>
      <c r="EO6" s="18">
        <v>17.7</v>
      </c>
      <c r="EP6" s="18">
        <v>6.2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12.8</v>
      </c>
      <c r="FF6" s="11">
        <f>IF(SUM(EK6:EL6,EN6:EP6,ER6)-EM6-EQ6&gt;0,SUM(EK6:EL6,EN6:EP6,ER6)-EM6-EQ6,"")</f>
        <v>47.600000000000009</v>
      </c>
      <c r="FG6" s="11" t="str">
        <f>IF(SUM(ES6:ET6,EV6)-EU6&gt;0,SUM(ES6:ET6,EV6)-EU6,"")</f>
        <v/>
      </c>
      <c r="FH6" s="11">
        <f>IF(SUM(EL6,EP6,ET6)&gt;0,SUM(EL6,EP6,ET6),"")</f>
        <v>12.8</v>
      </c>
      <c r="FI6" s="11">
        <f>IF(SUM(FF6,FG6)&gt;0,SUM(FF6,FG6),"")</f>
        <v>47.600000000000009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47.600000000000009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17.399999999999999</v>
      </c>
      <c r="GP6" s="18">
        <v>6.9</v>
      </c>
      <c r="GQ6" s="18">
        <v>0</v>
      </c>
      <c r="GR6" s="18">
        <v>0</v>
      </c>
      <c r="GS6" s="18">
        <v>17</v>
      </c>
      <c r="GT6" s="18">
        <v>6.9</v>
      </c>
      <c r="GU6" s="18">
        <v>0.2</v>
      </c>
      <c r="GV6" s="18">
        <v>0</v>
      </c>
      <c r="GW6" s="18"/>
      <c r="GX6" s="18"/>
      <c r="GY6" s="18"/>
      <c r="GZ6" s="18"/>
      <c r="HA6" s="18">
        <v>17.5</v>
      </c>
      <c r="HB6" s="18">
        <v>7.3</v>
      </c>
      <c r="HC6" s="18">
        <v>0.2</v>
      </c>
      <c r="HD6" s="18">
        <v>0</v>
      </c>
      <c r="HE6" s="18"/>
      <c r="HF6" s="18"/>
      <c r="HG6" s="18"/>
      <c r="HH6" s="18"/>
      <c r="HI6" s="11">
        <f>IF(SUM(GP6,GT6)&gt;0,SUM(GP6,GT6),"")</f>
        <v>13.8</v>
      </c>
      <c r="HJ6" s="11">
        <f>IF(SUM(GO6:GP6,GR6:GT6,GV6)-GQ6-GU6&gt;0,SUM(GO6:GP6,GR6:GT6,GV6)-GQ6-GU6,"")</f>
        <v>47.999999999999993</v>
      </c>
      <c r="HK6" s="11" t="str">
        <f>IF(SUM(GW6:GX6,GZ6)-GY6&gt;0,SUM(GW6:GX6,GZ6)-GY6,"")</f>
        <v/>
      </c>
      <c r="HL6" s="11">
        <f>IF(SUM(GP6,GT6,GX6)&gt;0,SUM(GP6,GT6,GX6),"")</f>
        <v>13.8</v>
      </c>
      <c r="HM6" s="11">
        <f>IF(SUM(HJ6,HK6)&gt;0,SUM(HJ6,HK6),"")</f>
        <v>47.999999999999993</v>
      </c>
      <c r="HN6" s="11">
        <f>IF(SUM(HB6,HF6)&gt;0,SUM(HB6,HF6),"")</f>
        <v>7.3</v>
      </c>
      <c r="HO6" s="11">
        <f>IF(SUM(HA6:HB6,HD6:HF6,HH6)-SUM(HC6,HG6)&gt;0,SUM(HA6:HB6,HD6:HF6,HH6)-SUM(HC6,HG6),"")</f>
        <v>24.6</v>
      </c>
      <c r="HP6" s="11">
        <f>IF(SUM(HJ6,HK6,HO6)&gt;0,SUM(HJ6,HK6,HO6),"")</f>
        <v>72.599999999999994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17.5</v>
      </c>
      <c r="QH6" s="22">
        <f>IF($CW6="P",CD6,(CD6+BA6)/2)</f>
        <v>6.95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16</v>
      </c>
      <c r="QL6" s="22">
        <f>IF($CW6="P",CH6,(CH6+BE6)/2)</f>
        <v>4.3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17.600000000000001</v>
      </c>
      <c r="QP6" s="22">
        <f>IF($CW6="P",CL6,(CL6+BI6)/2)</f>
        <v>6.35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15.3</v>
      </c>
      <c r="QT6" s="22">
        <f>IF($CW6="P",CP6,(CP6+BM6)/2)</f>
        <v>5.25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17.350000000000001</v>
      </c>
      <c r="QX6" s="22">
        <f>IF($CW6="P",CT6,(CT6+BQ6)/2)</f>
        <v>6.35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11.25</v>
      </c>
      <c r="RC6" s="40">
        <f>IF(SUM(QG6:QH6,QJ6:QL6,QN6)-QI6-QM6&gt;0,SUM(QG6:QH6,QJ6:QL6,QN6)-QI6-QM6,"")</f>
        <v>44.75</v>
      </c>
      <c r="RD6" s="40">
        <f>IF(SUM(QO6:QP6,QR6)-QQ6&gt;0,SUM(QO6:QP6,QR6)-QQ6,"")</f>
        <v>23.950000000000003</v>
      </c>
      <c r="RE6" s="40">
        <f>IF(SUM(QH6,QL6,QP6)&gt;0,SUM(QH6,QL6,QP6),"")</f>
        <v>17.600000000000001</v>
      </c>
      <c r="RF6" s="40">
        <f>IF(SUM(RC6,RD6)&gt;0,SUM(RC6,RD6),"")</f>
        <v>68.7</v>
      </c>
      <c r="RG6" s="40">
        <f>IF(SUM(QT6,QX6)&gt;0,SUM(QT6,QX6),"")</f>
        <v>11.6</v>
      </c>
      <c r="RH6" s="40">
        <f>IF(SUM(QS6:QT6,QV6:QX6,QZ6)-SUM(QU6,QY6)&gt;0,SUM(QS6:QT6,QV6:QX6,QZ6)-SUM(QU6,QY6),"")</f>
        <v>44.250000000000007</v>
      </c>
      <c r="RI6" s="40">
        <f>IF(SUM(RC6,RD6,RH6)&gt;0,SUM(RC6,RD6,RH6),"")</f>
        <v>112.95000000000002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104</v>
      </c>
      <c r="D7" s="4" t="s">
        <v>4</v>
      </c>
      <c r="E7" s="4">
        <v>2003</v>
      </c>
      <c r="F7" s="9">
        <f>SUM(L7:T7)+SUM(L7:P7)*0.0000001+SUM(L7)*0.0000000000001</f>
        <v>168.3000119300047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47.4</v>
      </c>
      <c r="M7" s="8" t="str">
        <f>IF(L7=0,"",IF(L7=CY7,$CC$1,IF(L7=BV7,$AZ$1,IF(L7=AS7,$W$1,""))))</f>
        <v>2024 Elite Canada</v>
      </c>
      <c r="N7" s="8">
        <f>IF(COUNT(AS7,BV7,CY7)&gt;1,LARGE((AS7,BV7,CY7),2),0)</f>
        <v>46.8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25.1</v>
      </c>
      <c r="Q7" s="8" t="str">
        <f>IF(P7=0,"",IF(P7=CZ7,$CC$1,IF(P7=BW7,$AZ$1,IF(P7=AT7,$W$1,""))))</f>
        <v>2024 Elite Canada</v>
      </c>
      <c r="R7" s="8">
        <f>IF(MAX(AX7,CA7,DD7)&gt;0,MAX(AX7,CA7,DD7),0)</f>
        <v>47.8</v>
      </c>
      <c r="S7" s="8" t="str">
        <f>IF(R7=0,"",IF(R7=DD7,$CC$1,IF(R7=CA7,$AZ$1,IF(R7=AX7,$W$1,""))))</f>
        <v>2024 Elite Canada</v>
      </c>
      <c r="T7" s="8">
        <f>IF(MAX(DF7:DH7)&gt;0,MAX(DF7:DH7),"")</f>
        <v>1.2000000000000028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Championships (Nov 11)</v>
      </c>
      <c r="W7" s="19">
        <v>17.2</v>
      </c>
      <c r="X7" s="19">
        <v>5.5</v>
      </c>
      <c r="Y7" s="19">
        <v>0</v>
      </c>
      <c r="Z7" s="19">
        <v>0</v>
      </c>
      <c r="AA7" s="19">
        <v>17.7</v>
      </c>
      <c r="AB7" s="19">
        <v>5.5</v>
      </c>
      <c r="AC7" s="19">
        <v>0</v>
      </c>
      <c r="AD7" s="19">
        <v>0</v>
      </c>
      <c r="AE7" s="19">
        <v>16</v>
      </c>
      <c r="AF7" s="19">
        <v>3.3</v>
      </c>
      <c r="AG7" s="19">
        <v>0</v>
      </c>
      <c r="AH7" s="19">
        <v>0</v>
      </c>
      <c r="AI7" s="19">
        <v>16.600000000000001</v>
      </c>
      <c r="AJ7" s="19">
        <v>6.1</v>
      </c>
      <c r="AK7" s="19">
        <v>0</v>
      </c>
      <c r="AL7" s="19">
        <v>0</v>
      </c>
      <c r="AM7" s="19">
        <v>18.399999999999999</v>
      </c>
      <c r="AN7" s="19">
        <v>5.5</v>
      </c>
      <c r="AO7" s="19">
        <v>0</v>
      </c>
      <c r="AP7" s="19">
        <v>0</v>
      </c>
      <c r="AQ7" s="27"/>
      <c r="AR7" s="40">
        <f>IF(SUM(X7,AB7)&gt;0,SUM(X7,AB7),"")</f>
        <v>11</v>
      </c>
      <c r="AS7" s="40">
        <f>IF(SUM(W7:X7,Z7:AB7,AD7)-Y7-AC7&gt;0,SUM(W7:X7,Z7:AB7,AD7)-Y7-AC7,"")</f>
        <v>45.9</v>
      </c>
      <c r="AT7" s="40">
        <f>IF(SUM(AE7:AF7,AH7)-AG7&gt;0,SUM(AE7:AF7,AH7)-AG7,"")</f>
        <v>19.3</v>
      </c>
      <c r="AU7" s="40">
        <f>IF(SUM(X7,AB7,AF7)&gt;0,SUM(X7,AB7,AF7),"")</f>
        <v>14.3</v>
      </c>
      <c r="AV7" s="40">
        <f>IF(SUM(AS7,AT7)&gt;0,SUM(AS7,AT7),"")</f>
        <v>65.2</v>
      </c>
      <c r="AW7" s="40">
        <f>IF(SUM(AJ7,AN7)&gt;0,SUM(AJ7,AN7),"")</f>
        <v>11.6</v>
      </c>
      <c r="AX7" s="40">
        <f>IF(SUM(AI7:AJ7,AL7:AN7,AP7)-SUM(AK7,AO7)&gt;0,SUM(AI7:AJ7,AL7:AN7,AP7)-SUM(AK7,AO7),"")</f>
        <v>46.6</v>
      </c>
      <c r="AY7" s="40">
        <f>IF(SUM(AS7,AT7,AX7)&gt;0,SUM(AS7,AT7,AX7),"")</f>
        <v>111.80000000000001</v>
      </c>
      <c r="AZ7" s="18">
        <v>17.3</v>
      </c>
      <c r="BA7" s="18">
        <v>6.1</v>
      </c>
      <c r="BB7" s="18">
        <v>0</v>
      </c>
      <c r="BC7" s="18">
        <v>0</v>
      </c>
      <c r="BD7" s="18">
        <v>17.899999999999999</v>
      </c>
      <c r="BE7" s="18">
        <v>5.5</v>
      </c>
      <c r="BF7" s="18">
        <v>0</v>
      </c>
      <c r="BG7" s="18">
        <v>0</v>
      </c>
      <c r="BH7" s="18">
        <v>17.600000000000001</v>
      </c>
      <c r="BI7" s="18">
        <v>6.9</v>
      </c>
      <c r="BJ7" s="18">
        <v>0</v>
      </c>
      <c r="BK7" s="18">
        <v>0</v>
      </c>
      <c r="BL7" s="18">
        <v>17.5</v>
      </c>
      <c r="BM7" s="18">
        <v>6.1</v>
      </c>
      <c r="BN7" s="18">
        <v>0</v>
      </c>
      <c r="BO7" s="18">
        <v>0</v>
      </c>
      <c r="BP7" s="18">
        <v>17.899999999999999</v>
      </c>
      <c r="BQ7" s="18">
        <v>5.5</v>
      </c>
      <c r="BR7" s="18">
        <v>0</v>
      </c>
      <c r="BS7" s="18">
        <v>0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46.8</v>
      </c>
      <c r="BW7" s="11">
        <f>IF(SUM(BH7:BI7,BK7)-BJ7&gt;0,SUM(BH7:BI7,BK7)-BJ7,"")</f>
        <v>24.5</v>
      </c>
      <c r="BX7" s="11">
        <f>IF(SUM(BA7,BE7,BI7)&gt;0,SUM(BA7,BE7,BI7),"")</f>
        <v>18.5</v>
      </c>
      <c r="BY7" s="11">
        <f>IF(SUM(BV7,BW7)&gt;0,SUM(BV7,BW7),"")</f>
        <v>71.3</v>
      </c>
      <c r="BZ7" s="11">
        <f>IF(SUM(BM7,BQ7)&gt;0,SUM(BM7,BQ7),"")</f>
        <v>11.6</v>
      </c>
      <c r="CA7" s="11">
        <f>IF(SUM(BL7:BM7,BO7:BQ7,BS7)-SUM(BN7,BR7)&gt;0,SUM(BL7:BM7,BO7:BQ7,BS7)-SUM(BN7,BR7),"")</f>
        <v>47</v>
      </c>
      <c r="CB7" s="11">
        <f>IF(SUM(BV7,BW7,CA7)&gt;0,SUM(BV7,BW7,CA7),"")</f>
        <v>118.3</v>
      </c>
      <c r="CC7" s="19">
        <v>18</v>
      </c>
      <c r="CD7" s="19">
        <v>5.5</v>
      </c>
      <c r="CE7" s="19">
        <v>0</v>
      </c>
      <c r="CF7" s="19">
        <v>0</v>
      </c>
      <c r="CG7" s="19">
        <v>17.2</v>
      </c>
      <c r="CH7" s="19">
        <v>6.9</v>
      </c>
      <c r="CI7" s="19">
        <v>0.2</v>
      </c>
      <c r="CJ7" s="19">
        <v>0</v>
      </c>
      <c r="CK7" s="19">
        <v>18.2</v>
      </c>
      <c r="CL7" s="19">
        <v>6.9</v>
      </c>
      <c r="CM7" s="19">
        <v>0</v>
      </c>
      <c r="CN7" s="19">
        <v>0</v>
      </c>
      <c r="CO7" s="19">
        <v>18</v>
      </c>
      <c r="CP7" s="19">
        <v>5.5</v>
      </c>
      <c r="CQ7" s="19">
        <v>0</v>
      </c>
      <c r="CR7" s="19">
        <v>0</v>
      </c>
      <c r="CS7" s="19">
        <v>17.399999999999999</v>
      </c>
      <c r="CT7" s="19">
        <v>6.9</v>
      </c>
      <c r="CU7" s="19">
        <v>0</v>
      </c>
      <c r="CV7" s="19">
        <v>0</v>
      </c>
      <c r="CW7" s="27"/>
      <c r="CX7" s="40">
        <f>IF(SUM(CD7,CH7)&gt;0,SUM(CD7,CH7),"")</f>
        <v>12.4</v>
      </c>
      <c r="CY7" s="40">
        <f>IF(SUM(CC7:CD7,CF7:CH7,CJ7)-CE7-CI7&gt;0,SUM(CC7:CD7,CF7:CH7,CJ7)-CE7-CI7,"")</f>
        <v>47.4</v>
      </c>
      <c r="CZ7" s="40">
        <f>IF(SUM(CK7:CL7,CN7)-CM7&gt;0,SUM(CK7:CL7,CN7)-CM7,"")</f>
        <v>25.1</v>
      </c>
      <c r="DA7" s="40">
        <f>IF(SUM(CD7,CH7,CL7)&gt;0,SUM(CD7,CH7,CL7),"")</f>
        <v>19.3</v>
      </c>
      <c r="DB7" s="40">
        <f>IF(SUM(CY7,CZ7)&gt;0,SUM(CY7,CZ7),"")</f>
        <v>72.5</v>
      </c>
      <c r="DC7" s="40">
        <f>IF(SUM(CP7,CT7)&gt;0,SUM(CP7,CT7),"")</f>
        <v>12.4</v>
      </c>
      <c r="DD7" s="40">
        <f>IF(SUM(CO7:CP7,CR7:CT7,CV7)-SUM(CQ7,CU7)&gt;0,SUM(CO7:CP7,CR7:CT7,CV7)-SUM(CQ7,CU7),"")</f>
        <v>47.8</v>
      </c>
      <c r="DE7" s="40">
        <f>IF(SUM(CY7,CZ7,DD7)&gt;0,SUM(CY7,CZ7,DD7),"")</f>
        <v>120.3</v>
      </c>
      <c r="DF7" s="50">
        <f>IF(MAX(ED7,FF7,GH7,HJ7,IL7,JN7,KP7,LR7,MT7,NV7,OX7,PZ7)-IF(N7="",0,N7)&gt;0.001,MAX(ED7,FF7,GH7,HJ7,IL7,JN7,KP7,LR7,MT7,NV7,OX7,PZ7)-IF(N7="",0,N7),"")</f>
        <v>1.2000000000000028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18.600000000000001</v>
      </c>
      <c r="FN7" s="17">
        <v>6.1</v>
      </c>
      <c r="FO7" s="17">
        <v>0</v>
      </c>
      <c r="FP7" s="17">
        <v>0</v>
      </c>
      <c r="FQ7" s="17">
        <v>17.8</v>
      </c>
      <c r="FR7" s="17">
        <v>5.5</v>
      </c>
      <c r="FS7" s="17">
        <v>0</v>
      </c>
      <c r="FT7" s="17">
        <v>0</v>
      </c>
      <c r="FU7" s="17">
        <v>17.8</v>
      </c>
      <c r="FV7" s="17">
        <v>4.2</v>
      </c>
      <c r="FW7" s="17">
        <v>0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11.6</v>
      </c>
      <c r="GH7" s="40">
        <f>IF(SUM(FM7:FN7,FP7:FR7,FT7)-FO7-FS7&gt;0,SUM(FM7:FN7,FP7:FR7,FT7)-FO7-FS7,"")</f>
        <v>48</v>
      </c>
      <c r="GI7" s="40">
        <f>IF(SUM(FU7:FV7,FX7)-FW7&gt;0,SUM(FU7:FV7,FX7)-FW7,"")</f>
        <v>22</v>
      </c>
      <c r="GJ7" s="40">
        <f>IF(SUM(FN7,FR7,FV7)&gt;0,SUM(FN7,FR7,FV7),"")</f>
        <v>15.8</v>
      </c>
      <c r="GK7" s="40">
        <f>IF(SUM(GH7,GI7)&gt;0,SUM(GH7,GI7),"")</f>
        <v>70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70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17.649999999999999</v>
      </c>
      <c r="QH7" s="22">
        <f>IF($CW7="P",CD7,(CD7+BA7)/2)</f>
        <v>5.8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17.549999999999997</v>
      </c>
      <c r="QL7" s="22">
        <f>IF($CW7="P",CH7,(CH7+BE7)/2)</f>
        <v>6.2</v>
      </c>
      <c r="QM7" s="22">
        <f>IF($CW7="P",CI7,(CI7+BF7)/2)</f>
        <v>0.1</v>
      </c>
      <c r="QN7" s="22">
        <f>IF($CW7="P",CJ7,(CJ7+BG7)/2)</f>
        <v>0</v>
      </c>
      <c r="QO7" s="22">
        <f>IF($CW7="P",CK7,(CK7+BH7)/2)</f>
        <v>17.899999999999999</v>
      </c>
      <c r="QP7" s="22">
        <f>IF($CW7="P",CL7,(CL7+BI7)/2)</f>
        <v>6.9</v>
      </c>
      <c r="QQ7" s="22">
        <f>IF($CW7="P",CM7,(CM7+BJ7)/2)</f>
        <v>0</v>
      </c>
      <c r="QR7" s="22">
        <f>IF($CW7="P",CN7,(CN7+BK7)/2)</f>
        <v>0</v>
      </c>
      <c r="QS7" s="22">
        <f>IF($CW7="P",CO7,(CO7+BL7)/2)</f>
        <v>17.75</v>
      </c>
      <c r="QT7" s="22">
        <f>IF($CW7="P",CP7,(CP7+BM7)/2)</f>
        <v>5.8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17.649999999999999</v>
      </c>
      <c r="QX7" s="22">
        <f>IF($CW7="P",CT7,(CT7+BQ7)/2)</f>
        <v>6.2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12</v>
      </c>
      <c r="RC7" s="40">
        <f>IF(SUM(QG7:QH7,QJ7:QL7,QN7)-QI7-QM7&gt;0,SUM(QG7:QH7,QJ7:QL7,QN7)-QI7-QM7,"")</f>
        <v>47.1</v>
      </c>
      <c r="RD7" s="40">
        <f>IF(SUM(QO7:QP7,QR7)-QQ7&gt;0,SUM(QO7:QP7,QR7)-QQ7,"")</f>
        <v>24.799999999999997</v>
      </c>
      <c r="RE7" s="40">
        <f>IF(SUM(QH7,QL7,QP7)&gt;0,SUM(QH7,QL7,QP7),"")</f>
        <v>18.899999999999999</v>
      </c>
      <c r="RF7" s="40">
        <f>IF(SUM(RC7,RD7)&gt;0,SUM(RC7,RD7),"")</f>
        <v>71.900000000000006</v>
      </c>
      <c r="RG7" s="40">
        <f>IF(SUM(QT7,QX7)&gt;0,SUM(QT7,QX7),"")</f>
        <v>12</v>
      </c>
      <c r="RH7" s="40">
        <f>IF(SUM(QS7:QT7,QV7:QX7,QZ7)-SUM(QU7,QY7)&gt;0,SUM(QS7:QT7,QV7:QX7,QZ7)-SUM(QU7,QY7),"")</f>
        <v>47.400000000000006</v>
      </c>
      <c r="RI7" s="40">
        <f>IF(SUM(RC7,RD7,RH7)&gt;0,SUM(RC7,RD7,RH7),"")</f>
        <v>119.30000000000001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169</v>
      </c>
      <c r="D8" s="4" t="s">
        <v>6</v>
      </c>
      <c r="E8" s="4">
        <v>2006</v>
      </c>
      <c r="F8" s="9">
        <f>SUM(L8:T8)+SUM(L8:P8)*0.0000001+SUM(L8)*0.0000000000001</f>
        <v>165.70001143000454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45.3</v>
      </c>
      <c r="M8" s="8" t="str">
        <f>IF(L8=0,"",IF(L8=CY8,$CC$1,IF(L8=BV8,$AZ$1,IF(L8=AS8,$W$1,""))))</f>
        <v>2023 Nationals</v>
      </c>
      <c r="N8" s="8">
        <f>IF(COUNT(AS8,BV8,CY8)&gt;1,LARGE((AS8,BV8,CY8),2),0)</f>
        <v>45.1</v>
      </c>
      <c r="O8" s="8" t="str">
        <f>IF(N8=0,"",IF(N8=CY8,$CC$1,IF(N8=BV8,$AZ$1,IF(N8=AS8,$W$1,""))))</f>
        <v>2024 Elite Canada</v>
      </c>
      <c r="P8" s="8">
        <f>IF(COUNT(AT8,BW8,CZ8)&gt;0,LARGE((AT8,BW8,CZ8),1),0)</f>
        <v>23.9</v>
      </c>
      <c r="Q8" s="8" t="str">
        <f>IF(P8=0,"",IF(P8=CZ8,$CC$1,IF(P8=BW8,$AZ$1,IF(P8=AT8,$W$1,""))))</f>
        <v>2023 3rd Domestic Trial</v>
      </c>
      <c r="R8" s="8">
        <f>IF(MAX(AX8,CA8,DD8)&gt;0,MAX(AX8,CA8,DD8),0)</f>
        <v>47</v>
      </c>
      <c r="S8" s="8" t="str">
        <f>IF(R8=0,"",IF(R8=DD8,$CC$1,IF(R8=CA8,$AZ$1,IF(R8=AX8,$W$1,""))))</f>
        <v>2023 Nationals</v>
      </c>
      <c r="T8" s="8">
        <f>IF(MAX(DF8:DH8)&gt;0,MAX(DF8:DH8),"")</f>
        <v>4.4000000000000057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17.5</v>
      </c>
      <c r="X8" s="19">
        <v>5.5</v>
      </c>
      <c r="Y8" s="19">
        <v>0.2</v>
      </c>
      <c r="Z8" s="19">
        <v>0.3</v>
      </c>
      <c r="AA8" s="19">
        <v>16.8</v>
      </c>
      <c r="AB8" s="19">
        <v>5.0999999999999996</v>
      </c>
      <c r="AC8" s="19">
        <v>0</v>
      </c>
      <c r="AD8" s="19">
        <v>0.3</v>
      </c>
      <c r="AE8" s="19">
        <v>17</v>
      </c>
      <c r="AF8" s="19">
        <v>5.5</v>
      </c>
      <c r="AG8" s="19">
        <v>0.2</v>
      </c>
      <c r="AH8" s="19">
        <v>0.3</v>
      </c>
      <c r="AI8" s="19">
        <v>18</v>
      </c>
      <c r="AJ8" s="19">
        <v>5.5</v>
      </c>
      <c r="AK8" s="19">
        <v>0</v>
      </c>
      <c r="AL8" s="19">
        <v>0.3</v>
      </c>
      <c r="AM8" s="19">
        <v>17.8</v>
      </c>
      <c r="AN8" s="19">
        <v>5.0999999999999996</v>
      </c>
      <c r="AO8" s="19">
        <v>0</v>
      </c>
      <c r="AP8" s="19">
        <v>0.3</v>
      </c>
      <c r="AQ8" s="27"/>
      <c r="AR8" s="40">
        <f>IF(SUM(X8,AB8)&gt;0,SUM(X8,AB8),"")</f>
        <v>10.6</v>
      </c>
      <c r="AS8" s="40">
        <f>IF(SUM(W8:X8,Z8:AB8,AD8)-Y8-AC8&gt;0,SUM(W8:X8,Z8:AB8,AD8)-Y8-AC8,"")</f>
        <v>45.3</v>
      </c>
      <c r="AT8" s="40">
        <f>IF(SUM(AE8:AF8,AH8)-AG8&gt;0,SUM(AE8:AF8,AH8)-AG8,"")</f>
        <v>22.6</v>
      </c>
      <c r="AU8" s="40">
        <f>IF(SUM(X8,AB8,AF8)&gt;0,SUM(X8,AB8,AF8),"")</f>
        <v>16.100000000000001</v>
      </c>
      <c r="AV8" s="40">
        <f>IF(SUM(AS8,AT8)&gt;0,SUM(AS8,AT8),"")</f>
        <v>67.900000000000006</v>
      </c>
      <c r="AW8" s="40">
        <f>IF(SUM(AJ8,AN8)&gt;0,SUM(AJ8,AN8),"")</f>
        <v>10.6</v>
      </c>
      <c r="AX8" s="40">
        <f>IF(SUM(AI8:AJ8,AL8:AN8,AP8)-SUM(AK8,AO8)&gt;0,SUM(AI8:AJ8,AL8:AN8,AP8)-SUM(AK8,AO8),"")</f>
        <v>47</v>
      </c>
      <c r="AY8" s="40">
        <f>IF(SUM(AS8,AT8,AX8)&gt;0,SUM(AS8,AT8,AX8),"")</f>
        <v>114.9</v>
      </c>
      <c r="AZ8" s="18">
        <v>16.899999999999999</v>
      </c>
      <c r="BA8" s="18">
        <v>5.0999999999999996</v>
      </c>
      <c r="BB8" s="18">
        <v>0.4</v>
      </c>
      <c r="BC8" s="18">
        <v>0</v>
      </c>
      <c r="BD8" s="18">
        <v>17.8</v>
      </c>
      <c r="BE8" s="18">
        <v>5.5</v>
      </c>
      <c r="BF8" s="18">
        <v>0</v>
      </c>
      <c r="BG8" s="18">
        <v>0</v>
      </c>
      <c r="BH8" s="18">
        <v>18.399999999999999</v>
      </c>
      <c r="BI8" s="18">
        <v>5.5</v>
      </c>
      <c r="BJ8" s="18">
        <v>0</v>
      </c>
      <c r="BK8" s="18">
        <v>0</v>
      </c>
      <c r="BL8" s="18">
        <v>17</v>
      </c>
      <c r="BM8" s="18">
        <v>6.5</v>
      </c>
      <c r="BN8" s="18">
        <v>0</v>
      </c>
      <c r="BO8" s="18">
        <v>0</v>
      </c>
      <c r="BP8" s="18">
        <v>17.600000000000001</v>
      </c>
      <c r="BQ8" s="18">
        <v>5.5</v>
      </c>
      <c r="BR8" s="18">
        <v>0</v>
      </c>
      <c r="BS8" s="18">
        <v>0</v>
      </c>
      <c r="BT8" s="28"/>
      <c r="BU8" s="11">
        <f>IF(SUM(BA8,BE8)&gt;0,SUM(BA8,BE8),"")</f>
        <v>10.6</v>
      </c>
      <c r="BV8" s="11">
        <f>IF(SUM(AZ8:BA8,BC8:BE8,BG8)-BB8-BF8&gt;0,SUM(AZ8:BA8,BC8:BE8,BG8)-BB8-BF8,"")</f>
        <v>44.9</v>
      </c>
      <c r="BW8" s="11">
        <f>IF(SUM(BH8:BI8,BK8)-BJ8&gt;0,SUM(BH8:BI8,BK8)-BJ8,"")</f>
        <v>23.9</v>
      </c>
      <c r="BX8" s="11">
        <f>IF(SUM(BA8,BE8,BI8)&gt;0,SUM(BA8,BE8,BI8),"")</f>
        <v>16.100000000000001</v>
      </c>
      <c r="BY8" s="11">
        <f>IF(SUM(BV8,BW8)&gt;0,SUM(BV8,BW8),"")</f>
        <v>68.8</v>
      </c>
      <c r="BZ8" s="11">
        <f>IF(SUM(BM8,BQ8)&gt;0,SUM(BM8,BQ8),"")</f>
        <v>12</v>
      </c>
      <c r="CA8" s="11">
        <f>IF(SUM(BL8:BM8,BO8:BQ8,BS8)-SUM(BN8,BR8)&gt;0,SUM(BL8:BM8,BO8:BQ8,BS8)-SUM(BN8,BR8),"")</f>
        <v>46.6</v>
      </c>
      <c r="CB8" s="11">
        <f>IF(SUM(BV8,BW8,CA8)&gt;0,SUM(BV8,BW8,CA8),"")</f>
        <v>115.4</v>
      </c>
      <c r="CC8" s="19">
        <v>17.2</v>
      </c>
      <c r="CD8" s="19">
        <v>5.3</v>
      </c>
      <c r="CE8" s="19">
        <v>0.30000000000000004</v>
      </c>
      <c r="CF8" s="19">
        <v>0.15</v>
      </c>
      <c r="CG8" s="19">
        <v>17.3</v>
      </c>
      <c r="CH8" s="19">
        <v>5.3</v>
      </c>
      <c r="CI8" s="19">
        <v>0</v>
      </c>
      <c r="CJ8" s="19">
        <v>0.15</v>
      </c>
      <c r="CK8" s="19">
        <v>17.7</v>
      </c>
      <c r="CL8" s="19">
        <v>5.5</v>
      </c>
      <c r="CM8" s="19">
        <v>0.1</v>
      </c>
      <c r="CN8" s="19">
        <v>0.15</v>
      </c>
      <c r="CO8" s="19">
        <v>17.5</v>
      </c>
      <c r="CP8" s="19">
        <v>6</v>
      </c>
      <c r="CQ8" s="19">
        <v>0</v>
      </c>
      <c r="CR8" s="19">
        <v>0.15</v>
      </c>
      <c r="CS8" s="19">
        <v>17.700000000000003</v>
      </c>
      <c r="CT8" s="19">
        <v>5.3</v>
      </c>
      <c r="CU8" s="19">
        <v>0</v>
      </c>
      <c r="CV8" s="19">
        <v>0.15</v>
      </c>
      <c r="CW8" s="27" t="s">
        <v>46</v>
      </c>
      <c r="CX8" s="40">
        <f>IF(SUM(CD8,CH8)&gt;0,SUM(CD8,CH8),"")</f>
        <v>10.6</v>
      </c>
      <c r="CY8" s="40">
        <f>IF(SUM(CC8:CD8,CF8:CH8,CJ8)-CE8-CI8&gt;0,SUM(CC8:CD8,CF8:CH8,CJ8)-CE8-CI8,"")</f>
        <v>45.1</v>
      </c>
      <c r="CZ8" s="40">
        <f>IF(SUM(CK8:CL8,CN8)-CM8&gt;0,SUM(CK8:CL8,CN8)-CM8,"")</f>
        <v>23.249999999999996</v>
      </c>
      <c r="DA8" s="40">
        <f>IF(SUM(CD8,CH8,CL8)&gt;0,SUM(CD8,CH8,CL8),"")</f>
        <v>16.100000000000001</v>
      </c>
      <c r="DB8" s="40">
        <f>IF(SUM(CY8,CZ8)&gt;0,SUM(CY8,CZ8),"")</f>
        <v>68.349999999999994</v>
      </c>
      <c r="DC8" s="40">
        <f>IF(SUM(CP8,CT8)&gt;0,SUM(CP8,CT8),"")</f>
        <v>11.3</v>
      </c>
      <c r="DD8" s="40">
        <f>IF(SUM(CO8:CP8,CR8:CT8,CV8)-SUM(CQ8,CU8)&gt;0,SUM(CO8:CP8,CR8:CT8,CV8)-SUM(CQ8,CU8),"")</f>
        <v>46.8</v>
      </c>
      <c r="DE8" s="40">
        <f>IF(SUM(CY8,CZ8,DD8)&gt;0,SUM(CY8,CZ8,DD8),"")</f>
        <v>115.14999999999999</v>
      </c>
      <c r="DF8" s="50">
        <f>IF(MAX(ED8,FF8,GH8,HJ8,IL8,JN8,KP8,LR8,MT8,NV8,OX8,PZ8)-IF(N8="",0,N8)&gt;0.001,MAX(ED8,FF8,GH8,HJ8,IL8,JN8,KP8,LR8,MT8,NV8,OX8,PZ8)-IF(N8="",0,N8),"")</f>
        <v>4.4000000000000057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17.8</v>
      </c>
      <c r="GP8" s="18">
        <v>6.5</v>
      </c>
      <c r="GQ8" s="18">
        <v>0</v>
      </c>
      <c r="GR8" s="18">
        <v>0</v>
      </c>
      <c r="GS8" s="18">
        <v>18.100000000000001</v>
      </c>
      <c r="GT8" s="18">
        <v>7.1</v>
      </c>
      <c r="GU8" s="18">
        <v>0</v>
      </c>
      <c r="GV8" s="18">
        <v>0</v>
      </c>
      <c r="GW8" s="18"/>
      <c r="GX8" s="18"/>
      <c r="GY8" s="18"/>
      <c r="GZ8" s="18"/>
      <c r="HA8" s="18">
        <v>18.100000000000001</v>
      </c>
      <c r="HB8" s="18">
        <v>7.3</v>
      </c>
      <c r="HC8" s="18">
        <v>0</v>
      </c>
      <c r="HD8" s="18">
        <v>0</v>
      </c>
      <c r="HE8" s="18">
        <v>16</v>
      </c>
      <c r="HF8" s="18">
        <v>3.3</v>
      </c>
      <c r="HG8" s="18">
        <v>0</v>
      </c>
      <c r="HH8" s="18">
        <v>0</v>
      </c>
      <c r="HI8" s="11">
        <f>IF(SUM(GP8,GT8)&gt;0,SUM(GP8,GT8),"")</f>
        <v>13.6</v>
      </c>
      <c r="HJ8" s="11">
        <f>IF(SUM(GO8:GP8,GR8:GT8,GV8)-GQ8-GU8&gt;0,SUM(GO8:GP8,GR8:GT8,GV8)-GQ8-GU8,"")</f>
        <v>49.500000000000007</v>
      </c>
      <c r="HK8" s="11" t="str">
        <f>IF(SUM(GW8:GX8,GZ8)-GY8&gt;0,SUM(GW8:GX8,GZ8)-GY8,"")</f>
        <v/>
      </c>
      <c r="HL8" s="11">
        <f>IF(SUM(GP8,GT8,GX8)&gt;0,SUM(GP8,GT8,GX8),"")</f>
        <v>13.6</v>
      </c>
      <c r="HM8" s="11">
        <f>IF(SUM(HJ8,HK8)&gt;0,SUM(HJ8,HK8),"")</f>
        <v>49.500000000000007</v>
      </c>
      <c r="HN8" s="11">
        <f>IF(SUM(HB8,HF8)&gt;0,SUM(HB8,HF8),"")</f>
        <v>10.6</v>
      </c>
      <c r="HO8" s="11">
        <f>IF(SUM(HA8:HB8,HD8:HF8,HH8)-SUM(HC8,HG8)&gt;0,SUM(HA8:HB8,HD8:HF8,HH8)-SUM(HC8,HG8),"")</f>
        <v>44.7</v>
      </c>
      <c r="HP8" s="11">
        <f>IF(SUM(HJ8,HK8,HO8)&gt;0,SUM(HJ8,HK8,HO8),"")</f>
        <v>94.200000000000017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17.2</v>
      </c>
      <c r="QH8" s="22">
        <f>IF($CW8="P",CD8,(CD8+BA8)/2)</f>
        <v>5.3</v>
      </c>
      <c r="QI8" s="22">
        <f>IF($CW8="P",CE8,(CE8+BB8)/2)</f>
        <v>0.30000000000000004</v>
      </c>
      <c r="QJ8" s="22">
        <f>IF($CW8="P",CF8,(CF8+BC8)/2)</f>
        <v>0.15</v>
      </c>
      <c r="QK8" s="22">
        <f>IF($CW8="P",CG8,(CG8+BD8)/2)</f>
        <v>17.3</v>
      </c>
      <c r="QL8" s="22">
        <f>IF($CW8="P",CH8,(CH8+BE8)/2)</f>
        <v>5.3</v>
      </c>
      <c r="QM8" s="22">
        <f>IF($CW8="P",CI8,(CI8+BF8)/2)</f>
        <v>0</v>
      </c>
      <c r="QN8" s="22">
        <f>IF($CW8="P",CJ8,(CJ8+BG8)/2)</f>
        <v>0.15</v>
      </c>
      <c r="QO8" s="22">
        <f>IF($CW8="P",CK8,(CK8+BH8)/2)</f>
        <v>17.7</v>
      </c>
      <c r="QP8" s="22">
        <f>IF($CW8="P",CL8,(CL8+BI8)/2)</f>
        <v>5.5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17.5</v>
      </c>
      <c r="QT8" s="22">
        <f>IF($CW8="P",CP8,(CP8+BM8)/2)</f>
        <v>6</v>
      </c>
      <c r="QU8" s="22">
        <f>IF($CW8="P",CQ8,(CQ8+BN8)/2)</f>
        <v>0</v>
      </c>
      <c r="QV8" s="22">
        <f>IF($CW8="P",CR8,(CR8+BO8)/2)</f>
        <v>0.15</v>
      </c>
      <c r="QW8" s="22">
        <f>IF($CW8="P",CS8,(CS8+BP8)/2)</f>
        <v>17.700000000000003</v>
      </c>
      <c r="QX8" s="22">
        <f>IF($CW8="P",CT8,(CT8+BQ8)/2)</f>
        <v>5.3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10.6</v>
      </c>
      <c r="RC8" s="40">
        <f>IF(SUM(QG8:QH8,QJ8:QL8,QN8)-QI8-QM8&gt;0,SUM(QG8:QH8,QJ8:QL8,QN8)-QI8-QM8,"")</f>
        <v>45.1</v>
      </c>
      <c r="RD8" s="40">
        <f>IF(SUM(QO8:QP8,QR8)-QQ8&gt;0,SUM(QO8:QP8,QR8)-QQ8,"")</f>
        <v>23.249999999999996</v>
      </c>
      <c r="RE8" s="40">
        <f>IF(SUM(QH8,QL8,QP8)&gt;0,SUM(QH8,QL8,QP8),"")</f>
        <v>16.100000000000001</v>
      </c>
      <c r="RF8" s="40">
        <f>IF(SUM(RC8,RD8)&gt;0,SUM(RC8,RD8),"")</f>
        <v>68.349999999999994</v>
      </c>
      <c r="RG8" s="40">
        <f>IF(SUM(QT8,QX8)&gt;0,SUM(QT8,QX8),"")</f>
        <v>11.3</v>
      </c>
      <c r="RH8" s="40">
        <f>IF(SUM(QS8:QT8,QV8:QX8,QZ8)-SUM(QU8,QY8)&gt;0,SUM(QS8:QT8,QV8:QX8,QZ8)-SUM(QU8,QY8),"")</f>
        <v>46.8</v>
      </c>
      <c r="RI8" s="40">
        <f>IF(SUM(RC8,RD8,RH8)&gt;0,SUM(RC8,RD8,RH8),"")</f>
        <v>115.14999999999999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138</v>
      </c>
      <c r="D9" s="4" t="s">
        <v>6</v>
      </c>
      <c r="E9" s="4">
        <v>2006</v>
      </c>
      <c r="F9" s="9">
        <f>SUM(L9:T9)+SUM(L9:P9)*0.0000001+SUM(L9)*0.0000000000001</f>
        <v>155.80001110000441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44.100000000000009</v>
      </c>
      <c r="M9" s="8" t="str">
        <f>IF(L9=0,"",IF(L9=CY9,$CC$1,IF(L9=BV9,$AZ$1,IF(L9=AS9,$W$1,""))))</f>
        <v>2024 Elite Canada</v>
      </c>
      <c r="N9" s="8">
        <f>IF(COUNT(AS9,BV9,CY9)&gt;1,LARGE((AS9,BV9,CY9),2),0)</f>
        <v>44.1</v>
      </c>
      <c r="O9" s="8" t="str">
        <f>IF(N9=0,"",IF(N9=CY9,$CC$1,IF(N9=BV9,$AZ$1,IF(N9=AS9,$W$1,""))))</f>
        <v>2024 Elite Canada</v>
      </c>
      <c r="P9" s="8">
        <f>IF(COUNT(AT9,BW9,CZ9)&gt;0,LARGE((AT9,BW9,CZ9),1),0)</f>
        <v>22.8</v>
      </c>
      <c r="Q9" s="8" t="str">
        <f>IF(P9=0,"",IF(P9=CZ9,$CC$1,IF(P9=BW9,$AZ$1,IF(P9=AT9,$W$1,""))))</f>
        <v>2023 Nationals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16.8</v>
      </c>
      <c r="X9" s="19">
        <v>4.8</v>
      </c>
      <c r="Y9" s="19">
        <v>0</v>
      </c>
      <c r="Z9" s="19">
        <v>0.6</v>
      </c>
      <c r="AA9" s="19">
        <v>16.7</v>
      </c>
      <c r="AB9" s="19">
        <v>4.5999999999999996</v>
      </c>
      <c r="AC9" s="19">
        <v>0</v>
      </c>
      <c r="AD9" s="19">
        <v>0.6</v>
      </c>
      <c r="AE9" s="19">
        <v>17.399999999999999</v>
      </c>
      <c r="AF9" s="19">
        <v>4.8</v>
      </c>
      <c r="AG9" s="19">
        <v>0</v>
      </c>
      <c r="AH9" s="19">
        <v>0.6</v>
      </c>
      <c r="AI9" s="19">
        <v>16.3</v>
      </c>
      <c r="AJ9" s="19">
        <v>4.5999999999999996</v>
      </c>
      <c r="AK9" s="19">
        <v>0</v>
      </c>
      <c r="AL9" s="19">
        <v>0.6</v>
      </c>
      <c r="AM9" s="19">
        <v>16.8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9.3999999999999986</v>
      </c>
      <c r="AS9" s="40">
        <f>IF(SUM(W9:X9,Z9:AB9,AD9)-Y9-AC9&gt;0,SUM(W9:X9,Z9:AB9,AD9)-Y9-AC9,"")</f>
        <v>44.100000000000009</v>
      </c>
      <c r="AT9" s="40">
        <f>IF(SUM(AE9:AF9,AH9)-AG9&gt;0,SUM(AE9:AF9,AH9)-AG9,"")</f>
        <v>22.8</v>
      </c>
      <c r="AU9" s="40">
        <f>IF(SUM(X9,AB9,AF9)&gt;0,SUM(X9,AB9,AF9),"")</f>
        <v>14.2</v>
      </c>
      <c r="AV9" s="40">
        <f>IF(SUM(AS9,AT9)&gt;0,SUM(AS9,AT9),"")</f>
        <v>66.900000000000006</v>
      </c>
      <c r="AW9" s="40">
        <f>IF(SUM(AJ9,AN9)&gt;0,SUM(AJ9,AN9),"")</f>
        <v>9.3999999999999986</v>
      </c>
      <c r="AX9" s="40">
        <f>IF(SUM(AI9:AJ9,AL9:AN9,AP9)-SUM(AK9,AO9)&gt;0,SUM(AI9:AJ9,AL9:AN9,AP9)-SUM(AK9,AO9),"")</f>
        <v>43.699999999999996</v>
      </c>
      <c r="AY9" s="40">
        <f>IF(SUM(AS9,AT9,AX9)&gt;0,SUM(AS9,AT9,AX9),"")</f>
        <v>110.6</v>
      </c>
      <c r="AZ9" s="18">
        <v>15.6</v>
      </c>
      <c r="BA9" s="18">
        <v>2.6</v>
      </c>
      <c r="BB9" s="18">
        <v>0</v>
      </c>
      <c r="BC9" s="18">
        <v>0.6</v>
      </c>
      <c r="BD9" s="18">
        <v>16.5</v>
      </c>
      <c r="BE9" s="18">
        <v>4.8</v>
      </c>
      <c r="BF9" s="18">
        <v>0</v>
      </c>
      <c r="BG9" s="18">
        <v>0.6</v>
      </c>
      <c r="BH9" s="18">
        <v>15.5</v>
      </c>
      <c r="BI9" s="18">
        <v>2.6</v>
      </c>
      <c r="BJ9" s="18">
        <v>0</v>
      </c>
      <c r="BK9" s="18">
        <v>0.6</v>
      </c>
      <c r="BL9" s="18">
        <v>16</v>
      </c>
      <c r="BM9" s="18">
        <v>4.5999999999999996</v>
      </c>
      <c r="BN9" s="18">
        <v>0</v>
      </c>
      <c r="BO9" s="18">
        <v>0.6</v>
      </c>
      <c r="BP9" s="18">
        <v>16.3</v>
      </c>
      <c r="BQ9" s="18">
        <v>4.8</v>
      </c>
      <c r="BR9" s="18">
        <v>0</v>
      </c>
      <c r="BS9" s="18">
        <v>0.6</v>
      </c>
      <c r="BT9" s="28"/>
      <c r="BU9" s="11">
        <f>IF(SUM(BA9,BE9)&gt;0,SUM(BA9,BE9),"")</f>
        <v>7.4</v>
      </c>
      <c r="BV9" s="11">
        <f>IF(SUM(AZ9:BA9,BC9:BE9,BG9)-BB9-BF9&gt;0,SUM(AZ9:BA9,BC9:BE9,BG9)-BB9-BF9,"")</f>
        <v>40.699999999999996</v>
      </c>
      <c r="BW9" s="11">
        <f>IF(SUM(BH9:BI9,BK9)-BJ9&gt;0,SUM(BH9:BI9,BK9)-BJ9,"")</f>
        <v>18.700000000000003</v>
      </c>
      <c r="BX9" s="11">
        <f>IF(SUM(BA9,BE9,BI9)&gt;0,SUM(BA9,BE9,BI9),"")</f>
        <v>10</v>
      </c>
      <c r="BY9" s="11">
        <f>IF(SUM(BV9,BW9)&gt;0,SUM(BV9,BW9),"")</f>
        <v>59.4</v>
      </c>
      <c r="BZ9" s="11">
        <f>IF(SUM(BM9,BQ9)&gt;0,SUM(BM9,BQ9),"")</f>
        <v>9.3999999999999986</v>
      </c>
      <c r="CA9" s="11">
        <f>IF(SUM(BL9:BM9,BO9:BQ9,BS9)-SUM(BN9,BR9)&gt;0,SUM(BL9:BM9,BO9:BQ9,BS9)-SUM(BN9,BR9),"")</f>
        <v>42.9</v>
      </c>
      <c r="CB9" s="11">
        <f>IF(SUM(BV9,BW9,CA9)&gt;0,SUM(BV9,BW9,CA9),"")</f>
        <v>102.3</v>
      </c>
      <c r="CC9" s="19">
        <v>17.3</v>
      </c>
      <c r="CD9" s="19">
        <v>4.8</v>
      </c>
      <c r="CE9" s="19">
        <v>0</v>
      </c>
      <c r="CF9" s="19">
        <v>0.6</v>
      </c>
      <c r="CG9" s="19">
        <v>15.5</v>
      </c>
      <c r="CH9" s="19">
        <v>5.3</v>
      </c>
      <c r="CI9" s="19">
        <v>0</v>
      </c>
      <c r="CJ9" s="19">
        <v>0.6</v>
      </c>
      <c r="CK9" s="19">
        <v>16.399999999999999</v>
      </c>
      <c r="CL9" s="19">
        <v>5.3</v>
      </c>
      <c r="CM9" s="19">
        <v>0</v>
      </c>
      <c r="CN9" s="19">
        <v>0.6</v>
      </c>
      <c r="CO9" s="19">
        <v>17.100000000000001</v>
      </c>
      <c r="CP9" s="19">
        <v>4.5999999999999996</v>
      </c>
      <c r="CQ9" s="19">
        <v>0</v>
      </c>
      <c r="CR9" s="19">
        <v>0.6</v>
      </c>
      <c r="CS9" s="19">
        <v>16.399999999999999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10.1</v>
      </c>
      <c r="CY9" s="40">
        <f>IF(SUM(CC9:CD9,CF9:CH9,CJ9)-CE9-CI9&gt;0,SUM(CC9:CD9,CF9:CH9,CJ9)-CE9-CI9,"")</f>
        <v>44.1</v>
      </c>
      <c r="CZ9" s="40">
        <f>IF(SUM(CK9:CL9,CN9)-CM9&gt;0,SUM(CK9:CL9,CN9)-CM9,"")</f>
        <v>22.3</v>
      </c>
      <c r="DA9" s="40">
        <f>IF(SUM(CD9,CH9,CL9)&gt;0,SUM(CD9,CH9,CL9),"")</f>
        <v>15.399999999999999</v>
      </c>
      <c r="DB9" s="40">
        <f>IF(SUM(CY9,CZ9)&gt;0,SUM(CY9,CZ9),"")</f>
        <v>66.400000000000006</v>
      </c>
      <c r="DC9" s="40">
        <f>IF(SUM(CP9,CT9)&gt;0,SUM(CP9,CT9),"")</f>
        <v>10.1</v>
      </c>
      <c r="DD9" s="40">
        <f>IF(SUM(CO9:CP9,CR9:CT9,CV9)-SUM(CQ9,CU9)&gt;0,SUM(CO9:CP9,CR9:CT9,CV9)-SUM(CQ9,CU9),"")</f>
        <v>44.800000000000004</v>
      </c>
      <c r="DE9" s="40">
        <f>IF(SUM(CY9,CZ9,DD9)&gt;0,SUM(CY9,CZ9,DD9),"")</f>
        <v>111.20000000000002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16.45</v>
      </c>
      <c r="QH9" s="22">
        <f>IF($CW9="P",CD9,(CD9+BA9)/2)</f>
        <v>3.7</v>
      </c>
      <c r="QI9" s="22">
        <f>IF($CW9="P",CE9,(CE9+BB9)/2)</f>
        <v>0</v>
      </c>
      <c r="QJ9" s="22">
        <f>IF($CW9="P",CF9,(CF9+BC9)/2)</f>
        <v>0.6</v>
      </c>
      <c r="QK9" s="22">
        <f>IF($CW9="P",CG9,(CG9+BD9)/2)</f>
        <v>16</v>
      </c>
      <c r="QL9" s="22">
        <f>IF($CW9="P",CH9,(CH9+BE9)/2)</f>
        <v>5.05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15.95</v>
      </c>
      <c r="QP9" s="22">
        <f>IF($CW9="P",CL9,(CL9+BI9)/2)</f>
        <v>3.95</v>
      </c>
      <c r="QQ9" s="22">
        <f>IF($CW9="P",CM9,(CM9+BJ9)/2)</f>
        <v>0</v>
      </c>
      <c r="QR9" s="22">
        <f>IF($CW9="P",CN9,(CN9+BK9)/2)</f>
        <v>0.6</v>
      </c>
      <c r="QS9" s="22">
        <f>IF($CW9="P",CO9,(CO9+BL9)/2)</f>
        <v>16.55</v>
      </c>
      <c r="QT9" s="22">
        <f>IF($CW9="P",CP9,(CP9+BM9)/2)</f>
        <v>4.5999999999999996</v>
      </c>
      <c r="QU9" s="22">
        <f>IF($CW9="P",CQ9,(CQ9+BN9)/2)</f>
        <v>0</v>
      </c>
      <c r="QV9" s="22">
        <f>IF($CW9="P",CR9,(CR9+BO9)/2)</f>
        <v>0.6</v>
      </c>
      <c r="QW9" s="22">
        <f>IF($CW9="P",CS9,(CS9+BP9)/2)</f>
        <v>16.350000000000001</v>
      </c>
      <c r="QX9" s="22">
        <f>IF($CW9="P",CT9,(CT9+BQ9)/2)</f>
        <v>5.15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8.75</v>
      </c>
      <c r="RC9" s="40">
        <f>IF(SUM(QG9:QH9,QJ9:QL9,QN9)-QI9-QM9&gt;0,SUM(QG9:QH9,QJ9:QL9,QN9)-QI9-QM9,"")</f>
        <v>42.4</v>
      </c>
      <c r="RD9" s="40">
        <f>IF(SUM(QO9:QP9,QR9)-QQ9&gt;0,SUM(QO9:QP9,QR9)-QQ9,"")</f>
        <v>20.5</v>
      </c>
      <c r="RE9" s="40">
        <f>IF(SUM(QH9,QL9,QP9)&gt;0,SUM(QH9,QL9,QP9),"")</f>
        <v>12.7</v>
      </c>
      <c r="RF9" s="40">
        <f>IF(SUM(RC9,RD9)&gt;0,SUM(RC9,RD9),"")</f>
        <v>62.9</v>
      </c>
      <c r="RG9" s="40">
        <f>IF(SUM(QT9,QX9)&gt;0,SUM(QT9,QX9),"")</f>
        <v>9.75</v>
      </c>
      <c r="RH9" s="40">
        <f>IF(SUM(QS9:QT9,QV9:QX9,QZ9)-SUM(QU9,QY9)&gt;0,SUM(QS9:QT9,QV9:QX9,QZ9)-SUM(QU9,QY9),"")</f>
        <v>43.85</v>
      </c>
      <c r="RI9" s="40">
        <f>IF(SUM(RC9,RD9,RH9)&gt;0,SUM(RC9,RD9,RH9),"")</f>
        <v>106.75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122</v>
      </c>
      <c r="D10" s="4" t="s">
        <v>4</v>
      </c>
      <c r="E10" s="4">
        <v>2004</v>
      </c>
      <c r="F10" s="9">
        <f>SUM(L10:T10)+SUM(L10:P10)*0.0000001+SUM(L10)*0.0000000000001</f>
        <v>155.50001062000433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43.2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41.300000000000004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21.700000000000003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2023 Nationals</v>
      </c>
      <c r="T10" s="8">
        <f>IF(MAX(DF10:DH10)&gt;0,MAX(DF10:DH10),"")</f>
        <v>3.3999999999999915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15.9</v>
      </c>
      <c r="X10" s="19">
        <v>4.8</v>
      </c>
      <c r="Y10" s="19">
        <v>0</v>
      </c>
      <c r="Z10" s="19">
        <v>0.6</v>
      </c>
      <c r="AA10" s="19">
        <v>15.3</v>
      </c>
      <c r="AB10" s="19">
        <v>6</v>
      </c>
      <c r="AC10" s="19">
        <v>0</v>
      </c>
      <c r="AD10" s="19">
        <v>0.6</v>
      </c>
      <c r="AE10" s="19">
        <v>15.1</v>
      </c>
      <c r="AF10" s="19">
        <v>6</v>
      </c>
      <c r="AG10" s="19">
        <v>0</v>
      </c>
      <c r="AH10" s="19">
        <v>0.6</v>
      </c>
      <c r="AI10" s="19">
        <v>16.8</v>
      </c>
      <c r="AJ10" s="19">
        <v>5.5</v>
      </c>
      <c r="AK10" s="19">
        <v>0</v>
      </c>
      <c r="AL10" s="19">
        <v>0.6</v>
      </c>
      <c r="AM10" s="19">
        <v>16.399999999999999</v>
      </c>
      <c r="AN10" s="19">
        <v>6</v>
      </c>
      <c r="AO10" s="19">
        <v>0</v>
      </c>
      <c r="AP10" s="19">
        <v>0.6</v>
      </c>
      <c r="AQ10" s="27"/>
      <c r="AR10" s="40">
        <f>IF(SUM(X10,AB10)&gt;0,SUM(X10,AB10),"")</f>
        <v>10.8</v>
      </c>
      <c r="AS10" s="40">
        <f>IF(SUM(W10:X10,Z10:AB10,AD10)-Y10-AC10&gt;0,SUM(W10:X10,Z10:AB10,AD10)-Y10-AC10,"")</f>
        <v>43.2</v>
      </c>
      <c r="AT10" s="40">
        <f>IF(SUM(AE10:AF10,AH10)-AG10&gt;0,SUM(AE10:AF10,AH10)-AG10,"")</f>
        <v>21.700000000000003</v>
      </c>
      <c r="AU10" s="40">
        <f>IF(SUM(X10,AB10,AF10)&gt;0,SUM(X10,AB10,AF10),"")</f>
        <v>16.8</v>
      </c>
      <c r="AV10" s="40">
        <f>IF(SUM(AS10,AT10)&gt;0,SUM(AS10,AT10),"")</f>
        <v>64.900000000000006</v>
      </c>
      <c r="AW10" s="40">
        <f>IF(SUM(AJ10,AN10)&gt;0,SUM(AJ10,AN10),"")</f>
        <v>11.5</v>
      </c>
      <c r="AX10" s="40">
        <f>IF(SUM(AI10:AJ10,AL10:AN10,AP10)-SUM(AK10,AO10)&gt;0,SUM(AI10:AJ10,AL10:AN10,AP10)-SUM(AK10,AO10),"")</f>
        <v>45.9</v>
      </c>
      <c r="AY10" s="40">
        <f>IF(SUM(AS10,AT10,AX10)&gt;0,SUM(AS10,AT10,AX10),"")</f>
        <v>110.80000000000001</v>
      </c>
      <c r="AZ10" s="18">
        <v>16</v>
      </c>
      <c r="BA10" s="18">
        <v>5.3</v>
      </c>
      <c r="BB10" s="18">
        <v>0</v>
      </c>
      <c r="BC10" s="18">
        <v>0.6</v>
      </c>
      <c r="BD10" s="18">
        <v>14.8</v>
      </c>
      <c r="BE10" s="18">
        <v>4</v>
      </c>
      <c r="BF10" s="18">
        <v>0</v>
      </c>
      <c r="BG10" s="18">
        <v>0.6</v>
      </c>
      <c r="BH10" s="18">
        <v>16.399999999999999</v>
      </c>
      <c r="BI10" s="18">
        <v>4.5999999999999996</v>
      </c>
      <c r="BJ10" s="18">
        <v>0</v>
      </c>
      <c r="BK10" s="18">
        <v>0.6</v>
      </c>
      <c r="BL10" s="18">
        <v>16.399999999999999</v>
      </c>
      <c r="BM10" s="18">
        <v>4.5999999999999996</v>
      </c>
      <c r="BN10" s="18">
        <v>0</v>
      </c>
      <c r="BO10" s="18">
        <v>0.6</v>
      </c>
      <c r="BP10" s="18">
        <v>15.9</v>
      </c>
      <c r="BQ10" s="18">
        <v>6.2</v>
      </c>
      <c r="BR10" s="18">
        <v>0.2</v>
      </c>
      <c r="BS10" s="18">
        <v>0.6</v>
      </c>
      <c r="BT10" s="28"/>
      <c r="BU10" s="11">
        <f>IF(SUM(BA10,BE10)&gt;0,SUM(BA10,BE10),"")</f>
        <v>9.3000000000000007</v>
      </c>
      <c r="BV10" s="11">
        <f>IF(SUM(AZ10:BA10,BC10:BE10,BG10)-BB10-BF10&gt;0,SUM(AZ10:BA10,BC10:BE10,BG10)-BB10-BF10,"")</f>
        <v>41.300000000000004</v>
      </c>
      <c r="BW10" s="11">
        <f>IF(SUM(BH10:BI10,BK10)-BJ10&gt;0,SUM(BH10:BI10,BK10)-BJ10,"")</f>
        <v>21.6</v>
      </c>
      <c r="BX10" s="11">
        <f>IF(SUM(BA10,BE10,BI10)&gt;0,SUM(BA10,BE10,BI10),"")</f>
        <v>13.9</v>
      </c>
      <c r="BY10" s="11">
        <f>IF(SUM(BV10,BW10)&gt;0,SUM(BV10,BW10),"")</f>
        <v>62.900000000000006</v>
      </c>
      <c r="BZ10" s="11">
        <f>IF(SUM(BM10,BQ10)&gt;0,SUM(BM10,BQ10),"")</f>
        <v>10.8</v>
      </c>
      <c r="CA10" s="11">
        <f>IF(SUM(BL10:BM10,BO10:BQ10,BS10)-SUM(BN10,BR10)&gt;0,SUM(BL10:BM10,BO10:BQ10,BS10)-SUM(BN10,BR10),"")</f>
        <v>44.1</v>
      </c>
      <c r="CB10" s="11">
        <f>IF(SUM(BV10,BW10,CA10)&gt;0,SUM(BV10,BW10,CA10),"")</f>
        <v>107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3.3999999999999915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11.5</v>
      </c>
      <c r="HJ10" s="11">
        <f>IF(SUM(GO10:GP10,GR10:GT10,GV10)-GQ10-GU10&gt;0,SUM(GO10:GP10,GR10:GT10,GV10)-GQ10-GU10,"")</f>
        <v>44.699999999999996</v>
      </c>
      <c r="HK10" s="11" t="str">
        <f>IF(SUM(GW10:GX10,GZ10)-GY10&gt;0,SUM(GW10:GX10,GZ10)-GY10,"")</f>
        <v/>
      </c>
      <c r="HL10" s="11">
        <f>IF(SUM(GP10,GT10,GX10)&gt;0,SUM(GP10,GT10,GX10),"")</f>
        <v>11.5</v>
      </c>
      <c r="HM10" s="11">
        <f>IF(SUM(HJ10,HK10)&gt;0,SUM(HJ10,HK10),"")</f>
        <v>44.699999999999996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</v>
      </c>
      <c r="QH10" s="22">
        <f>IF($CW10="P",CD10,(CD10+BA10)/2)</f>
        <v>2.65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7.4</v>
      </c>
      <c r="QL10" s="22">
        <f>IF($CW10="P",CH10,(CH10+BE10)/2)</f>
        <v>2</v>
      </c>
      <c r="QM10" s="22">
        <f>IF($CW10="P",CI10,(CI10+BF10)/2)</f>
        <v>0</v>
      </c>
      <c r="QN10" s="22">
        <f>IF($CW10="P",CJ10,(CJ10+BG10)/2)</f>
        <v>0.3</v>
      </c>
      <c r="QO10" s="22">
        <f>IF($CW10="P",CK10,(CK10+BH10)/2)</f>
        <v>8.1999999999999993</v>
      </c>
      <c r="QP10" s="22">
        <f>IF($CW10="P",CL10,(CL10+BI10)/2)</f>
        <v>2.2999999999999998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8.1999999999999993</v>
      </c>
      <c r="QT10" s="22">
        <f>IF($CW10="P",CP10,(CP10+BM10)/2)</f>
        <v>2.2999999999999998</v>
      </c>
      <c r="QU10" s="22">
        <f>IF($CW10="P",CQ10,(CQ10+BN10)/2)</f>
        <v>0</v>
      </c>
      <c r="QV10" s="22">
        <f>IF($CW10="P",CR10,(CR10+BO10)/2)</f>
        <v>0.3</v>
      </c>
      <c r="QW10" s="22">
        <f>IF($CW10="P",CS10,(CS10+BP10)/2)</f>
        <v>7.95</v>
      </c>
      <c r="QX10" s="22">
        <f>IF($CW10="P",CT10,(CT10+BQ10)/2)</f>
        <v>3.1</v>
      </c>
      <c r="QY10" s="22">
        <f>IF($CW10="P",CU10,(CU10+BR10)/2)</f>
        <v>0.1</v>
      </c>
      <c r="QZ10" s="22">
        <f>IF($CW10="P",CV10,(CV10+BS10)/2)</f>
        <v>0.3</v>
      </c>
      <c r="RA10" s="27" t="s">
        <v>46</v>
      </c>
      <c r="RB10" s="40">
        <f>IF(SUM(QH10,QL10)&gt;0,SUM(QH10,QL10),"")</f>
        <v>4.6500000000000004</v>
      </c>
      <c r="RC10" s="40">
        <f>IF(SUM(QG10:QH10,QJ10:QL10,QN10)-QI10-QM10&gt;0,SUM(QG10:QH10,QJ10:QL10,QN10)-QI10-QM10,"")</f>
        <v>20.650000000000002</v>
      </c>
      <c r="RD10" s="40">
        <f>IF(SUM(QO10:QP10,QR10)-QQ10&gt;0,SUM(QO10:QP10,QR10)-QQ10,"")</f>
        <v>10.8</v>
      </c>
      <c r="RE10" s="40">
        <f>IF(SUM(QH10,QL10,QP10)&gt;0,SUM(QH10,QL10,QP10),"")</f>
        <v>6.95</v>
      </c>
      <c r="RF10" s="40">
        <f>IF(SUM(RC10,RD10)&gt;0,SUM(RC10,RD10),"")</f>
        <v>31.450000000000003</v>
      </c>
      <c r="RG10" s="40">
        <f>IF(SUM(QT10,QX10)&gt;0,SUM(QT10,QX10),"")</f>
        <v>5.4</v>
      </c>
      <c r="RH10" s="40">
        <f>IF(SUM(QS10:QT10,QV10:QX10,QZ10)-SUM(QU10,QY10)&gt;0,SUM(QS10:QT10,QV10:QX10,QZ10)-SUM(QU10,QY10),"")</f>
        <v>22.05</v>
      </c>
      <c r="RI10" s="40">
        <f>IF(SUM(RC10,RD10,RH10)&gt;0,SUM(RC10,RD10,RH10),"")</f>
        <v>53.5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154.60001118000457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45.400000000000006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44.2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22.2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42.8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6.1</v>
      </c>
      <c r="Y11" s="19">
        <v>0</v>
      </c>
      <c r="Z11" s="19">
        <v>0.3</v>
      </c>
      <c r="AA11" s="19">
        <v>15.7</v>
      </c>
      <c r="AB11" s="19">
        <v>6.2</v>
      </c>
      <c r="AC11" s="19">
        <v>0</v>
      </c>
      <c r="AD11" s="19">
        <v>0.6</v>
      </c>
      <c r="AE11" s="19">
        <v>15.1</v>
      </c>
      <c r="AF11" s="19">
        <v>3.1</v>
      </c>
      <c r="AG11" s="19">
        <v>0</v>
      </c>
      <c r="AH11" s="19">
        <v>0.3</v>
      </c>
      <c r="AI11" s="19">
        <v>14.8</v>
      </c>
      <c r="AJ11" s="19">
        <v>4.0999999999999996</v>
      </c>
      <c r="AK11" s="19">
        <v>0</v>
      </c>
      <c r="AL11" s="19">
        <v>0.6</v>
      </c>
      <c r="AM11" s="19">
        <v>16</v>
      </c>
      <c r="AN11" s="19">
        <v>6.3</v>
      </c>
      <c r="AO11" s="19">
        <v>0</v>
      </c>
      <c r="AP11" s="19">
        <v>0.6</v>
      </c>
      <c r="AQ11" s="27"/>
      <c r="AR11" s="40">
        <f>IF(SUM(X11,AB11)&gt;0,SUM(X11,AB11),"")</f>
        <v>12.3</v>
      </c>
      <c r="AS11" s="40">
        <f>IF(SUM(W11:X11,Z11:AB11,AD11)-Y11-AC11&gt;0,SUM(W11:X11,Z11:AB11,AD11)-Y11-AC11,"")</f>
        <v>45.400000000000006</v>
      </c>
      <c r="AT11" s="40">
        <f>IF(SUM(AE11:AF11,AH11)-AG11&gt;0,SUM(AE11:AF11,AH11)-AG11,"")</f>
        <v>18.5</v>
      </c>
      <c r="AU11" s="40">
        <f>IF(SUM(X11,AB11,AF11)&gt;0,SUM(X11,AB11,AF11),"")</f>
        <v>15.4</v>
      </c>
      <c r="AV11" s="40">
        <f>IF(SUM(AS11,AT11)&gt;0,SUM(AS11,AT11),"")</f>
        <v>63.900000000000006</v>
      </c>
      <c r="AW11" s="40">
        <f>IF(SUM(AJ11,AN11)&gt;0,SUM(AJ11,AN11),"")</f>
        <v>10.399999999999999</v>
      </c>
      <c r="AX11" s="40">
        <f>IF(SUM(AI11:AJ11,AL11:AN11,AP11)-SUM(AK11,AO11)&gt;0,SUM(AI11:AJ11,AL11:AN11,AP11)-SUM(AK11,AO11),"")</f>
        <v>42.4</v>
      </c>
      <c r="AY11" s="40">
        <f>IF(SUM(AS11,AT11,AX11)&gt;0,SUM(AS11,AT11,AX11),"")</f>
        <v>106.30000000000001</v>
      </c>
      <c r="AZ11" s="18">
        <v>16.2</v>
      </c>
      <c r="BA11" s="18">
        <v>6</v>
      </c>
      <c r="BB11" s="18">
        <v>2</v>
      </c>
      <c r="BC11" s="18">
        <v>0</v>
      </c>
      <c r="BD11" s="18">
        <v>16.3</v>
      </c>
      <c r="BE11" s="18">
        <v>4.9000000000000004</v>
      </c>
      <c r="BF11" s="18">
        <v>0</v>
      </c>
      <c r="BG11" s="18">
        <v>0</v>
      </c>
      <c r="BH11" s="18">
        <v>16.5</v>
      </c>
      <c r="BI11" s="18">
        <v>5.7</v>
      </c>
      <c r="BJ11" s="18">
        <v>0</v>
      </c>
      <c r="BK11" s="18">
        <v>0</v>
      </c>
      <c r="BL11" s="18">
        <v>15.3</v>
      </c>
      <c r="BM11" s="18">
        <v>6</v>
      </c>
      <c r="BN11" s="18">
        <v>0</v>
      </c>
      <c r="BO11" s="18">
        <v>0</v>
      </c>
      <c r="BP11" s="18">
        <v>14.8</v>
      </c>
      <c r="BQ11" s="18">
        <v>3.7</v>
      </c>
      <c r="BR11" s="18">
        <v>0</v>
      </c>
      <c r="BS11" s="18">
        <v>0</v>
      </c>
      <c r="BT11" s="28"/>
      <c r="BU11" s="11">
        <f>IF(SUM(BA11,BE11)&gt;0,SUM(BA11,BE11),"")</f>
        <v>10.9</v>
      </c>
      <c r="BV11" s="11">
        <f>IF(SUM(AZ11:BA11,BC11:BE11,BG11)-BB11-BF11&gt;0,SUM(AZ11:BA11,BC11:BE11,BG11)-BB11-BF11,"")</f>
        <v>41.4</v>
      </c>
      <c r="BW11" s="11">
        <f>IF(SUM(BH11:BI11,BK11)-BJ11&gt;0,SUM(BH11:BI11,BK11)-BJ11,"")</f>
        <v>22.2</v>
      </c>
      <c r="BX11" s="11">
        <f>IF(SUM(BA11,BE11,BI11)&gt;0,SUM(BA11,BE11,BI11),"")</f>
        <v>16.600000000000001</v>
      </c>
      <c r="BY11" s="11">
        <f>IF(SUM(BV11,BW11)&gt;0,SUM(BV11,BW11),"")</f>
        <v>63.599999999999994</v>
      </c>
      <c r="BZ11" s="11">
        <f>IF(SUM(BM11,BQ11)&gt;0,SUM(BM11,BQ11),"")</f>
        <v>9.6999999999999993</v>
      </c>
      <c r="CA11" s="11">
        <f>IF(SUM(BL11:BM11,BO11:BQ11,BS11)-SUM(BN11,BR11)&gt;0,SUM(BL11:BM11,BO11:BQ11,BS11)-SUM(BN11,BR11),"")</f>
        <v>39.800000000000004</v>
      </c>
      <c r="CB11" s="11">
        <f>IF(SUM(BV11,BW11,CA11)&gt;0,SUM(BV11,BW11,CA11),"")</f>
        <v>103.4</v>
      </c>
      <c r="CC11" s="19">
        <v>16.8</v>
      </c>
      <c r="CD11" s="19">
        <v>5.3</v>
      </c>
      <c r="CE11" s="19">
        <v>0.2</v>
      </c>
      <c r="CF11" s="19">
        <v>0</v>
      </c>
      <c r="CG11" s="19">
        <v>17.3</v>
      </c>
      <c r="CH11" s="19">
        <v>5</v>
      </c>
      <c r="CI11" s="19">
        <v>0</v>
      </c>
      <c r="CJ11" s="19">
        <v>0</v>
      </c>
      <c r="CK11" s="19">
        <v>15.8</v>
      </c>
      <c r="CL11" s="19">
        <v>5.3</v>
      </c>
      <c r="CM11" s="19">
        <v>0.4</v>
      </c>
      <c r="CN11" s="19">
        <v>0</v>
      </c>
      <c r="CO11" s="19">
        <v>14.8</v>
      </c>
      <c r="CP11" s="19">
        <v>6.1</v>
      </c>
      <c r="CQ11" s="19">
        <v>0.4</v>
      </c>
      <c r="CR11" s="19">
        <v>0</v>
      </c>
      <c r="CS11" s="19">
        <v>16.5</v>
      </c>
      <c r="CT11" s="19">
        <v>5.8</v>
      </c>
      <c r="CU11" s="19">
        <v>0</v>
      </c>
      <c r="CV11" s="19">
        <v>0</v>
      </c>
      <c r="CW11" s="27"/>
      <c r="CX11" s="40">
        <f>IF(SUM(CD11,CH11)&gt;0,SUM(CD11,CH11),"")</f>
        <v>10.3</v>
      </c>
      <c r="CY11" s="40">
        <f>IF(SUM(CC11:CD11,CF11:CH11,CJ11)-CE11-CI11&gt;0,SUM(CC11:CD11,CF11:CH11,CJ11)-CE11-CI11,"")</f>
        <v>44.2</v>
      </c>
      <c r="CZ11" s="40">
        <f>IF(SUM(CK11:CL11,CN11)-CM11&gt;0,SUM(CK11:CL11,CN11)-CM11,"")</f>
        <v>20.700000000000003</v>
      </c>
      <c r="DA11" s="40">
        <f>IF(SUM(CD11,CH11,CL11)&gt;0,SUM(CD11,CH11,CL11),"")</f>
        <v>15.600000000000001</v>
      </c>
      <c r="DB11" s="40">
        <f>IF(SUM(CY11,CZ11)&gt;0,SUM(CY11,CZ11),"")</f>
        <v>64.900000000000006</v>
      </c>
      <c r="DC11" s="40">
        <f>IF(SUM(CP11,CT11)&gt;0,SUM(CP11,CT11),"")</f>
        <v>11.899999999999999</v>
      </c>
      <c r="DD11" s="40">
        <f>IF(SUM(CO11:CP11,CR11:CT11,CV11)-SUM(CQ11,CU11)&gt;0,SUM(CO11:CP11,CR11:CT11,CV11)-SUM(CQ11,CU11),"")</f>
        <v>42.8</v>
      </c>
      <c r="DE11" s="40">
        <f>IF(SUM(CY11,CZ11,DD11)&gt;0,SUM(CY11,CZ11,DD11),"")</f>
        <v>107.7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9.9</v>
      </c>
      <c r="HJ11" s="11">
        <f>IF(SUM(GO11:GP11,GR11:GT11,GV11)-GQ11-GU11&gt;0,SUM(GO11:GP11,GR11:GT11,GV11)-GQ11-GU11,"")</f>
        <v>44.1</v>
      </c>
      <c r="HK11" s="11" t="str">
        <f>IF(SUM(GW11:GX11,GZ11)-GY11&gt;0,SUM(GW11:GX11,GZ11)-GY11,"")</f>
        <v/>
      </c>
      <c r="HL11" s="11">
        <f>IF(SUM(GP11,GT11,GX11)&gt;0,SUM(GP11,GT11,GX11),"")</f>
        <v>9.9</v>
      </c>
      <c r="HM11" s="11">
        <f>IF(SUM(HJ11,HK11)&gt;0,SUM(HJ11,HK11),"")</f>
        <v>44.1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5.65</v>
      </c>
      <c r="QI11" s="22">
        <f>IF($CW11="P",CE11,(CE11+BB11)/2)</f>
        <v>1.1000000000000001</v>
      </c>
      <c r="QJ11" s="22">
        <f>IF($CW11="P",CF11,(CF11+BC11)/2)</f>
        <v>0</v>
      </c>
      <c r="QK11" s="22">
        <f>IF($CW11="P",CG11,(CG11+BD11)/2)</f>
        <v>16.8</v>
      </c>
      <c r="QL11" s="22">
        <f>IF($CW11="P",CH11,(CH11+BE11)/2)</f>
        <v>4.95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16.149999999999999</v>
      </c>
      <c r="QP11" s="22">
        <f>IF($CW11="P",CL11,(CL11+BI11)/2)</f>
        <v>5.5</v>
      </c>
      <c r="QQ11" s="22">
        <f>IF($CW11="P",CM11,(CM11+BJ11)/2)</f>
        <v>0.2</v>
      </c>
      <c r="QR11" s="22">
        <f>IF($CW11="P",CN11,(CN11+BK11)/2)</f>
        <v>0</v>
      </c>
      <c r="QS11" s="22">
        <f>IF($CW11="P",CO11,(CO11+BL11)/2)</f>
        <v>15.05</v>
      </c>
      <c r="QT11" s="22">
        <f>IF($CW11="P",CP11,(CP11+BM11)/2)</f>
        <v>6.05</v>
      </c>
      <c r="QU11" s="22">
        <f>IF($CW11="P",CQ11,(CQ11+BN11)/2)</f>
        <v>0.2</v>
      </c>
      <c r="QV11" s="22">
        <f>IF($CW11="P",CR11,(CR11+BO11)/2)</f>
        <v>0</v>
      </c>
      <c r="QW11" s="22">
        <f>IF($CW11="P",CS11,(CS11+BP11)/2)</f>
        <v>15.65</v>
      </c>
      <c r="QX11" s="22">
        <f>IF($CW11="P",CT11,(CT11+BQ11)/2)</f>
        <v>4.75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10.600000000000001</v>
      </c>
      <c r="RC11" s="40">
        <f>IF(SUM(QG11:QH11,QJ11:QL11,QN11)-QI11-QM11&gt;0,SUM(QG11:QH11,QJ11:QL11,QN11)-QI11-QM11,"")</f>
        <v>42.800000000000004</v>
      </c>
      <c r="RD11" s="40">
        <f>IF(SUM(QO11:QP11,QR11)-QQ11&gt;0,SUM(QO11:QP11,QR11)-QQ11,"")</f>
        <v>21.45</v>
      </c>
      <c r="RE11" s="40">
        <f>IF(SUM(QH11,QL11,QP11)&gt;0,SUM(QH11,QL11,QP11),"")</f>
        <v>16.100000000000001</v>
      </c>
      <c r="RF11" s="40">
        <f>IF(SUM(RC11,RD11)&gt;0,SUM(RC11,RD11),"")</f>
        <v>64.25</v>
      </c>
      <c r="RG11" s="40">
        <f>IF(SUM(QT11,QX11)&gt;0,SUM(QT11,QX11),"")</f>
        <v>10.8</v>
      </c>
      <c r="RH11" s="40">
        <f>IF(SUM(QS11:QT11,QV11:QX11,QZ11)-SUM(QU11,QY11)&gt;0,SUM(QS11:QT11,QV11:QX11,QZ11)-SUM(QU11,QY11),"")</f>
        <v>41.3</v>
      </c>
      <c r="RI11" s="40">
        <f>IF(SUM(RC11,RD11,RH11)&gt;0,SUM(RC11,RD11,RH11),"")</f>
        <v>105.55</v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t="str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/>
      </c>
      <c r="C12" s="5" t="s">
        <v>105</v>
      </c>
      <c r="D12" s="4" t="s">
        <v>3</v>
      </c>
      <c r="E12" s="4">
        <v>2003</v>
      </c>
      <c r="F12" s="9">
        <f>SUM(L12:T12)+SUM(L12:P12)*0.0000001+SUM(L12)*0.0000000000001</f>
        <v>152.50000662000429</v>
      </c>
      <c r="G12" s="66" t="s">
        <v>46</v>
      </c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43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0</v>
      </c>
      <c r="O12" s="8" t="str">
        <f>IF(N12=0,"",IF(N12=CY12,$CC$1,IF(N12=BV12,$AZ$1,IF(N12=AS12,$W$1,""))))</f>
        <v/>
      </c>
      <c r="P12" s="8">
        <f>IF(COUNT(AT12,BW12,CZ12)&gt;0,LARGE((AT12,BW12,CZ12),1),0)</f>
        <v>23.2</v>
      </c>
      <c r="Q12" s="8" t="str">
        <f>IF(P12=0,"",IF(P12=CZ12,$CC$1,IF(P12=BW12,$AZ$1,IF(P12=AT12,$W$1,""))))</f>
        <v>2023 Nationals</v>
      </c>
      <c r="R12" s="8">
        <f>IF(MAX(AX12,CA12,DD12)&gt;0,MAX(AX12,CA12,DD12),0)</f>
        <v>48.2</v>
      </c>
      <c r="S12" s="8" t="str">
        <f>IF(R12=0,"",IF(R12=DD12,$CC$1,IF(R12=CA12,$AZ$1,IF(R12=AX12,$W$1,""))))</f>
        <v>2023 Nationals</v>
      </c>
      <c r="T12" s="8">
        <f>IF(MAX(DF12:DH12)&gt;0,MAX(DF12:DH12),"")</f>
        <v>38.099999999999994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World Cup USA (Aug 5)</v>
      </c>
      <c r="W12" s="19">
        <v>16.3</v>
      </c>
      <c r="X12" s="19">
        <v>5.5</v>
      </c>
      <c r="Y12" s="19">
        <v>0.4</v>
      </c>
      <c r="Z12" s="19">
        <v>0</v>
      </c>
      <c r="AA12" s="19">
        <v>16.399999999999999</v>
      </c>
      <c r="AB12" s="19">
        <v>5.4</v>
      </c>
      <c r="AC12" s="19">
        <v>0.2</v>
      </c>
      <c r="AD12" s="19">
        <v>0</v>
      </c>
      <c r="AE12" s="19">
        <v>16.899999999999999</v>
      </c>
      <c r="AF12" s="19">
        <v>6.5</v>
      </c>
      <c r="AG12" s="19">
        <v>0.2</v>
      </c>
      <c r="AH12" s="19">
        <v>0</v>
      </c>
      <c r="AI12" s="19">
        <v>17.8</v>
      </c>
      <c r="AJ12" s="19">
        <v>6.5</v>
      </c>
      <c r="AK12" s="19">
        <v>0</v>
      </c>
      <c r="AL12" s="19">
        <v>0</v>
      </c>
      <c r="AM12" s="19">
        <v>18.399999999999999</v>
      </c>
      <c r="AN12" s="19">
        <v>5.5</v>
      </c>
      <c r="AO12" s="19">
        <v>0</v>
      </c>
      <c r="AP12" s="19">
        <v>0</v>
      </c>
      <c r="AQ12" s="27"/>
      <c r="AR12" s="40">
        <f>IF(SUM(X12,AB12)&gt;0,SUM(X12,AB12),"")</f>
        <v>10.9</v>
      </c>
      <c r="AS12" s="40">
        <f>IF(SUM(W12:X12,Z12:AB12,AD12)-Y12-AC12&gt;0,SUM(W12:X12,Z12:AB12,AD12)-Y12-AC12,"")</f>
        <v>43</v>
      </c>
      <c r="AT12" s="40">
        <f>IF(SUM(AE12:AF12,AH12)-AG12&gt;0,SUM(AE12:AF12,AH12)-AG12,"")</f>
        <v>23.2</v>
      </c>
      <c r="AU12" s="40">
        <f>IF(SUM(X12,AB12,AF12)&gt;0,SUM(X12,AB12,AF12),"")</f>
        <v>17.399999999999999</v>
      </c>
      <c r="AV12" s="40">
        <f>IF(SUM(AS12,AT12)&gt;0,SUM(AS12,AT12),"")</f>
        <v>66.2</v>
      </c>
      <c r="AW12" s="40">
        <f>IF(SUM(AJ12,AN12)&gt;0,SUM(AJ12,AN12),"")</f>
        <v>12</v>
      </c>
      <c r="AX12" s="40">
        <f>IF(SUM(AI12:AJ12,AL12:AN12,AP12)-SUM(AK12,AO12)&gt;0,SUM(AI12:AJ12,AL12:AN12,AP12)-SUM(AK12,AO12),"")</f>
        <v>48.2</v>
      </c>
      <c r="AY12" s="40">
        <f>IF(SUM(AS12,AT12,AX12)&gt;0,SUM(AS12,AT12,AX12),"")</f>
        <v>114.4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38.099999999999994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>
        <v>16</v>
      </c>
      <c r="EL12" s="18">
        <v>3.3</v>
      </c>
      <c r="EM12" s="18">
        <v>0</v>
      </c>
      <c r="EN12" s="18">
        <v>0</v>
      </c>
      <c r="EO12" s="18">
        <v>15.5</v>
      </c>
      <c r="EP12" s="18">
        <v>3.3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>IF(SUM(EL12,EP12)&gt;0,SUM(EL12,EP12),"")</f>
        <v>6.6</v>
      </c>
      <c r="FF12" s="11">
        <f>IF(SUM(EK12:EL12,EN12:EP12,ER12)-EM12-EQ12&gt;0,SUM(EK12:EL12,EN12:EP12,ER12)-EM12-EQ12,"")</f>
        <v>38.099999999999994</v>
      </c>
      <c r="FG12" s="11" t="str">
        <f>IF(SUM(ES12:ET12,EV12)-EU12&gt;0,SUM(ES12:ET12,EV12)-EU12,"")</f>
        <v/>
      </c>
      <c r="FH12" s="11">
        <f>IF(SUM(EL12,EP12,ET12)&gt;0,SUM(EL12,EP12,ET12),"")</f>
        <v>6.6</v>
      </c>
      <c r="FI12" s="11">
        <f>IF(SUM(FF12,FG12)&gt;0,SUM(FF12,FG12),"")</f>
        <v>38.099999999999994</v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>
        <f>IF(SUM(FF12,FG12,FK12)&gt;0,SUM(FF12,FG12,FK12),"")</f>
        <v>38.099999999999994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0</v>
      </c>
      <c r="QH12" s="22">
        <f>IF($CW12="P",CD12,(CD12+BA12)/2)</f>
        <v>0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0</v>
      </c>
      <c r="QL12" s="22">
        <f>IF($CW12="P",CH12,(CH12+BE12)/2)</f>
        <v>0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0</v>
      </c>
      <c r="QP12" s="22">
        <f>IF($CW12="P",CL12,(CL12+BI12)/2)</f>
        <v>0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0</v>
      </c>
      <c r="QT12" s="22">
        <f>IF($CW12="P",CP12,(CP12+BM12)/2)</f>
        <v>0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 t="str">
        <f>IF(SUM(QH12,QL12)&gt;0,SUM(QH12,QL12),"")</f>
        <v/>
      </c>
      <c r="RC12" s="40" t="str">
        <f>IF(SUM(QG12:QH12,QJ12:QL12,QN12)-QI12-QM12&gt;0,SUM(QG12:QH12,QJ12:QL12,QN12)-QI12-QM12,"")</f>
        <v/>
      </c>
      <c r="RD12" s="40" t="str">
        <f>IF(SUM(QO12:QP12,QR12)-QQ12&gt;0,SUM(QO12:QP12,QR12)-QQ12,"")</f>
        <v/>
      </c>
      <c r="RE12" s="40" t="str">
        <f>IF(SUM(QH12,QL12,QP12)&gt;0,SUM(QH12,QL12,QP12),"")</f>
        <v/>
      </c>
      <c r="RF12" s="40" t="str">
        <f>IF(SUM(RC12,RD12)&gt;0,SUM(RC12,RD12),"")</f>
        <v/>
      </c>
      <c r="RG12" s="40" t="str">
        <f>IF(SUM(QT12,QX12)&gt;0,SUM(QT12,QX12),"")</f>
        <v/>
      </c>
      <c r="RH12" s="40" t="str">
        <f>IF(SUM(QS12:QT12,QV12:QX12,QZ12)-SUM(QU12,QY12)&gt;0,SUM(QS12:QT12,QV12:QX12,QZ12)-SUM(QU12,QY12),"")</f>
        <v/>
      </c>
      <c r="RI12" s="40" t="str">
        <f>IF(SUM(RC12,RD12,RH12)&gt;0,SUM(RC12,RD12,RH12),"")</f>
        <v/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4</v>
      </c>
      <c r="C13" s="5" t="s">
        <v>227</v>
      </c>
      <c r="D13" s="4" t="s">
        <v>3</v>
      </c>
      <c r="E13" s="4">
        <v>2007</v>
      </c>
      <c r="F13" s="9">
        <f>SUM(L13:T13)+SUM(L13:P13)*0.0000001+SUM(L13)*0.0000000000001</f>
        <v>108.50000646000419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43.900000000000006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16.5</v>
      </c>
      <c r="CD13" s="19">
        <v>4.9000000000000004</v>
      </c>
      <c r="CE13" s="19">
        <v>0</v>
      </c>
      <c r="CF13" s="19">
        <v>0.6</v>
      </c>
      <c r="CG13" s="19">
        <v>14.8</v>
      </c>
      <c r="CH13" s="19">
        <v>4.7</v>
      </c>
      <c r="CI13" s="19">
        <v>0.2</v>
      </c>
      <c r="CJ13" s="19">
        <v>0.6</v>
      </c>
      <c r="CK13" s="19">
        <v>17.399999999999999</v>
      </c>
      <c r="CL13" s="19">
        <v>4.7</v>
      </c>
      <c r="CM13" s="19">
        <v>0</v>
      </c>
      <c r="CN13" s="19">
        <v>0.6</v>
      </c>
      <c r="CO13" s="19">
        <v>16.2</v>
      </c>
      <c r="CP13" s="19">
        <v>4.9000000000000004</v>
      </c>
      <c r="CQ13" s="19">
        <v>0</v>
      </c>
      <c r="CR13" s="19">
        <v>0.6</v>
      </c>
      <c r="CS13" s="19">
        <v>16.899999999999999</v>
      </c>
      <c r="CT13" s="19">
        <v>4.7</v>
      </c>
      <c r="CU13" s="19">
        <v>0</v>
      </c>
      <c r="CV13" s="19">
        <v>0.6</v>
      </c>
      <c r="CW13" s="27"/>
      <c r="CX13" s="40">
        <f>IF(SUM(CD13,CH13)&gt;0,SUM(CD13,CH13),"")</f>
        <v>9.6000000000000014</v>
      </c>
      <c r="CY13" s="40">
        <f>IF(SUM(CC13:CD13,CF13:CH13,CJ13)-CE13-CI13&gt;0,SUM(CC13:CD13,CF13:CH13,CJ13)-CE13-CI13,"")</f>
        <v>41.9</v>
      </c>
      <c r="CZ13" s="40">
        <f>IF(SUM(CK13:CL13,CN13)-CM13&gt;0,SUM(CK13:CL13,CN13)-CM13,"")</f>
        <v>22.7</v>
      </c>
      <c r="DA13" s="40">
        <f>IF(SUM(CD13,CH13,CL13)&gt;0,SUM(CD13,CH13,CL13),"")</f>
        <v>14.3</v>
      </c>
      <c r="DB13" s="40">
        <f>IF(SUM(CY13,CZ13)&gt;0,SUM(CY13,CZ13),"")</f>
        <v>64.599999999999994</v>
      </c>
      <c r="DC13" s="40">
        <f>IF(SUM(CP13,CT13)&gt;0,SUM(CP13,CT13),"")</f>
        <v>9.6000000000000014</v>
      </c>
      <c r="DD13" s="40">
        <f>IF(SUM(CO13:CP13,CR13:CT13,CV13)-SUM(CQ13,CU13)&gt;0,SUM(CO13:CP13,CR13:CT13,CV13)-SUM(CQ13,CU13),"")</f>
        <v>43.900000000000006</v>
      </c>
      <c r="DE13" s="40">
        <f>IF(SUM(CY13,CZ13,DD13)&gt;0,SUM(CY13,CZ13,DD13),"")</f>
        <v>108.5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8.25</v>
      </c>
      <c r="QH13" s="22">
        <f>IF($CW13="P",CD13,(CD13+BA13)/2)</f>
        <v>2.4500000000000002</v>
      </c>
      <c r="QI13" s="22">
        <f>IF($CW13="P",CE13,(CE13+BB13)/2)</f>
        <v>0</v>
      </c>
      <c r="QJ13" s="22">
        <f>IF($CW13="P",CF13,(CF13+BC13)/2)</f>
        <v>0.3</v>
      </c>
      <c r="QK13" s="22">
        <f>IF($CW13="P",CG13,(CG13+BD13)/2)</f>
        <v>7.4</v>
      </c>
      <c r="QL13" s="22">
        <f>IF($CW13="P",CH13,(CH13+BE13)/2)</f>
        <v>2.35</v>
      </c>
      <c r="QM13" s="22">
        <f>IF($CW13="P",CI13,(CI13+BF13)/2)</f>
        <v>0.1</v>
      </c>
      <c r="QN13" s="22">
        <f>IF($CW13="P",CJ13,(CJ13+BG13)/2)</f>
        <v>0.3</v>
      </c>
      <c r="QO13" s="22">
        <f>IF($CW13="P",CK13,(CK13+BH13)/2)</f>
        <v>8.6999999999999993</v>
      </c>
      <c r="QP13" s="22">
        <f>IF($CW13="P",CL13,(CL13+BI13)/2)</f>
        <v>2.35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8.1</v>
      </c>
      <c r="QT13" s="22">
        <f>IF($CW13="P",CP13,(CP13+BM13)/2)</f>
        <v>2.4500000000000002</v>
      </c>
      <c r="QU13" s="22">
        <f>IF($CW13="P",CQ13,(CQ13+BN13)/2)</f>
        <v>0</v>
      </c>
      <c r="QV13" s="22">
        <f>IF($CW13="P",CR13,(CR13+BO13)/2)</f>
        <v>0.3</v>
      </c>
      <c r="QW13" s="22">
        <f>IF($CW13="P",CS13,(CS13+BP13)/2)</f>
        <v>8.4499999999999993</v>
      </c>
      <c r="QX13" s="22">
        <f>IF($CW13="P",CT13,(CT13+BQ13)/2)</f>
        <v>2.35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4.8000000000000007</v>
      </c>
      <c r="RC13" s="40">
        <f>IF(SUM(QG13:QH13,QJ13:QL13,QN13)-QI13-QM13&gt;0,SUM(QG13:QH13,QJ13:QL13,QN13)-QI13-QM13,"")</f>
        <v>20.95</v>
      </c>
      <c r="RD13" s="40">
        <f>IF(SUM(QO13:QP13,QR13)-QQ13&gt;0,SUM(QO13:QP13,QR13)-QQ13,"")</f>
        <v>11.35</v>
      </c>
      <c r="RE13" s="40">
        <f>IF(SUM(QH13,QL13,QP13)&gt;0,SUM(QH13,QL13,QP13),"")</f>
        <v>7.15</v>
      </c>
      <c r="RF13" s="40">
        <f>IF(SUM(RC13,RD13)&gt;0,SUM(RC13,RD13),"")</f>
        <v>32.299999999999997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21.950000000000003</v>
      </c>
      <c r="RI13" s="40">
        <f>IF(SUM(RC13,RD13,RH13)&gt;0,SUM(RC13,RD13,RH13),"")</f>
        <v>54.25</v>
      </c>
    </row>
    <row r="14" spans="1:477" x14ac:dyDescent="0.2">
      <c r="A14" s="4" t="str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/>
      </c>
      <c r="B14" s="4" t="str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/>
      </c>
      <c r="C14" s="5" t="s">
        <v>128</v>
      </c>
      <c r="D14" s="4" t="s">
        <v>107</v>
      </c>
      <c r="E14" s="4">
        <v>2005</v>
      </c>
      <c r="F14" s="9">
        <f>SUM(L14:T14)+SUM(L14:P14)*0.0000001+SUM(L14)*0.0000000000001</f>
        <v>149.5000106000042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/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/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/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42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41.599999999999994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22.4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43.5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16.7</v>
      </c>
      <c r="X14" s="19">
        <v>4.5</v>
      </c>
      <c r="Y14" s="19">
        <v>0</v>
      </c>
      <c r="Z14" s="19">
        <v>0.6</v>
      </c>
      <c r="AA14" s="19">
        <v>16.5</v>
      </c>
      <c r="AB14" s="19">
        <v>4</v>
      </c>
      <c r="AC14" s="19">
        <v>0.3</v>
      </c>
      <c r="AD14" s="19">
        <v>0</v>
      </c>
      <c r="AE14" s="19">
        <v>16.899999999999999</v>
      </c>
      <c r="AF14" s="19">
        <v>4</v>
      </c>
      <c r="AG14" s="19">
        <v>0</v>
      </c>
      <c r="AH14" s="19">
        <v>0</v>
      </c>
      <c r="AI14" s="19">
        <v>16.899999999999999</v>
      </c>
      <c r="AJ14" s="19">
        <v>4.5</v>
      </c>
      <c r="AK14" s="19">
        <v>0</v>
      </c>
      <c r="AL14" s="19">
        <v>0.3</v>
      </c>
      <c r="AM14" s="19">
        <v>17.8</v>
      </c>
      <c r="AN14" s="19">
        <v>4</v>
      </c>
      <c r="AO14" s="19">
        <v>0</v>
      </c>
      <c r="AP14" s="19">
        <v>0</v>
      </c>
      <c r="AQ14" s="27"/>
      <c r="AR14" s="40">
        <f>IF(SUM(X14,AB14)&gt;0,SUM(X14,AB14),"")</f>
        <v>8.5</v>
      </c>
      <c r="AS14" s="40">
        <f>IF(SUM(W14:X14,Z14:AB14,AD14)-Y14-AC14&gt;0,SUM(W14:X14,Z14:AB14,AD14)-Y14-AC14,"")</f>
        <v>42</v>
      </c>
      <c r="AT14" s="40">
        <f>IF(SUM(AE14:AF14,AH14)-AG14&gt;0,SUM(AE14:AF14,AH14)-AG14,"")</f>
        <v>20.9</v>
      </c>
      <c r="AU14" s="40">
        <f>IF(SUM(X14,AB14,AF14)&gt;0,SUM(X14,AB14,AF14),"")</f>
        <v>12.5</v>
      </c>
      <c r="AV14" s="40">
        <f>IF(SUM(AS14,AT14)&gt;0,SUM(AS14,AT14),"")</f>
        <v>62.9</v>
      </c>
      <c r="AW14" s="40">
        <f>IF(SUM(AJ14,AN14)&gt;0,SUM(AJ14,AN14),"")</f>
        <v>8.5</v>
      </c>
      <c r="AX14" s="40">
        <f>IF(SUM(AI14:AJ14,AL14:AN14,AP14)-SUM(AK14,AO14)&gt;0,SUM(AI14:AJ14,AL14:AN14,AP14)-SUM(AK14,AO14),"")</f>
        <v>43.5</v>
      </c>
      <c r="AY14" s="40">
        <f>IF(SUM(AS14,AT14,AX14)&gt;0,SUM(AS14,AT14,AX14),"")</f>
        <v>106.4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14.3</v>
      </c>
      <c r="CD14" s="19">
        <v>5.0999999999999996</v>
      </c>
      <c r="CE14" s="19">
        <v>0.6</v>
      </c>
      <c r="CF14" s="19">
        <v>0.3</v>
      </c>
      <c r="CG14" s="19">
        <v>16.899999999999999</v>
      </c>
      <c r="CH14" s="19">
        <v>5</v>
      </c>
      <c r="CI14" s="19">
        <v>0</v>
      </c>
      <c r="CJ14" s="19">
        <v>0.6</v>
      </c>
      <c r="CK14" s="19">
        <v>17.2</v>
      </c>
      <c r="CL14" s="19">
        <v>5.0999999999999996</v>
      </c>
      <c r="CM14" s="19">
        <v>0.2</v>
      </c>
      <c r="CN14" s="19">
        <v>0.3</v>
      </c>
      <c r="CO14" s="19">
        <v>16.8</v>
      </c>
      <c r="CP14" s="19">
        <v>5.0999999999999996</v>
      </c>
      <c r="CQ14" s="19">
        <v>0.2</v>
      </c>
      <c r="CR14" s="19">
        <v>0.3</v>
      </c>
      <c r="CS14" s="19">
        <v>15.9</v>
      </c>
      <c r="CT14" s="19">
        <v>2.6</v>
      </c>
      <c r="CU14" s="19">
        <v>0</v>
      </c>
      <c r="CV14" s="19">
        <v>0.6</v>
      </c>
      <c r="CW14" s="27"/>
      <c r="CX14" s="40">
        <f>IF(SUM(CD14,CH14)&gt;0,SUM(CD14,CH14),"")</f>
        <v>10.1</v>
      </c>
      <c r="CY14" s="40">
        <f>IF(SUM(CC14:CD14,CF14:CH14,CJ14)-CE14-CI14&gt;0,SUM(CC14:CD14,CF14:CH14,CJ14)-CE14-CI14,"")</f>
        <v>41.599999999999994</v>
      </c>
      <c r="CZ14" s="40">
        <f>IF(SUM(CK14:CL14,CN14)-CM14&gt;0,SUM(CK14:CL14,CN14)-CM14,"")</f>
        <v>22.4</v>
      </c>
      <c r="DA14" s="40">
        <f>IF(SUM(CD14,CH14,CL14)&gt;0,SUM(CD14,CH14,CL14),"")</f>
        <v>15.2</v>
      </c>
      <c r="DB14" s="40">
        <f>IF(SUM(CY14,CZ14)&gt;0,SUM(CY14,CZ14),"")</f>
        <v>63.999999999999993</v>
      </c>
      <c r="DC14" s="40">
        <f>IF(SUM(CP14,CT14)&gt;0,SUM(CP14,CT14),"")</f>
        <v>7.6999999999999993</v>
      </c>
      <c r="DD14" s="40">
        <f>IF(SUM(CO14:CP14,CR14:CT14,CV14)-SUM(CQ14,CU14)&gt;0,SUM(CO14:CP14,CR14:CT14,CV14)-SUM(CQ14,CU14),"")</f>
        <v>41.1</v>
      </c>
      <c r="DE14" s="40">
        <f>IF(SUM(CY14,CZ14,DD14)&gt;0,SUM(CY14,CZ14,DD14),"")</f>
        <v>105.1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7.15</v>
      </c>
      <c r="QH14" s="22">
        <f>IF($CW14="P",CD14,(CD14+BA14)/2)</f>
        <v>2.5499999999999998</v>
      </c>
      <c r="QI14" s="22">
        <f>IF($CW14="P",CE14,(CE14+BB14)/2)</f>
        <v>0.3</v>
      </c>
      <c r="QJ14" s="22">
        <f>IF($CW14="P",CF14,(CF14+BC14)/2)</f>
        <v>0.15</v>
      </c>
      <c r="QK14" s="22">
        <f>IF($CW14="P",CG14,(CG14+BD14)/2)</f>
        <v>8.4499999999999993</v>
      </c>
      <c r="QL14" s="22">
        <f>IF($CW14="P",CH14,(CH14+BE14)/2)</f>
        <v>2.5</v>
      </c>
      <c r="QM14" s="22">
        <f>IF($CW14="P",CI14,(CI14+BF14)/2)</f>
        <v>0</v>
      </c>
      <c r="QN14" s="22">
        <f>IF($CW14="P",CJ14,(CJ14+BG14)/2)</f>
        <v>0.3</v>
      </c>
      <c r="QO14" s="22">
        <f>IF($CW14="P",CK14,(CK14+BH14)/2)</f>
        <v>8.6</v>
      </c>
      <c r="QP14" s="22">
        <f>IF($CW14="P",CL14,(CL14+BI14)/2)</f>
        <v>2.5499999999999998</v>
      </c>
      <c r="QQ14" s="22">
        <f>IF($CW14="P",CM14,(CM14+BJ14)/2)</f>
        <v>0.1</v>
      </c>
      <c r="QR14" s="22">
        <f>IF($CW14="P",CN14,(CN14+BK14)/2)</f>
        <v>0.15</v>
      </c>
      <c r="QS14" s="22">
        <f>IF($CW14="P",CO14,(CO14+BL14)/2)</f>
        <v>8.4</v>
      </c>
      <c r="QT14" s="22">
        <f>IF($CW14="P",CP14,(CP14+BM14)/2)</f>
        <v>2.5499999999999998</v>
      </c>
      <c r="QU14" s="22">
        <f>IF($CW14="P",CQ14,(CQ14+BN14)/2)</f>
        <v>0.1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1.3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5.05</v>
      </c>
      <c r="RC14" s="40">
        <f>IF(SUM(QG14:QH14,QJ14:QL14,QN14)-QI14-QM14&gt;0,SUM(QG14:QH14,QJ14:QL14,QN14)-QI14-QM14,"")</f>
        <v>20.799999999999997</v>
      </c>
      <c r="RD14" s="40">
        <f>IF(SUM(QO14:QP14,QR14)-QQ14&gt;0,SUM(QO14:QP14,QR14)-QQ14,"")</f>
        <v>11.2</v>
      </c>
      <c r="RE14" s="40">
        <f>IF(SUM(QH14,QL14,QP14)&gt;0,SUM(QH14,QL14,QP14),"")</f>
        <v>7.6</v>
      </c>
      <c r="RF14" s="40">
        <f>IF(SUM(RC14,RD14)&gt;0,SUM(RC14,RD14),"")</f>
        <v>31.999999999999996</v>
      </c>
      <c r="RG14" s="40">
        <f>IF(SUM(QT14,QX14)&gt;0,SUM(QT14,QX14),"")</f>
        <v>3.8499999999999996</v>
      </c>
      <c r="RH14" s="40">
        <f>IF(SUM(QS14:QT14,QV14:QX14,QZ14)-SUM(QU14,QY14)&gt;0,SUM(QS14:QT14,QV14:QX14,QZ14)-SUM(QU14,QY14),"")</f>
        <v>20.55</v>
      </c>
      <c r="RI14" s="40">
        <f>IF(SUM(RC14,RD14,RH14)&gt;0,SUM(RC14,RD14,RH14),"")</f>
        <v>52.55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191</v>
      </c>
      <c r="D15" s="4" t="s">
        <v>4</v>
      </c>
      <c r="E15" s="4">
        <v>2005</v>
      </c>
      <c r="F15" s="9">
        <f>SUM(L15:T15)+SUM(L15:P15)*0.0000001+SUM(L15)*0.0000000000001</f>
        <v>144.7000102400041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40.9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39.5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22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15.6</v>
      </c>
      <c r="BA15" s="18">
        <v>3.2</v>
      </c>
      <c r="BB15" s="18">
        <v>0</v>
      </c>
      <c r="BC15" s="18">
        <v>0</v>
      </c>
      <c r="BD15" s="18">
        <v>16.3</v>
      </c>
      <c r="BE15" s="18">
        <v>4.0999999999999996</v>
      </c>
      <c r="BF15" s="18">
        <v>0</v>
      </c>
      <c r="BG15" s="18">
        <v>0.3</v>
      </c>
      <c r="BH15" s="18">
        <v>17.8</v>
      </c>
      <c r="BI15" s="18">
        <v>3.9</v>
      </c>
      <c r="BJ15" s="18">
        <v>0</v>
      </c>
      <c r="BK15" s="18">
        <v>0.3</v>
      </c>
      <c r="BL15" s="18">
        <v>15.9</v>
      </c>
      <c r="BM15" s="18">
        <v>4.8</v>
      </c>
      <c r="BN15" s="18">
        <v>0</v>
      </c>
      <c r="BO15" s="18">
        <v>0.6</v>
      </c>
      <c r="BP15" s="18">
        <v>14.8</v>
      </c>
      <c r="BQ15" s="18">
        <v>3.3</v>
      </c>
      <c r="BR15" s="18">
        <v>0</v>
      </c>
      <c r="BS15" s="18">
        <v>0.6</v>
      </c>
      <c r="BT15" s="28"/>
      <c r="BU15" s="11">
        <f>IF(SUM(BA15,BE15)&gt;0,SUM(BA15,BE15),"")</f>
        <v>7.3</v>
      </c>
      <c r="BV15" s="11">
        <f>IF(SUM(AZ15:BA15,BC15:BE15,BG15)-BB15-BF15&gt;0,SUM(AZ15:BA15,BC15:BE15,BG15)-BB15-BF15,"")</f>
        <v>39.5</v>
      </c>
      <c r="BW15" s="11">
        <f>IF(SUM(BH15:BI15,BK15)-BJ15&gt;0,SUM(BH15:BI15,BK15)-BJ15,"")</f>
        <v>22</v>
      </c>
      <c r="BX15" s="11">
        <f>IF(SUM(BA15,BE15,BI15)&gt;0,SUM(BA15,BE15,BI15),"")</f>
        <v>11.2</v>
      </c>
      <c r="BY15" s="11">
        <f>IF(SUM(BV15,BW15)&gt;0,SUM(BV15,BW15),"")</f>
        <v>61.5</v>
      </c>
      <c r="BZ15" s="11">
        <f>IF(SUM(BM15,BQ15)&gt;0,SUM(BM15,BQ15),"")</f>
        <v>8.1</v>
      </c>
      <c r="CA15" s="11">
        <f>IF(SUM(BL15:BM15,BO15:BQ15,BS15)-SUM(BN15,BR15)&gt;0,SUM(BL15:BM15,BO15:BQ15,BS15)-SUM(BN15,BR15),"")</f>
        <v>40</v>
      </c>
      <c r="CB15" s="11">
        <f>IF(SUM(BV15,BW15,CA15)&gt;0,SUM(BV15,BW15,CA15),"")</f>
        <v>101.5</v>
      </c>
      <c r="CC15" s="19">
        <v>15.7</v>
      </c>
      <c r="CD15" s="19">
        <v>5.5</v>
      </c>
      <c r="CE15" s="19">
        <v>0.2</v>
      </c>
      <c r="CF15" s="19">
        <v>0.6</v>
      </c>
      <c r="CG15" s="19">
        <v>13.8</v>
      </c>
      <c r="CH15" s="19">
        <v>5.3</v>
      </c>
      <c r="CI15" s="19">
        <v>0.4</v>
      </c>
      <c r="CJ15" s="19">
        <v>0.6</v>
      </c>
      <c r="CK15" s="19">
        <v>15</v>
      </c>
      <c r="CL15" s="19">
        <v>3.3</v>
      </c>
      <c r="CM15" s="19">
        <v>0</v>
      </c>
      <c r="CN15" s="19">
        <v>0.6</v>
      </c>
      <c r="CO15" s="19">
        <v>14.8</v>
      </c>
      <c r="CP15" s="19">
        <v>4.8</v>
      </c>
      <c r="CQ15" s="19">
        <v>0</v>
      </c>
      <c r="CR15" s="19">
        <v>0.6</v>
      </c>
      <c r="CS15" s="19">
        <v>16.2</v>
      </c>
      <c r="CT15" s="19">
        <v>5.3</v>
      </c>
      <c r="CU15" s="19">
        <v>0</v>
      </c>
      <c r="CV15" s="19">
        <v>0.6</v>
      </c>
      <c r="CW15" s="27"/>
      <c r="CX15" s="40">
        <f>IF(SUM(CD15,CH15)&gt;0,SUM(CD15,CH15),"")</f>
        <v>10.8</v>
      </c>
      <c r="CY15" s="40">
        <f>IF(SUM(CC15:CD15,CF15:CH15,CJ15)-CE15-CI15&gt;0,SUM(CC15:CD15,CF15:CH15,CJ15)-CE15-CI15,"")</f>
        <v>40.9</v>
      </c>
      <c r="CZ15" s="40">
        <f>IF(SUM(CK15:CL15,CN15)-CM15&gt;0,SUM(CK15:CL15,CN15)-CM15,"")</f>
        <v>18.900000000000002</v>
      </c>
      <c r="DA15" s="40">
        <f>IF(SUM(CD15,CH15,CL15)&gt;0,SUM(CD15,CH15,CL15),"")</f>
        <v>14.100000000000001</v>
      </c>
      <c r="DB15" s="40">
        <f>IF(SUM(CY15,CZ15)&gt;0,SUM(CY15,CZ15),"")</f>
        <v>59.8</v>
      </c>
      <c r="DC15" s="40">
        <f>IF(SUM(CP15,CT15)&gt;0,SUM(CP15,CT15),"")</f>
        <v>10.1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102.1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15.649999999999999</v>
      </c>
      <c r="QH15" s="22">
        <f>IF($CW15="P",CD15,(CD15+BA15)/2)</f>
        <v>4.3499999999999996</v>
      </c>
      <c r="QI15" s="22">
        <f>IF($CW15="P",CE15,(CE15+BB15)/2)</f>
        <v>0.1</v>
      </c>
      <c r="QJ15" s="22">
        <f>IF($CW15="P",CF15,(CF15+BC15)/2)</f>
        <v>0.3</v>
      </c>
      <c r="QK15" s="22">
        <f>IF($CW15="P",CG15,(CG15+BD15)/2)</f>
        <v>15.05</v>
      </c>
      <c r="QL15" s="22">
        <f>IF($CW15="P",CH15,(CH15+BE15)/2)</f>
        <v>4.6999999999999993</v>
      </c>
      <c r="QM15" s="22">
        <f>IF($CW15="P",CI15,(CI15+BF15)/2)</f>
        <v>0.2</v>
      </c>
      <c r="QN15" s="22">
        <f>IF($CW15="P",CJ15,(CJ15+BG15)/2)</f>
        <v>0.44999999999999996</v>
      </c>
      <c r="QO15" s="22">
        <f>IF($CW15="P",CK15,(CK15+BH15)/2)</f>
        <v>16.399999999999999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0.44999999999999996</v>
      </c>
      <c r="QS15" s="22">
        <f>IF($CW15="P",CO15,(CO15+BL15)/2)</f>
        <v>15.350000000000001</v>
      </c>
      <c r="QT15" s="22">
        <f>IF($CW15="P",CP15,(CP15+BM15)/2)</f>
        <v>4.8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15.5</v>
      </c>
      <c r="QX15" s="22">
        <f>IF($CW15="P",CT15,(CT15+BQ15)/2)</f>
        <v>4.3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9.0499999999999989</v>
      </c>
      <c r="RC15" s="40">
        <f>IF(SUM(QG15:QH15,QJ15:QL15,QN15)-QI15-QM15&gt;0,SUM(QG15:QH15,QJ15:QL15,QN15)-QI15-QM15,"")</f>
        <v>40.199999999999996</v>
      </c>
      <c r="RD15" s="40">
        <f>IF(SUM(QO15:QP15,QR15)-QQ15&gt;0,SUM(QO15:QP15,QR15)-QQ15,"")</f>
        <v>20.45</v>
      </c>
      <c r="RE15" s="40">
        <f>IF(SUM(QH15,QL15,QP15)&gt;0,SUM(QH15,QL15,QP15),"")</f>
        <v>12.649999999999999</v>
      </c>
      <c r="RF15" s="40">
        <f>IF(SUM(RC15,RD15)&gt;0,SUM(RC15,RD15),"")</f>
        <v>60.649999999999991</v>
      </c>
      <c r="RG15" s="40">
        <f>IF(SUM(QT15,QX15)&gt;0,SUM(QT15,QX15),"")</f>
        <v>9.1</v>
      </c>
      <c r="RH15" s="40">
        <f>IF(SUM(QS15:QT15,QV15:QX15,QZ15)-SUM(QU15,QY15)&gt;0,SUM(QS15:QT15,QV15:QX15,QZ15)-SUM(QU15,QY15),"")</f>
        <v>41.15</v>
      </c>
      <c r="RI15" s="40">
        <f>IF(SUM(RC15,RD15,RH15)&gt;0,SUM(RC15,RD15,RH15),"")</f>
        <v>101.79999999999998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123</v>
      </c>
      <c r="D16" s="4" t="s">
        <v>4</v>
      </c>
      <c r="E16" s="4">
        <v>2005</v>
      </c>
      <c r="F16" s="9">
        <f>SUM(L16:T16)+SUM(L16:P16)*0.0000001+SUM(L16)*0.0000000000001</f>
        <v>142.86001039000422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42.000000000000007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20.099999999999998</v>
      </c>
      <c r="Q16" s="8" t="str">
        <f>IF(P16=0,"",IF(P16=CZ16,$CC$1,IF(P16=BW16,$AZ$1,IF(P16=AT16,$W$1,""))))</f>
        <v>2023 Nationals</v>
      </c>
      <c r="R16" s="8">
        <f>IF(MAX(AX16,CA16,DD16)&gt;0,MAX(AX16,CA16,DD16),0)</f>
        <v>38.96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</v>
      </c>
      <c r="X16" s="19">
        <v>5.5</v>
      </c>
      <c r="Y16" s="19">
        <v>0</v>
      </c>
      <c r="Z16" s="19">
        <v>0.3</v>
      </c>
      <c r="AA16" s="19">
        <v>15.4</v>
      </c>
      <c r="AB16" s="19">
        <v>4.8</v>
      </c>
      <c r="AC16" s="19">
        <v>0</v>
      </c>
      <c r="AD16" s="19">
        <v>0.6</v>
      </c>
      <c r="AE16" s="19">
        <v>14.7</v>
      </c>
      <c r="AF16" s="19">
        <v>5.0999999999999996</v>
      </c>
      <c r="AG16" s="19">
        <v>0</v>
      </c>
      <c r="AH16" s="19">
        <v>0.3</v>
      </c>
      <c r="AI16" s="19">
        <v>14.8</v>
      </c>
      <c r="AJ16" s="19">
        <v>2.9</v>
      </c>
      <c r="AK16" s="19">
        <v>0</v>
      </c>
      <c r="AL16" s="19">
        <v>0.3</v>
      </c>
      <c r="AM16" s="19">
        <v>15.56</v>
      </c>
      <c r="AN16" s="19">
        <v>4.8</v>
      </c>
      <c r="AO16" s="19">
        <v>0</v>
      </c>
      <c r="AP16" s="19">
        <v>0.6</v>
      </c>
      <c r="AQ16" s="27"/>
      <c r="AR16" s="40">
        <f>IF(SUM(X16,AB16)&gt;0,SUM(X16,AB16),"")</f>
        <v>10.3</v>
      </c>
      <c r="AS16" s="40">
        <f>IF(SUM(W16:X16,Z16:AB16,AD16)-Y16-AC16&gt;0,SUM(W16:X16,Z16:AB16,AD16)-Y16-AC16,"")</f>
        <v>41.6</v>
      </c>
      <c r="AT16" s="40">
        <f>IF(SUM(AE16:AF16,AH16)-AG16&gt;0,SUM(AE16:AF16,AH16)-AG16,"")</f>
        <v>20.099999999999998</v>
      </c>
      <c r="AU16" s="40">
        <f>IF(SUM(X16,AB16,AF16)&gt;0,SUM(X16,AB16,AF16),"")</f>
        <v>15.4</v>
      </c>
      <c r="AV16" s="40">
        <f>IF(SUM(AS16,AT16)&gt;0,SUM(AS16,AT16),"")</f>
        <v>61.7</v>
      </c>
      <c r="AW16" s="40">
        <f>IF(SUM(AJ16,AN16)&gt;0,SUM(AJ16,AN16),"")</f>
        <v>7.6999999999999993</v>
      </c>
      <c r="AX16" s="40">
        <f>IF(SUM(AI16:AJ16,AL16:AN16,AP16)-SUM(AK16,AO16)&gt;0,SUM(AI16:AJ16,AL16:AN16,AP16)-SUM(AK16,AO16),"")</f>
        <v>38.96</v>
      </c>
      <c r="AY16" s="40">
        <f>IF(SUM(AS16,AT16,AX16)&gt;0,SUM(AS16,AT16,AX16),"")</f>
        <v>100.66</v>
      </c>
      <c r="AZ16" s="18">
        <v>15.1</v>
      </c>
      <c r="BA16" s="18">
        <v>5.0999999999999996</v>
      </c>
      <c r="BB16" s="18">
        <v>0</v>
      </c>
      <c r="BC16" s="18">
        <v>0.3</v>
      </c>
      <c r="BD16" s="18">
        <v>15.7</v>
      </c>
      <c r="BE16" s="18">
        <v>5.2</v>
      </c>
      <c r="BF16" s="18">
        <v>0</v>
      </c>
      <c r="BG16" s="18">
        <v>0.6</v>
      </c>
      <c r="BH16" s="18">
        <v>14.4</v>
      </c>
      <c r="BI16" s="18">
        <v>5.3</v>
      </c>
      <c r="BJ16" s="18">
        <v>0</v>
      </c>
      <c r="BK16" s="18">
        <v>0.3</v>
      </c>
      <c r="BL16" s="18">
        <v>12.1</v>
      </c>
      <c r="BM16" s="18">
        <v>3.5</v>
      </c>
      <c r="BN16" s="18">
        <v>0</v>
      </c>
      <c r="BO16" s="18">
        <v>0.3</v>
      </c>
      <c r="BP16" s="18">
        <v>14.7</v>
      </c>
      <c r="BQ16" s="18">
        <v>2.6</v>
      </c>
      <c r="BR16" s="18">
        <v>0</v>
      </c>
      <c r="BS16" s="18">
        <v>0.6</v>
      </c>
      <c r="BT16" s="28"/>
      <c r="BU16" s="11">
        <f>IF(SUM(BA16,BE16)&gt;0,SUM(BA16,BE16),"")</f>
        <v>10.3</v>
      </c>
      <c r="BV16" s="11">
        <f>IF(SUM(AZ16:BA16,BC16:BE16,BG16)-BB16-BF16&gt;0,SUM(AZ16:BA16,BC16:BE16,BG16)-BB16-BF16,"")</f>
        <v>42.000000000000007</v>
      </c>
      <c r="BW16" s="11">
        <f>IF(SUM(BH16:BI16,BK16)-BJ16&gt;0,SUM(BH16:BI16,BK16)-BJ16,"")</f>
        <v>20</v>
      </c>
      <c r="BX16" s="11">
        <f>IF(SUM(BA16,BE16,BI16)&gt;0,SUM(BA16,BE16,BI16),"")</f>
        <v>15.600000000000001</v>
      </c>
      <c r="BY16" s="11">
        <f>IF(SUM(BV16,BW16)&gt;0,SUM(BV16,BW16),"")</f>
        <v>62.000000000000007</v>
      </c>
      <c r="BZ16" s="11">
        <f>IF(SUM(BM16,BQ16)&gt;0,SUM(BM16,BQ16),"")</f>
        <v>6.1</v>
      </c>
      <c r="CA16" s="11">
        <f>IF(SUM(BL16:BM16,BO16:BQ16,BS16)-SUM(BN16,BR16)&gt;0,SUM(BL16:BM16,BO16:BQ16,BS16)-SUM(BN16,BR16),"")</f>
        <v>33.800000000000004</v>
      </c>
      <c r="CB16" s="11">
        <f>IF(SUM(BV16,BW16,CA16)&gt;0,SUM(BV16,BW16,CA16),"")</f>
        <v>95.800000000000011</v>
      </c>
      <c r="CC16" s="19">
        <v>15.05</v>
      </c>
      <c r="CD16" s="19">
        <v>5.3</v>
      </c>
      <c r="CE16" s="19">
        <v>0</v>
      </c>
      <c r="CF16" s="19">
        <v>0.3</v>
      </c>
      <c r="CG16" s="19">
        <v>15.55</v>
      </c>
      <c r="CH16" s="19">
        <v>5</v>
      </c>
      <c r="CI16" s="19">
        <v>0</v>
      </c>
      <c r="CJ16" s="19">
        <v>0.6</v>
      </c>
      <c r="CK16" s="19">
        <v>14.55</v>
      </c>
      <c r="CL16" s="19">
        <v>5.1999999999999993</v>
      </c>
      <c r="CM16" s="19">
        <v>0</v>
      </c>
      <c r="CN16" s="19">
        <v>0.3</v>
      </c>
      <c r="CO16" s="19">
        <v>13.45</v>
      </c>
      <c r="CP16" s="19">
        <v>3.2</v>
      </c>
      <c r="CQ16" s="19">
        <v>0</v>
      </c>
      <c r="CR16" s="19">
        <v>0.3</v>
      </c>
      <c r="CS16" s="19">
        <v>15.129999999999999</v>
      </c>
      <c r="CT16" s="19">
        <v>3.7</v>
      </c>
      <c r="CU16" s="19">
        <v>0</v>
      </c>
      <c r="CV16" s="19">
        <v>0.6</v>
      </c>
      <c r="CW16" s="27" t="s">
        <v>46</v>
      </c>
      <c r="CX16" s="40">
        <f>IF(SUM(CD16,CH16)&gt;0,SUM(CD16,CH16),"")</f>
        <v>10.3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20.05</v>
      </c>
      <c r="DA16" s="40">
        <f>IF(SUM(CD16,CH16,CL16)&gt;0,SUM(CD16,CH16,CL16),"")</f>
        <v>15.5</v>
      </c>
      <c r="DB16" s="40">
        <f>IF(SUM(CY16,CZ16)&gt;0,SUM(CY16,CZ16),"")</f>
        <v>61.850000000000009</v>
      </c>
      <c r="DC16" s="40">
        <f>IF(SUM(CP16,CT16)&gt;0,SUM(CP16,CT16),"")</f>
        <v>6.9</v>
      </c>
      <c r="DD16" s="40">
        <f>IF(SUM(CO16:CP16,CR16:CT16,CV16)-SUM(CQ16,CU16)&gt;0,SUM(CO16:CP16,CR16:CT16,CV16)-SUM(CQ16,CU16),"")</f>
        <v>36.380000000000003</v>
      </c>
      <c r="DE16" s="40">
        <f>IF(SUM(CY16,CZ16,DD16)&gt;0,SUM(CY16,CZ16,DD16),"")</f>
        <v>98.230000000000018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15.05</v>
      </c>
      <c r="QH16" s="22">
        <f>IF($CW16="P",CD16,(CD16+BA16)/2)</f>
        <v>5.3</v>
      </c>
      <c r="QI16" s="22">
        <f>IF($CW16="P",CE16,(CE16+BB16)/2)</f>
        <v>0</v>
      </c>
      <c r="QJ16" s="22">
        <f>IF($CW16="P",CF16,(CF16+BC16)/2)</f>
        <v>0.3</v>
      </c>
      <c r="QK16" s="22">
        <f>IF($CW16="P",CG16,(CG16+BD16)/2)</f>
        <v>15.55</v>
      </c>
      <c r="QL16" s="22">
        <f>IF($CW16="P",CH16,(CH16+BE16)/2)</f>
        <v>5</v>
      </c>
      <c r="QM16" s="22">
        <f>IF($CW16="P",CI16,(CI16+BF16)/2)</f>
        <v>0</v>
      </c>
      <c r="QN16" s="22">
        <f>IF($CW16="P",CJ16,(CJ16+BG16)/2)</f>
        <v>0.6</v>
      </c>
      <c r="QO16" s="22">
        <f>IF($CW16="P",CK16,(CK16+BH16)/2)</f>
        <v>14.55</v>
      </c>
      <c r="QP16" s="22">
        <f>IF($CW16="P",CL16,(CL16+BI16)/2)</f>
        <v>5.1999999999999993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13.45</v>
      </c>
      <c r="QT16" s="22">
        <f>IF($CW16="P",CP16,(CP16+BM16)/2)</f>
        <v>3.2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15.129999999999999</v>
      </c>
      <c r="QX16" s="22">
        <f>IF($CW16="P",CT16,(CT16+BQ16)/2)</f>
        <v>3.7</v>
      </c>
      <c r="QY16" s="22">
        <f>IF($CW16="P",CU16,(CU16+BR16)/2)</f>
        <v>0</v>
      </c>
      <c r="QZ16" s="22">
        <f>IF($CW16="P",CV16,(CV16+BS16)/2)</f>
        <v>0.6</v>
      </c>
      <c r="RA16" s="27" t="s">
        <v>46</v>
      </c>
      <c r="RB16" s="40">
        <f>IF(SUM(QH16,QL16)&gt;0,SUM(QH16,QL16),"")</f>
        <v>10.3</v>
      </c>
      <c r="RC16" s="40">
        <f>IF(SUM(QG16:QH16,QJ16:QL16,QN16)-QI16-QM16&gt;0,SUM(QG16:QH16,QJ16:QL16,QN16)-QI16-QM16,"")</f>
        <v>41.800000000000004</v>
      </c>
      <c r="RD16" s="40">
        <f>IF(SUM(QO16:QP16,QR16)-QQ16&gt;0,SUM(QO16:QP16,QR16)-QQ16,"")</f>
        <v>20.05</v>
      </c>
      <c r="RE16" s="40">
        <f>IF(SUM(QH16,QL16,QP16)&gt;0,SUM(QH16,QL16,QP16),"")</f>
        <v>15.5</v>
      </c>
      <c r="RF16" s="40">
        <f>IF(SUM(RC16,RD16)&gt;0,SUM(RC16,RD16),"")</f>
        <v>61.850000000000009</v>
      </c>
      <c r="RG16" s="40">
        <f>IF(SUM(QT16,QX16)&gt;0,SUM(QT16,QX16),"")</f>
        <v>6.9</v>
      </c>
      <c r="RH16" s="40">
        <f>IF(SUM(QS16:QT16,QV16:QX16,QZ16)-SUM(QU16,QY16)&gt;0,SUM(QS16:QT16,QV16:QX16,QZ16)-SUM(QU16,QY16),"")</f>
        <v>36.380000000000003</v>
      </c>
      <c r="RI16" s="40">
        <f>IF(SUM(RC16,RD16,RH16)&gt;0,SUM(RC16,RD16,RH16),"")</f>
        <v>98.230000000000018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205</v>
      </c>
      <c r="D17" s="4" t="s">
        <v>5</v>
      </c>
      <c r="E17" s="4">
        <v>2007</v>
      </c>
      <c r="F17" s="9">
        <f>SUM(L17:T17)+SUM(L17:P17)*0.0000001+SUM(L17)*0.0000000000001</f>
        <v>141.40001018000422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42.399999999999991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39.299999999999997</v>
      </c>
      <c r="O17" s="8" t="str">
        <f>IF(N17=0,"",IF(N17=CY17,$CC$1,IF(N17=BV17,$AZ$1,IF(N17=AS17,$W$1,""))))</f>
        <v>2023 Nationals</v>
      </c>
      <c r="P17" s="8">
        <f>IF(COUNT(AT17,BW17,CZ17)&gt;0,LARGE((AT17,BW17,CZ17),1),0)</f>
        <v>20.100000000000001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39.599999999999994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16.600000000000001</v>
      </c>
      <c r="X17" s="19">
        <v>5.0999999999999996</v>
      </c>
      <c r="Y17" s="19">
        <v>0</v>
      </c>
      <c r="Z17" s="19">
        <v>0.3</v>
      </c>
      <c r="AA17" s="19">
        <v>15.1</v>
      </c>
      <c r="AB17" s="19">
        <v>1.9</v>
      </c>
      <c r="AC17" s="19">
        <v>0</v>
      </c>
      <c r="AD17" s="19">
        <v>0.3</v>
      </c>
      <c r="AE17" s="19">
        <v>14.1</v>
      </c>
      <c r="AF17" s="19">
        <v>2.7</v>
      </c>
      <c r="AG17" s="19">
        <v>0</v>
      </c>
      <c r="AH17" s="19">
        <v>0.3</v>
      </c>
      <c r="AI17" s="19">
        <v>15.8</v>
      </c>
      <c r="AJ17" s="19">
        <v>3.6</v>
      </c>
      <c r="AK17" s="19">
        <v>0.9</v>
      </c>
      <c r="AL17" s="19">
        <v>0.3</v>
      </c>
      <c r="AM17" s="19">
        <v>16.100000000000001</v>
      </c>
      <c r="AN17" s="19">
        <v>3.9</v>
      </c>
      <c r="AO17" s="19">
        <v>0.2</v>
      </c>
      <c r="AP17" s="19">
        <v>0.3</v>
      </c>
      <c r="AQ17" s="27"/>
      <c r="AR17" s="40">
        <f>IF(SUM(X17,AB17)&gt;0,SUM(X17,AB17),"")</f>
        <v>7</v>
      </c>
      <c r="AS17" s="40">
        <f>IF(SUM(W17:X17,Z17:AB17,AD17)-Y17-AC17&gt;0,SUM(W17:X17,Z17:AB17,AD17)-Y17-AC17,"")</f>
        <v>39.299999999999997</v>
      </c>
      <c r="AT17" s="40">
        <f>IF(SUM(AE17:AF17,AH17)-AG17&gt;0,SUM(AE17:AF17,AH17)-AG17,"")</f>
        <v>17.100000000000001</v>
      </c>
      <c r="AU17" s="40">
        <f>IF(SUM(X17,AB17,AF17)&gt;0,SUM(X17,AB17,AF17),"")</f>
        <v>9.6999999999999993</v>
      </c>
      <c r="AV17" s="40">
        <f>IF(SUM(AS17,AT17)&gt;0,SUM(AS17,AT17),"")</f>
        <v>56.4</v>
      </c>
      <c r="AW17" s="40">
        <f>IF(SUM(AJ17,AN17)&gt;0,SUM(AJ17,AN17),"")</f>
        <v>7.5</v>
      </c>
      <c r="AX17" s="40">
        <f>IF(SUM(AI17:AJ17,AL17:AN17,AP17)-SUM(AK17,AO17)&gt;0,SUM(AI17:AJ17,AL17:AN17,AP17)-SUM(AK17,AO17),"")</f>
        <v>38.9</v>
      </c>
      <c r="AY17" s="40">
        <f>IF(SUM(AS17,AT17,AX17)&gt;0,SUM(AS17,AT17,AX17),"")</f>
        <v>95.3</v>
      </c>
      <c r="AZ17" s="18">
        <v>17.2</v>
      </c>
      <c r="BA17" s="18">
        <v>4.0999999999999996</v>
      </c>
      <c r="BB17" s="18">
        <v>0</v>
      </c>
      <c r="BC17" s="18">
        <v>0.3</v>
      </c>
      <c r="BD17" s="18">
        <v>17</v>
      </c>
      <c r="BE17" s="18">
        <v>3.9</v>
      </c>
      <c r="BF17" s="18">
        <v>0.4</v>
      </c>
      <c r="BG17" s="18">
        <v>0.3</v>
      </c>
      <c r="BH17" s="18">
        <v>17</v>
      </c>
      <c r="BI17" s="18">
        <v>3.6</v>
      </c>
      <c r="BJ17" s="18">
        <v>0.5</v>
      </c>
      <c r="BK17" s="18">
        <v>0</v>
      </c>
      <c r="BL17" s="18">
        <v>17</v>
      </c>
      <c r="BM17" s="18">
        <v>4.0999999999999996</v>
      </c>
      <c r="BN17" s="18">
        <v>0</v>
      </c>
      <c r="BO17" s="18">
        <v>0.3</v>
      </c>
      <c r="BP17" s="18">
        <v>14.6</v>
      </c>
      <c r="BQ17" s="18">
        <v>3.9</v>
      </c>
      <c r="BR17" s="18">
        <v>0.6</v>
      </c>
      <c r="BS17" s="18">
        <v>0.3</v>
      </c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42.399999999999991</v>
      </c>
      <c r="BW17" s="11">
        <f>IF(SUM(BH17:BI17,BK17)-BJ17&gt;0,SUM(BH17:BI17,BK17)-BJ17,"")</f>
        <v>20.100000000000001</v>
      </c>
      <c r="BX17" s="11">
        <f>IF(SUM(BA17,BE17,BI17)&gt;0,SUM(BA17,BE17,BI17),"")</f>
        <v>11.6</v>
      </c>
      <c r="BY17" s="11">
        <f>IF(SUM(BV17,BW17)&gt;0,SUM(BV17,BW17),"")</f>
        <v>62.499999999999993</v>
      </c>
      <c r="BZ17" s="11">
        <f>IF(SUM(BM17,BQ17)&gt;0,SUM(BM17,BQ17),"")</f>
        <v>8</v>
      </c>
      <c r="CA17" s="11">
        <f>IF(SUM(BL17:BM17,BO17:BQ17,BS17)-SUM(BN17,BR17)&gt;0,SUM(BL17:BM17,BO17:BQ17,BS17)-SUM(BN17,BR17),"")</f>
        <v>39.599999999999994</v>
      </c>
      <c r="CB17" s="11">
        <f>IF(SUM(BV17,BW17,CA17)&gt;0,SUM(BV17,BW17,CA17),"")</f>
        <v>102.1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8.6</v>
      </c>
      <c r="QH17" s="22">
        <f>IF($CW17="P",CD17,(CD17+BA17)/2)</f>
        <v>2.0499999999999998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8.5</v>
      </c>
      <c r="QL17" s="22">
        <f>IF($CW17="P",CH17,(CH17+BE17)/2)</f>
        <v>1.95</v>
      </c>
      <c r="QM17" s="22">
        <f>IF($CW17="P",CI17,(CI17+BF17)/2)</f>
        <v>0.2</v>
      </c>
      <c r="QN17" s="22">
        <f>IF($CW17="P",CJ17,(CJ17+BG17)/2)</f>
        <v>0.15</v>
      </c>
      <c r="QO17" s="22">
        <f>IF($CW17="P",CK17,(CK17+BH17)/2)</f>
        <v>8.5</v>
      </c>
      <c r="QP17" s="22">
        <f>IF($CW17="P",CL17,(CL17+BI17)/2)</f>
        <v>1.8</v>
      </c>
      <c r="QQ17" s="22">
        <f>IF($CW17="P",CM17,(CM17+BJ17)/2)</f>
        <v>0.25</v>
      </c>
      <c r="QR17" s="22">
        <f>IF($CW17="P",CN17,(CN17+BK17)/2)</f>
        <v>0</v>
      </c>
      <c r="QS17" s="22">
        <f>IF($CW17="P",CO17,(CO17+BL17)/2)</f>
        <v>8.5</v>
      </c>
      <c r="QT17" s="22">
        <f>IF($CW17="P",CP17,(CP17+BM17)/2)</f>
        <v>2.0499999999999998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7.3</v>
      </c>
      <c r="QX17" s="22">
        <f>IF($CW17="P",CT17,(CT17+BQ17)/2)</f>
        <v>1.95</v>
      </c>
      <c r="QY17" s="22">
        <f>IF($CW17="P",CU17,(CU17+BR17)/2)</f>
        <v>0.3</v>
      </c>
      <c r="QZ17" s="22">
        <f>IF($CW17="P",CV17,(CV17+BS17)/2)</f>
        <v>0.15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21.199999999999996</v>
      </c>
      <c r="RD17" s="40">
        <f>IF(SUM(QO17:QP17,QR17)-QQ17&gt;0,SUM(QO17:QP17,QR17)-QQ17,"")</f>
        <v>10.050000000000001</v>
      </c>
      <c r="RE17" s="40">
        <f>IF(SUM(QH17,QL17,QP17)&gt;0,SUM(QH17,QL17,QP17),"")</f>
        <v>5.8</v>
      </c>
      <c r="RF17" s="40">
        <f>IF(SUM(RC17,RD17)&gt;0,SUM(RC17,RD17),"")</f>
        <v>31.249999999999996</v>
      </c>
      <c r="RG17" s="40">
        <f>IF(SUM(QT17,QX17)&gt;0,SUM(QT17,QX17),"")</f>
        <v>4</v>
      </c>
      <c r="RH17" s="40">
        <f>IF(SUM(QS17:QT17,QV17:QX17,QZ17)-SUM(QU17,QY17)&gt;0,SUM(QS17:QT17,QV17:QX17,QZ17)-SUM(QU17,QY17),"")</f>
        <v>19.799999999999997</v>
      </c>
      <c r="RI17" s="40">
        <f>IF(SUM(RC17,RD17,RH17)&gt;0,SUM(RC17,RD17,RH17),"")</f>
        <v>51.05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166</v>
      </c>
      <c r="D18" s="4" t="s">
        <v>5</v>
      </c>
      <c r="E18" s="4">
        <v>2005</v>
      </c>
      <c r="F18" s="9">
        <f>SUM(L18:T18)+SUM(L18:P18)*0.0000001+SUM(L18)*0.0000000000001</f>
        <v>120.70000829000323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32.399999999999991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30.099999999999998</v>
      </c>
      <c r="O18" s="8" t="str">
        <f>IF(N18=0,"",IF(N18=CY18,$CC$1,IF(N18=BV18,$AZ$1,IF(N18=AS18,$W$1,""))))</f>
        <v>2023 3rd Domestic Trial</v>
      </c>
      <c r="P18" s="8">
        <f>IF(COUNT(AT18,BW18,CZ18)&gt;0,LARGE((AT18,BW18,CZ18),1),0)</f>
        <v>20.400000000000002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37.799999999999997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13.3</v>
      </c>
      <c r="X18" s="19">
        <v>4.5999999999999996</v>
      </c>
      <c r="Y18" s="19">
        <v>0.2</v>
      </c>
      <c r="Z18" s="19">
        <v>0.6</v>
      </c>
      <c r="AA18" s="19">
        <v>14.3</v>
      </c>
      <c r="AB18" s="19">
        <v>2.5</v>
      </c>
      <c r="AC18" s="19">
        <v>2.7</v>
      </c>
      <c r="AD18" s="19">
        <v>0</v>
      </c>
      <c r="AE18" s="19">
        <v>13.1</v>
      </c>
      <c r="AF18" s="19">
        <v>5.0999999999999996</v>
      </c>
      <c r="AG18" s="19">
        <v>0.2</v>
      </c>
      <c r="AH18" s="19">
        <v>0.3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7.1</v>
      </c>
      <c r="AS18" s="40">
        <f>IF(SUM(W18:X18,Z18:AB18,AD18)-Y18-AC18&gt;0,SUM(W18:X18,Z18:AB18,AD18)-Y18-AC18,"")</f>
        <v>32.399999999999991</v>
      </c>
      <c r="AT18" s="40">
        <f>IF(SUM(AE18:AF18,AH18)-AG18&gt;0,SUM(AE18:AF18,AH18)-AG18,"")</f>
        <v>18.3</v>
      </c>
      <c r="AU18" s="40">
        <f>IF(SUM(X18,AB18,AF18)&gt;0,SUM(X18,AB18,AF18),"")</f>
        <v>12.2</v>
      </c>
      <c r="AV18" s="40">
        <f>IF(SUM(AS18,AT18)&gt;0,SUM(AS18,AT18),"")</f>
        <v>50.699999999999989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50.699999999999989</v>
      </c>
      <c r="AZ18" s="18">
        <v>9.6999999999999993</v>
      </c>
      <c r="BA18" s="18">
        <v>2.8</v>
      </c>
      <c r="BB18" s="18">
        <v>0</v>
      </c>
      <c r="BC18" s="18">
        <v>0.3</v>
      </c>
      <c r="BD18" s="18">
        <v>14.7</v>
      </c>
      <c r="BE18" s="18">
        <v>2.9</v>
      </c>
      <c r="BF18" s="18">
        <v>0.3</v>
      </c>
      <c r="BG18" s="18">
        <v>0</v>
      </c>
      <c r="BH18" s="18">
        <v>14.8</v>
      </c>
      <c r="BI18" s="18">
        <v>5.3</v>
      </c>
      <c r="BJ18" s="18">
        <v>0</v>
      </c>
      <c r="BK18" s="18">
        <v>0.3</v>
      </c>
      <c r="BL18" s="18">
        <v>14.6</v>
      </c>
      <c r="BM18" s="18">
        <v>3.3</v>
      </c>
      <c r="BN18" s="18">
        <v>0</v>
      </c>
      <c r="BO18" s="18">
        <v>0.3</v>
      </c>
      <c r="BP18" s="18">
        <v>15.5</v>
      </c>
      <c r="BQ18" s="18">
        <v>3.8</v>
      </c>
      <c r="BR18" s="18">
        <v>0</v>
      </c>
      <c r="BS18" s="18">
        <v>0.3</v>
      </c>
      <c r="BT18" s="28"/>
      <c r="BU18" s="11">
        <f>IF(SUM(BA18,BE18)&gt;0,SUM(BA18,BE18),"")</f>
        <v>5.6999999999999993</v>
      </c>
      <c r="BV18" s="11">
        <f>IF(SUM(AZ18:BA18,BC18:BE18,BG18)-BB18-BF18&gt;0,SUM(AZ18:BA18,BC18:BE18,BG18)-BB18-BF18,"")</f>
        <v>30.099999999999998</v>
      </c>
      <c r="BW18" s="11">
        <f>IF(SUM(BH18:BI18,BK18)-BJ18&gt;0,SUM(BH18:BI18,BK18)-BJ18,"")</f>
        <v>20.400000000000002</v>
      </c>
      <c r="BX18" s="11">
        <f>IF(SUM(BA18,BE18,BI18)&gt;0,SUM(BA18,BE18,BI18),"")</f>
        <v>11</v>
      </c>
      <c r="BY18" s="11">
        <f>IF(SUM(BV18,BW18)&gt;0,SUM(BV18,BW18),"")</f>
        <v>50.5</v>
      </c>
      <c r="BZ18" s="11">
        <f>IF(SUM(BM18,BQ18)&gt;0,SUM(BM18,BQ18),"")</f>
        <v>7.1</v>
      </c>
      <c r="CA18" s="11">
        <f>IF(SUM(BL18:BM18,BO18:BQ18,BS18)-SUM(BN18,BR18)&gt;0,SUM(BL18:BM18,BO18:BQ18,BS18)-SUM(BN18,BR18),"")</f>
        <v>37.799999999999997</v>
      </c>
      <c r="CB18" s="11">
        <f>IF(SUM(BV18,BW18,CA18)&gt;0,SUM(BV18,BW18,CA18),"")</f>
        <v>88.3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4.8499999999999996</v>
      </c>
      <c r="QH18" s="22">
        <f>IF($CW18="P",CD18,(CD18+BA18)/2)</f>
        <v>1.4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7.35</v>
      </c>
      <c r="QL18" s="22">
        <f>IF($CW18="P",CH18,(CH18+BE18)/2)</f>
        <v>1.45</v>
      </c>
      <c r="QM18" s="22">
        <f>IF($CW18="P",CI18,(CI18+BF18)/2)</f>
        <v>0.15</v>
      </c>
      <c r="QN18" s="22">
        <f>IF($CW18="P",CJ18,(CJ18+BG18)/2)</f>
        <v>0</v>
      </c>
      <c r="QO18" s="22">
        <f>IF($CW18="P",CK18,(CK18+BH18)/2)</f>
        <v>7.4</v>
      </c>
      <c r="QP18" s="22">
        <f>IF($CW18="P",CL18,(CL18+BI18)/2)</f>
        <v>2.65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7.3</v>
      </c>
      <c r="QT18" s="22">
        <f>IF($CW18="P",CP18,(CP18+BM18)/2)</f>
        <v>1.65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7.75</v>
      </c>
      <c r="QX18" s="22">
        <f>IF($CW18="P",CT18,(CT18+BQ18)/2)</f>
        <v>1.9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2.8499999999999996</v>
      </c>
      <c r="RC18" s="40">
        <f>IF(SUM(QG18:QH18,QJ18:QL18,QN18)-QI18-QM18&gt;0,SUM(QG18:QH18,QJ18:QL18,QN18)-QI18-QM18,"")</f>
        <v>15.049999999999999</v>
      </c>
      <c r="RD18" s="40">
        <f>IF(SUM(QO18:QP18,QR18)-QQ18&gt;0,SUM(QO18:QP18,QR18)-QQ18,"")</f>
        <v>10.200000000000001</v>
      </c>
      <c r="RE18" s="40">
        <f>IF(SUM(QH18,QL18,QP18)&gt;0,SUM(QH18,QL18,QP18),"")</f>
        <v>5.5</v>
      </c>
      <c r="RF18" s="40">
        <f>IF(SUM(RC18,RD18)&gt;0,SUM(RC18,RD18),"")</f>
        <v>25.25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18.899999999999999</v>
      </c>
      <c r="RI18" s="40">
        <f>IF(SUM(RC18,RD18,RH18)&gt;0,SUM(RC18,RD18,RH18),"")</f>
        <v>44.15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170</v>
      </c>
      <c r="D19" s="4" t="s">
        <v>3</v>
      </c>
      <c r="E19" s="4">
        <v>2006</v>
      </c>
      <c r="F19" s="9">
        <f>SUM(L19:T19)+SUM(L19:P19)*0.0000001+SUM(L19)*0.0000000000001</f>
        <v>107.20000640000426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42.400000000000006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21.6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43.20000000000001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15.1</v>
      </c>
      <c r="X19" s="19">
        <v>5.4</v>
      </c>
      <c r="Y19" s="19">
        <v>0</v>
      </c>
      <c r="Z19" s="19">
        <v>0.6</v>
      </c>
      <c r="AA19" s="19">
        <v>16.8</v>
      </c>
      <c r="AB19" s="19">
        <v>4.2</v>
      </c>
      <c r="AC19" s="19">
        <v>0</v>
      </c>
      <c r="AD19" s="19">
        <v>0.3</v>
      </c>
      <c r="AE19" s="19">
        <v>16.100000000000001</v>
      </c>
      <c r="AF19" s="19">
        <v>4.9000000000000004</v>
      </c>
      <c r="AG19" s="19">
        <v>0</v>
      </c>
      <c r="AH19" s="19">
        <v>0.6</v>
      </c>
      <c r="AI19" s="19">
        <v>15.7</v>
      </c>
      <c r="AJ19" s="19">
        <v>4.9000000000000004</v>
      </c>
      <c r="AK19" s="19">
        <v>0</v>
      </c>
      <c r="AL19" s="19">
        <v>0.6</v>
      </c>
      <c r="AM19" s="19">
        <v>16.7</v>
      </c>
      <c r="AN19" s="19">
        <v>4.7</v>
      </c>
      <c r="AO19" s="19">
        <v>0</v>
      </c>
      <c r="AP19" s="19">
        <v>0.6</v>
      </c>
      <c r="AQ19" s="27"/>
      <c r="AR19" s="40">
        <f>IF(SUM(X19,AB19)&gt;0,SUM(X19,AB19),"")</f>
        <v>9.6000000000000014</v>
      </c>
      <c r="AS19" s="40">
        <f>IF(SUM(W19:X19,Z19:AB19,AD19)-Y19-AC19&gt;0,SUM(W19:X19,Z19:AB19,AD19)-Y19-AC19,"")</f>
        <v>42.400000000000006</v>
      </c>
      <c r="AT19" s="40">
        <f>IF(SUM(AE19:AF19,AH19)-AG19&gt;0,SUM(AE19:AF19,AH19)-AG19,"")</f>
        <v>21.6</v>
      </c>
      <c r="AU19" s="40">
        <f>IF(SUM(X19,AB19,AF19)&gt;0,SUM(X19,AB19,AF19),"")</f>
        <v>14.500000000000002</v>
      </c>
      <c r="AV19" s="40">
        <f>IF(SUM(AS19,AT19)&gt;0,SUM(AS19,AT19),"")</f>
        <v>64</v>
      </c>
      <c r="AW19" s="40">
        <f>IF(SUM(AJ19,AN19)&gt;0,SUM(AJ19,AN19),"")</f>
        <v>9.6000000000000014</v>
      </c>
      <c r="AX19" s="40">
        <f>IF(SUM(AI19:AJ19,AL19:AN19,AP19)-SUM(AK19,AO19)&gt;0,SUM(AI19:AJ19,AL19:AN19,AP19)-SUM(AK19,AO19),"")</f>
        <v>43.20000000000001</v>
      </c>
      <c r="AY19" s="40">
        <f>IF(SUM(AS19,AT19,AX19)&gt;0,SUM(AS19,AT19,AX19),"")</f>
        <v>107.20000000000002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167</v>
      </c>
      <c r="D20" s="4" t="s">
        <v>4</v>
      </c>
      <c r="E20" s="4">
        <v>2005</v>
      </c>
      <c r="F20" s="9">
        <f>SUM(L20:T20)+SUM(L20:P20)*0.0000001+SUM(L20)*0.0000000000001</f>
        <v>98.800005590003792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37.800000000000004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18.100000000000001</v>
      </c>
      <c r="Q20" s="8" t="str">
        <f>IF(P20=0,"",IF(P20=CZ20,$CC$1,IF(P20=BW20,$AZ$1,IF(P20=AT20,$W$1,""))))</f>
        <v>2023 Nationals</v>
      </c>
      <c r="R20" s="8">
        <f>IF(MAX(AX20,CA20,DD20)&gt;0,MAX(AX20,CA20,DD20),0)</f>
        <v>42.9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14.8</v>
      </c>
      <c r="X20" s="19">
        <v>4.5999999999999996</v>
      </c>
      <c r="Y20" s="19">
        <v>0</v>
      </c>
      <c r="Z20" s="19">
        <v>0.6</v>
      </c>
      <c r="AA20" s="19">
        <v>15.2</v>
      </c>
      <c r="AB20" s="19">
        <v>2.6</v>
      </c>
      <c r="AC20" s="19">
        <v>0.6</v>
      </c>
      <c r="AD20" s="19">
        <v>0.6</v>
      </c>
      <c r="AE20" s="19">
        <v>14.2</v>
      </c>
      <c r="AF20" s="19">
        <v>3.3</v>
      </c>
      <c r="AG20" s="19">
        <v>0</v>
      </c>
      <c r="AH20" s="19">
        <v>0.6</v>
      </c>
      <c r="AI20" s="19">
        <v>16</v>
      </c>
      <c r="AJ20" s="19">
        <v>4.8</v>
      </c>
      <c r="AK20" s="19">
        <v>0</v>
      </c>
      <c r="AL20" s="19">
        <v>0.6</v>
      </c>
      <c r="AM20" s="19">
        <v>15.6</v>
      </c>
      <c r="AN20" s="19">
        <v>5.3</v>
      </c>
      <c r="AO20" s="19">
        <v>0</v>
      </c>
      <c r="AP20" s="19">
        <v>0.6</v>
      </c>
      <c r="AQ20" s="27"/>
      <c r="AR20" s="40">
        <f>IF(SUM(X20,AB20)&gt;0,SUM(X20,AB20),"")</f>
        <v>7.1999999999999993</v>
      </c>
      <c r="AS20" s="40">
        <f>IF(SUM(W20:X20,Z20:AB20,AD20)-Y20-AC20&gt;0,SUM(W20:X20,Z20:AB20,AD20)-Y20-AC20,"")</f>
        <v>37.800000000000004</v>
      </c>
      <c r="AT20" s="40">
        <f>IF(SUM(AE20:AF20,AH20)-AG20&gt;0,SUM(AE20:AF20,AH20)-AG20,"")</f>
        <v>18.100000000000001</v>
      </c>
      <c r="AU20" s="40">
        <f>IF(SUM(X20,AB20,AF20)&gt;0,SUM(X20,AB20,AF20),"")</f>
        <v>10.5</v>
      </c>
      <c r="AV20" s="40">
        <f>IF(SUM(AS20,AT20)&gt;0,SUM(AS20,AT20),"")</f>
        <v>55.900000000000006</v>
      </c>
      <c r="AW20" s="40">
        <f>IF(SUM(AJ20,AN20)&gt;0,SUM(AJ20,AN20),"")</f>
        <v>10.1</v>
      </c>
      <c r="AX20" s="40">
        <f>IF(SUM(AI20:AJ20,AL20:AN20,AP20)-SUM(AK20,AO20)&gt;0,SUM(AI20:AJ20,AL20:AN20,AP20)-SUM(AK20,AO20),"")</f>
        <v>42.9</v>
      </c>
      <c r="AY20" s="40">
        <f>IF(SUM(AS20,AT20,AX20)&gt;0,SUM(AS20,AT20,AX20),"")</f>
        <v>98.800000000000011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113</v>
      </c>
      <c r="D21" s="4" t="s">
        <v>5</v>
      </c>
      <c r="E21" s="4">
        <v>2005</v>
      </c>
      <c r="F21" s="9">
        <f>SUM(L21:T21)+SUM(L21:P21)*0.0000001+SUM(L21)*0.0000000000001</f>
        <v>97.900005960004108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41.199999999999996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18.399999999999999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38.299999999999997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16.399999999999999</v>
      </c>
      <c r="CD21" s="19">
        <v>4.0999999999999996</v>
      </c>
      <c r="CE21" s="19">
        <v>0.2</v>
      </c>
      <c r="CF21" s="19">
        <v>0.3</v>
      </c>
      <c r="CG21" s="19">
        <v>16.399999999999999</v>
      </c>
      <c r="CH21" s="19">
        <v>3.9</v>
      </c>
      <c r="CI21" s="19">
        <v>0</v>
      </c>
      <c r="CJ21" s="19">
        <v>0.3</v>
      </c>
      <c r="CK21" s="19">
        <v>15.2</v>
      </c>
      <c r="CL21" s="19">
        <v>2.9</v>
      </c>
      <c r="CM21" s="19">
        <v>0</v>
      </c>
      <c r="CN21" s="19">
        <v>0.3</v>
      </c>
      <c r="CO21" s="19">
        <v>15.6</v>
      </c>
      <c r="CP21" s="19">
        <v>4.2</v>
      </c>
      <c r="CQ21" s="19">
        <v>0</v>
      </c>
      <c r="CR21" s="19">
        <v>0.3</v>
      </c>
      <c r="CS21" s="19">
        <v>14.2</v>
      </c>
      <c r="CT21" s="19">
        <v>3.4</v>
      </c>
      <c r="CU21" s="19">
        <v>0</v>
      </c>
      <c r="CV21" s="19">
        <v>0.6</v>
      </c>
      <c r="CW21" s="27"/>
      <c r="CX21" s="40">
        <f>IF(SUM(CD21,CH21)&gt;0,SUM(CD21,CH21),"")</f>
        <v>8</v>
      </c>
      <c r="CY21" s="40">
        <f>IF(SUM(CC21:CD21,CF21:CH21,CJ21)-CE21-CI21&gt;0,SUM(CC21:CD21,CF21:CH21,CJ21)-CE21-CI21,"")</f>
        <v>41.199999999999996</v>
      </c>
      <c r="CZ21" s="40">
        <f>IF(SUM(CK21:CL21,CN21)-CM21&gt;0,SUM(CK21:CL21,CN21)-CM21,"")</f>
        <v>18.399999999999999</v>
      </c>
      <c r="DA21" s="40">
        <f>IF(SUM(CD21,CH21,CL21)&gt;0,SUM(CD21,CH21,CL21),"")</f>
        <v>10.9</v>
      </c>
      <c r="DB21" s="40">
        <f>IF(SUM(CY21,CZ21)&gt;0,SUM(CY21,CZ21),"")</f>
        <v>59.599999999999994</v>
      </c>
      <c r="DC21" s="40">
        <f>IF(SUM(CP21,CT21)&gt;0,SUM(CP21,CT21),"")</f>
        <v>7.6</v>
      </c>
      <c r="DD21" s="40">
        <f>IF(SUM(CO21:CP21,CR21:CT21,CV21)-SUM(CQ21,CU21)&gt;0,SUM(CO21:CP21,CR21:CT21,CV21)-SUM(CQ21,CU21),"")</f>
        <v>38.299999999999997</v>
      </c>
      <c r="DE21" s="40">
        <f>IF(SUM(CY21,CZ21,DD21)&gt;0,SUM(CY21,CZ21,DD21),"")</f>
        <v>97.899999999999991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8.1999999999999993</v>
      </c>
      <c r="QH21" s="22">
        <f>IF($CW21="P",CD21,(CD21+BA21)/2)</f>
        <v>2.0499999999999998</v>
      </c>
      <c r="QI21" s="22">
        <f>IF($CW21="P",CE21,(CE21+BB21)/2)</f>
        <v>0.1</v>
      </c>
      <c r="QJ21" s="22">
        <f>IF($CW21="P",CF21,(CF21+BC21)/2)</f>
        <v>0.15</v>
      </c>
      <c r="QK21" s="22">
        <f>IF($CW21="P",CG21,(CG21+BD21)/2)</f>
        <v>8.1999999999999993</v>
      </c>
      <c r="QL21" s="22">
        <f>IF($CW21="P",CH21,(CH21+BE21)/2)</f>
        <v>1.95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7.6</v>
      </c>
      <c r="QP21" s="22">
        <f>IF($CW21="P",CL21,(CL21+BI21)/2)</f>
        <v>1.45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2.1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7.1</v>
      </c>
      <c r="QX21" s="22">
        <f>IF($CW21="P",CT21,(CT21+BQ21)/2)</f>
        <v>1.7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</v>
      </c>
      <c r="RC21" s="40">
        <f>IF(SUM(QG21:QH21,QJ21:QL21,QN21)-QI21-QM21&gt;0,SUM(QG21:QH21,QJ21:QL21,QN21)-QI21-QM21,"")</f>
        <v>20.599999999999998</v>
      </c>
      <c r="RD21" s="40">
        <f>IF(SUM(QO21:QP21,QR21)-QQ21&gt;0,SUM(QO21:QP21,QR21)-QQ21,"")</f>
        <v>9.1999999999999993</v>
      </c>
      <c r="RE21" s="40">
        <f>IF(SUM(QH21,QL21,QP21)&gt;0,SUM(QH21,QL21,QP21),"")</f>
        <v>5.45</v>
      </c>
      <c r="RF21" s="40">
        <f>IF(SUM(RC21,RD21)&gt;0,SUM(RC21,RD21),"")</f>
        <v>29.799999999999997</v>
      </c>
      <c r="RG21" s="40">
        <f>IF(SUM(QT21,QX21)&gt;0,SUM(QT21,QX21),"")</f>
        <v>3.8</v>
      </c>
      <c r="RH21" s="40">
        <f>IF(SUM(QS21:QT21,QV21:QX21,QZ21)-SUM(QU21,QY21)&gt;0,SUM(QS21:QT21,QV21:QX21,QZ21)-SUM(QU21,QY21),"")</f>
        <v>19.149999999999999</v>
      </c>
      <c r="RI21" s="40">
        <f>IF(SUM(RC21,RD21,RH21)&gt;0,SUM(RC21,RD21,RH21),"")</f>
        <v>48.949999999999996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207</v>
      </c>
      <c r="D22" s="4" t="s">
        <v>4</v>
      </c>
      <c r="E22" s="4">
        <v>2007</v>
      </c>
      <c r="F22" s="9">
        <f>SUM(L22:T22)+SUM(L22:P22)*0.0000001+SUM(L22)*0.0000000000001</f>
        <v>97.600006120004068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40.800000000000004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20.399999999999999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36.4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16.100000000000001</v>
      </c>
      <c r="CD22" s="19">
        <v>4.0999999999999996</v>
      </c>
      <c r="CE22" s="19">
        <v>0</v>
      </c>
      <c r="CF22" s="19">
        <v>0.3</v>
      </c>
      <c r="CG22" s="19">
        <v>16.100000000000001</v>
      </c>
      <c r="CH22" s="19">
        <v>3.9</v>
      </c>
      <c r="CI22" s="19">
        <v>0</v>
      </c>
      <c r="CJ22" s="19">
        <v>0.3</v>
      </c>
      <c r="CK22" s="19">
        <v>16.2</v>
      </c>
      <c r="CL22" s="19">
        <v>4.0999999999999996</v>
      </c>
      <c r="CM22" s="19">
        <v>0.2</v>
      </c>
      <c r="CN22" s="19">
        <v>0.3</v>
      </c>
      <c r="CO22" s="19">
        <v>15.5</v>
      </c>
      <c r="CP22" s="19">
        <v>1.9</v>
      </c>
      <c r="CQ22" s="19">
        <v>0</v>
      </c>
      <c r="CR22" s="19">
        <v>0.3</v>
      </c>
      <c r="CS22" s="19">
        <v>14.5</v>
      </c>
      <c r="CT22" s="19">
        <v>3.9</v>
      </c>
      <c r="CU22" s="19">
        <v>0</v>
      </c>
      <c r="CV22" s="19">
        <v>0.3</v>
      </c>
      <c r="CW22" s="27"/>
      <c r="CX22" s="40">
        <f>IF(SUM(CD22,CH22)&gt;0,SUM(CD22,CH22),"")</f>
        <v>8</v>
      </c>
      <c r="CY22" s="40">
        <f>IF(SUM(CC22:CD22,CF22:CH22,CJ22)-CE22-CI22&gt;0,SUM(CC22:CD22,CF22:CH22,CJ22)-CE22-CI22,"")</f>
        <v>40.800000000000004</v>
      </c>
      <c r="CZ22" s="40">
        <f>IF(SUM(CK22:CL22,CN22)-CM22&gt;0,SUM(CK22:CL22,CN22)-CM22,"")</f>
        <v>20.399999999999999</v>
      </c>
      <c r="DA22" s="40">
        <f>IF(SUM(CD22,CH22,CL22)&gt;0,SUM(CD22,CH22,CL22),"")</f>
        <v>12.1</v>
      </c>
      <c r="DB22" s="40">
        <f>IF(SUM(CY22,CZ22)&gt;0,SUM(CY22,CZ22),"")</f>
        <v>61.2</v>
      </c>
      <c r="DC22" s="40">
        <f>IF(SUM(CP22,CT22)&gt;0,SUM(CP22,CT22),"")</f>
        <v>5.8</v>
      </c>
      <c r="DD22" s="40">
        <f>IF(SUM(CO22:CP22,CR22:CT22,CV22)-SUM(CQ22,CU22)&gt;0,SUM(CO22:CP22,CR22:CT22,CV22)-SUM(CQ22,CU22),"")</f>
        <v>36.4</v>
      </c>
      <c r="DE22" s="40">
        <f>IF(SUM(CY22,CZ22,DD22)&gt;0,SUM(CY22,CZ22,DD22),"")</f>
        <v>97.6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8.0500000000000007</v>
      </c>
      <c r="QH22" s="22">
        <f>IF($CW22="P",CD22,(CD22+BA22)/2)</f>
        <v>2.0499999999999998</v>
      </c>
      <c r="QI22" s="22">
        <f>IF($CW22="P",CE22,(CE22+BB22)/2)</f>
        <v>0</v>
      </c>
      <c r="QJ22" s="22">
        <f>IF($CW22="P",CF22,(CF22+BC22)/2)</f>
        <v>0.15</v>
      </c>
      <c r="QK22" s="22">
        <f>IF($CW22="P",CG22,(CG22+BD22)/2)</f>
        <v>8.0500000000000007</v>
      </c>
      <c r="QL22" s="22">
        <f>IF($CW22="P",CH22,(CH22+BE22)/2)</f>
        <v>1.95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</v>
      </c>
      <c r="QP22" s="22">
        <f>IF($CW22="P",CL22,(CL22+BI22)/2)</f>
        <v>2.0499999999999998</v>
      </c>
      <c r="QQ22" s="22">
        <f>IF($CW22="P",CM22,(CM22+BJ22)/2)</f>
        <v>0.1</v>
      </c>
      <c r="QR22" s="22">
        <f>IF($CW22="P",CN22,(CN22+BK22)/2)</f>
        <v>0.15</v>
      </c>
      <c r="QS22" s="22">
        <f>IF($CW22="P",CO22,(CO22+BL22)/2)</f>
        <v>7.75</v>
      </c>
      <c r="QT22" s="22">
        <f>IF($CW22="P",CP22,(CP22+BM22)/2)</f>
        <v>0.95</v>
      </c>
      <c r="QU22" s="22">
        <f>IF($CW22="P",CQ22,(CQ22+BN22)/2)</f>
        <v>0</v>
      </c>
      <c r="QV22" s="22">
        <f>IF($CW22="P",CR22,(CR22+BO22)/2)</f>
        <v>0.15</v>
      </c>
      <c r="QW22" s="22">
        <f>IF($CW22="P",CS22,(CS22+BP22)/2)</f>
        <v>7.25</v>
      </c>
      <c r="QX22" s="22">
        <f>IF($CW22="P",CT22,(CT22+BQ22)/2)</f>
        <v>1.95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4</v>
      </c>
      <c r="RC22" s="40">
        <f>IF(SUM(QG22:QH22,QJ22:QL22,QN22)-QI22-QM22&gt;0,SUM(QG22:QH22,QJ22:QL22,QN22)-QI22-QM22,"")</f>
        <v>20.400000000000002</v>
      </c>
      <c r="RD22" s="40">
        <f>IF(SUM(QO22:QP22,QR22)-QQ22&gt;0,SUM(QO22:QP22,QR22)-QQ22,"")</f>
        <v>10.199999999999999</v>
      </c>
      <c r="RE22" s="40">
        <f>IF(SUM(QH22,QL22,QP22)&gt;0,SUM(QH22,QL22,QP22),"")</f>
        <v>6.05</v>
      </c>
      <c r="RF22" s="40">
        <f>IF(SUM(RC22,RD22)&gt;0,SUM(RC22,RD22),"")</f>
        <v>30.6</v>
      </c>
      <c r="RG22" s="40">
        <f>IF(SUM(QT22,QX22)&gt;0,SUM(QT22,QX22),"")</f>
        <v>2.9</v>
      </c>
      <c r="RH22" s="40">
        <f>IF(SUM(QS22:QT22,QV22:QX22,QZ22)-SUM(QU22,QY22)&gt;0,SUM(QS22:QT22,QV22:QX22,QZ22)-SUM(QU22,QY22),"")</f>
        <v>18.2</v>
      </c>
      <c r="RI22" s="40">
        <f>IF(SUM(RC22,RD22,RH22)&gt;0,SUM(RC22,RD22,RH22),"")</f>
        <v>48.8</v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215</v>
      </c>
      <c r="D23" s="4" t="s">
        <v>5</v>
      </c>
      <c r="E23" s="4">
        <v>2007</v>
      </c>
      <c r="F23" s="9">
        <f>SUM(L23:T23)+SUM(L23:P23)*0.0000001+SUM(L23)*0.0000000000001</f>
        <v>97.500005880003997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40.099999999999994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18.7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38.699999999999989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16.3</v>
      </c>
      <c r="CD23" s="19">
        <v>3.5</v>
      </c>
      <c r="CE23" s="19">
        <v>0</v>
      </c>
      <c r="CF23" s="19">
        <v>0</v>
      </c>
      <c r="CG23" s="19">
        <v>16</v>
      </c>
      <c r="CH23" s="19">
        <v>4</v>
      </c>
      <c r="CI23" s="19">
        <v>0</v>
      </c>
      <c r="CJ23" s="19">
        <v>0.3</v>
      </c>
      <c r="CK23" s="19">
        <v>15.8</v>
      </c>
      <c r="CL23" s="19">
        <v>2.9</v>
      </c>
      <c r="CM23" s="19">
        <v>0.3</v>
      </c>
      <c r="CN23" s="19">
        <v>0.3</v>
      </c>
      <c r="CO23" s="19">
        <v>15.1</v>
      </c>
      <c r="CP23" s="19">
        <v>3.3</v>
      </c>
      <c r="CQ23" s="19">
        <v>0.2</v>
      </c>
      <c r="CR23" s="19">
        <v>0</v>
      </c>
      <c r="CS23" s="19">
        <v>16.899999999999999</v>
      </c>
      <c r="CT23" s="19">
        <v>3.3</v>
      </c>
      <c r="CU23" s="19">
        <v>0</v>
      </c>
      <c r="CV23" s="19">
        <v>0.3</v>
      </c>
      <c r="CW23" s="27"/>
      <c r="CX23" s="40">
        <f>IF(SUM(CD23,CH23)&gt;0,SUM(CD23,CH23),"")</f>
        <v>7.5</v>
      </c>
      <c r="CY23" s="40">
        <f>IF(SUM(CC23:CD23,CF23:CH23,CJ23)-CE23-CI23&gt;0,SUM(CC23:CD23,CF23:CH23,CJ23)-CE23-CI23,"")</f>
        <v>40.099999999999994</v>
      </c>
      <c r="CZ23" s="40">
        <f>IF(SUM(CK23:CL23,CN23)-CM23&gt;0,SUM(CK23:CL23,CN23)-CM23,"")</f>
        <v>18.7</v>
      </c>
      <c r="DA23" s="40">
        <f>IF(SUM(CD23,CH23,CL23)&gt;0,SUM(CD23,CH23,CL23),"")</f>
        <v>10.4</v>
      </c>
      <c r="DB23" s="40">
        <f>IF(SUM(CY23,CZ23)&gt;0,SUM(CY23,CZ23),"")</f>
        <v>58.8</v>
      </c>
      <c r="DC23" s="40">
        <f>IF(SUM(CP23,CT23)&gt;0,SUM(CP23,CT23),"")</f>
        <v>6.6</v>
      </c>
      <c r="DD23" s="40">
        <f>IF(SUM(CO23:CP23,CR23:CT23,CV23)-SUM(CQ23,CU23)&gt;0,SUM(CO23:CP23,CR23:CT23,CV23)-SUM(CQ23,CU23),"")</f>
        <v>38.699999999999989</v>
      </c>
      <c r="DE23" s="40">
        <f>IF(SUM(CY23,CZ23,DD23)&gt;0,SUM(CY23,CZ23,DD23),"")</f>
        <v>97.499999999999986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8.15</v>
      </c>
      <c r="QH23" s="22">
        <f>IF($CW23="P",CD23,(CD23+BA23)/2)</f>
        <v>1.75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8</v>
      </c>
      <c r="QL23" s="22">
        <f>IF($CW23="P",CH23,(CH23+BE23)/2)</f>
        <v>2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1.45</v>
      </c>
      <c r="QQ23" s="22">
        <f>IF($CW23="P",CM23,(CM23+BJ23)/2)</f>
        <v>0.15</v>
      </c>
      <c r="QR23" s="22">
        <f>IF($CW23="P",CN23,(CN23+BK23)/2)</f>
        <v>0.15</v>
      </c>
      <c r="QS23" s="22">
        <f>IF($CW23="P",CO23,(CO23+BL23)/2)</f>
        <v>7.55</v>
      </c>
      <c r="QT23" s="22">
        <f>IF($CW23="P",CP23,(CP23+BM23)/2)</f>
        <v>1.65</v>
      </c>
      <c r="QU23" s="22">
        <f>IF($CW23="P",CQ23,(CQ23+BN23)/2)</f>
        <v>0.1</v>
      </c>
      <c r="QV23" s="22">
        <f>IF($CW23="P",CR23,(CR23+BO23)/2)</f>
        <v>0</v>
      </c>
      <c r="QW23" s="22">
        <f>IF($CW23="P",CS23,(CS23+BP23)/2)</f>
        <v>8.4499999999999993</v>
      </c>
      <c r="QX23" s="22">
        <f>IF($CW23="P",CT23,(CT23+BQ23)/2)</f>
        <v>1.65</v>
      </c>
      <c r="QY23" s="22">
        <f>IF($CW23="P",CU23,(CU23+BR23)/2)</f>
        <v>0</v>
      </c>
      <c r="QZ23" s="22">
        <f>IF($CW23="P",CV23,(CV23+BS23)/2)</f>
        <v>0.15</v>
      </c>
      <c r="RA23" s="27" t="s">
        <v>46</v>
      </c>
      <c r="RB23" s="40">
        <f>IF(SUM(QH23,QL23)&gt;0,SUM(QH23,QL23),"")</f>
        <v>3.75</v>
      </c>
      <c r="RC23" s="40">
        <f>IF(SUM(QG23:QH23,QJ23:QL23,QN23)-QI23-QM23&gt;0,SUM(QG23:QH23,QJ23:QL23,QN23)-QI23-QM23,"")</f>
        <v>20.049999999999997</v>
      </c>
      <c r="RD23" s="40">
        <f>IF(SUM(QO23:QP23,QR23)-QQ23&gt;0,SUM(QO23:QP23,QR23)-QQ23,"")</f>
        <v>9.35</v>
      </c>
      <c r="RE23" s="40">
        <f>IF(SUM(QH23,QL23,QP23)&gt;0,SUM(QH23,QL23,QP23),"")</f>
        <v>5.2</v>
      </c>
      <c r="RF23" s="40">
        <f>IF(SUM(RC23,RD23)&gt;0,SUM(RC23,RD23),"")</f>
        <v>29.4</v>
      </c>
      <c r="RG23" s="40">
        <f>IF(SUM(QT23,QX23)&gt;0,SUM(QT23,QX23),"")</f>
        <v>3.3</v>
      </c>
      <c r="RH23" s="40">
        <f>IF(SUM(QS23:QT23,QV23:QX23,QZ23)-SUM(QU23,QY23)&gt;0,SUM(QS23:QT23,QV23:QX23,QZ23)-SUM(QU23,QY23),"")</f>
        <v>19.349999999999994</v>
      </c>
      <c r="RI23" s="40">
        <f>IF(SUM(RC23,RD23,RH23)&gt;0,SUM(RC23,RD23,RH23),"")</f>
        <v>48.749999999999993</v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41872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1917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1962" operator="between">
      <formula>AY$26</formula>
      <formula>AY$27</formula>
    </cfRule>
    <cfRule type="cellIs" dxfId="100" priority="141963" operator="between">
      <formula>AY$27</formula>
      <formula>AY$28</formula>
    </cfRule>
    <cfRule type="cellIs" dxfId="99" priority="141964" operator="between">
      <formula>AY$28</formula>
      <formula>AY$29</formula>
    </cfRule>
    <cfRule type="cellIs" dxfId="98" priority="141965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2142" operator="between">
      <formula>AY$30</formula>
      <formula>AY$31</formula>
    </cfRule>
    <cfRule type="cellIs" dxfId="96" priority="142143" operator="between">
      <formula>AY$31</formula>
      <formula>AY$32</formula>
    </cfRule>
    <cfRule type="cellIs" dxfId="95" priority="142144" operator="between">
      <formula>AY$32</formula>
      <formula>AY$33</formula>
    </cfRule>
    <cfRule type="cellIs" dxfId="94" priority="142145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2322" operator="between">
      <formula>AY$29</formula>
      <formula>1000</formula>
    </cfRule>
    <cfRule type="cellIs" dxfId="92" priority="142323" operator="between">
      <formula>AY$28</formula>
      <formula>AY$29</formula>
    </cfRule>
    <cfRule type="cellIs" dxfId="91" priority="142324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160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188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197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199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156.1000110600045</v>
      </c>
      <c r="G4" s="66" t="s">
        <v>46</v>
      </c>
      <c r="H4" s="3" t="str">
        <f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45</v>
      </c>
      <c r="M4" s="8" t="str">
        <f>IF(L4=0,"",IF(L4=CY4,$CC$1,IF(L4=BV4,$AZ$1,IF(L4=AS4,$W$1,""))))</f>
        <v>2024 Elite Canada</v>
      </c>
      <c r="N4" s="8">
        <f>IF(COUNT(AS4,BV4,CY4)&gt;1,LARGE((AS4,BV4,CY4),2),0)</f>
        <v>44.70000000000001</v>
      </c>
      <c r="O4" s="8" t="str">
        <f>IF(N4=0,"",IF(N4=CY4,$CC$1,IF(N4=BV4,$AZ$1,IF(N4=AS4,$W$1,""))))</f>
        <v>2023 Nationals</v>
      </c>
      <c r="P4" s="8">
        <f>IF(COUNT(AT4,BW4,CZ4)&gt;0,LARGE((AT4,BW4,CZ4),1),0)</f>
        <v>20.900000000000002</v>
      </c>
      <c r="Q4" s="8" t="str">
        <f>IF(P4=0,"",IF(P4=CZ4,$CC$1,IF(P4=BW4,$AZ$1,IF(P4=AT4,$W$1,""))))</f>
        <v>2024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9.9999999999994316E-2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16.7</v>
      </c>
      <c r="X4" s="19">
        <v>5</v>
      </c>
      <c r="Y4" s="19">
        <v>0</v>
      </c>
      <c r="Z4" s="19">
        <v>0.6</v>
      </c>
      <c r="AA4" s="19">
        <v>16.600000000000001</v>
      </c>
      <c r="AB4" s="19">
        <v>5.2</v>
      </c>
      <c r="AC4" s="19">
        <v>0</v>
      </c>
      <c r="AD4" s="19">
        <v>0.6</v>
      </c>
      <c r="AE4" s="19">
        <v>14.9</v>
      </c>
      <c r="AF4" s="19">
        <v>5</v>
      </c>
      <c r="AG4" s="19">
        <v>0</v>
      </c>
      <c r="AH4" s="19">
        <v>0.6</v>
      </c>
      <c r="AI4" s="19">
        <v>17.2</v>
      </c>
      <c r="AJ4" s="19">
        <v>5</v>
      </c>
      <c r="AK4" s="19">
        <v>0</v>
      </c>
      <c r="AL4" s="19">
        <v>0.6</v>
      </c>
      <c r="AM4" s="19">
        <v>17</v>
      </c>
      <c r="AN4" s="19">
        <v>5.2</v>
      </c>
      <c r="AO4" s="19">
        <v>0.2</v>
      </c>
      <c r="AP4" s="19">
        <v>0.6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44.70000000000001</v>
      </c>
      <c r="AT4" s="40">
        <f>IF(SUM(AE4:AF4,AH4)-AG4&gt;0,SUM(AE4:AF4,AH4)-AG4,"")</f>
        <v>20.5</v>
      </c>
      <c r="AU4" s="40">
        <f>IF(SUM(X4,AB4,AF4)&gt;0,SUM(X4,AB4,AF4),"")</f>
        <v>15.2</v>
      </c>
      <c r="AV4" s="40">
        <f>IF(SUM(AS4,AT4)&gt;0,SUM(AS4,AT4),"")</f>
        <v>65.200000000000017</v>
      </c>
      <c r="AW4" s="40">
        <f>IF(SUM(AJ4,AN4)&gt;0,SUM(AJ4,AN4),"")</f>
        <v>10.199999999999999</v>
      </c>
      <c r="AX4" s="40">
        <f>IF(SUM(AI4:AJ4,AL4:AN4,AP4)-SUM(AK4,AO4)&gt;0,SUM(AI4:AJ4,AL4:AN4,AP4)-SUM(AK4,AO4),"")</f>
        <v>45.4</v>
      </c>
      <c r="AY4" s="40">
        <f>IF(SUM(AS4,AT4,AX4)&gt;0,SUM(AS4,AT4,AX4),"")</f>
        <v>110.60000000000002</v>
      </c>
      <c r="AZ4" s="18">
        <v>15.4</v>
      </c>
      <c r="BA4" s="18">
        <v>5</v>
      </c>
      <c r="BB4" s="18">
        <v>0</v>
      </c>
      <c r="BC4" s="18">
        <v>0.6</v>
      </c>
      <c r="BD4" s="18">
        <v>17</v>
      </c>
      <c r="BE4" s="18">
        <v>4.5999999999999996</v>
      </c>
      <c r="BF4" s="18">
        <v>0</v>
      </c>
      <c r="BG4" s="18">
        <v>0.6</v>
      </c>
      <c r="BH4" s="18">
        <v>15.9</v>
      </c>
      <c r="BI4" s="18">
        <v>2.6</v>
      </c>
      <c r="BJ4" s="18">
        <v>0</v>
      </c>
      <c r="BK4" s="18">
        <v>0.6</v>
      </c>
      <c r="BL4" s="18">
        <v>16.3</v>
      </c>
      <c r="BM4" s="18">
        <v>4.5999999999999996</v>
      </c>
      <c r="BN4" s="18">
        <v>0</v>
      </c>
      <c r="BO4" s="18">
        <v>0.6</v>
      </c>
      <c r="BP4" s="18">
        <v>16.5</v>
      </c>
      <c r="BQ4" s="18">
        <v>4.8</v>
      </c>
      <c r="BR4" s="18">
        <v>0</v>
      </c>
      <c r="BS4" s="18">
        <v>0.6</v>
      </c>
      <c r="BT4" s="28"/>
      <c r="BU4" s="11">
        <f>IF(SUM(BA4,BE4)&gt;0,SUM(BA4,BE4),"")</f>
        <v>9.6</v>
      </c>
      <c r="BV4" s="11">
        <f>IF(SUM(AZ4:BA4,BC4:BE4,BG4)-BB4-BF4&gt;0,SUM(AZ4:BA4,BC4:BE4,BG4)-BB4-BF4,"")</f>
        <v>43.2</v>
      </c>
      <c r="BW4" s="11">
        <f>IF(SUM(BH4:BI4,BK4)-BJ4&gt;0,SUM(BH4:BI4,BK4)-BJ4,"")</f>
        <v>19.100000000000001</v>
      </c>
      <c r="BX4" s="11">
        <f>IF(SUM(BA4,BE4,BI4)&gt;0,SUM(BA4,BE4,BI4),"")</f>
        <v>12.2</v>
      </c>
      <c r="BY4" s="11">
        <f>IF(SUM(BV4,BW4)&gt;0,SUM(BV4,BW4),"")</f>
        <v>62.300000000000004</v>
      </c>
      <c r="BZ4" s="11">
        <f>IF(SUM(BM4,BQ4)&gt;0,SUM(BM4,BQ4),"")</f>
        <v>9.3999999999999986</v>
      </c>
      <c r="CA4" s="11">
        <f>IF(SUM(BL4:BM4,BO4:BQ4,BS4)-SUM(BN4,BR4)&gt;0,SUM(BL4:BM4,BO4:BQ4,BS4)-SUM(BN4,BR4),"")</f>
        <v>43.4</v>
      </c>
      <c r="CB4" s="11">
        <f>IF(SUM(BV4,BW4,CA4)&gt;0,SUM(BV4,BW4,CA4),"")</f>
        <v>105.7</v>
      </c>
      <c r="CC4" s="19">
        <v>17.100000000000001</v>
      </c>
      <c r="CD4" s="19">
        <v>5</v>
      </c>
      <c r="CE4" s="19">
        <v>0.2</v>
      </c>
      <c r="CF4" s="19">
        <v>0.6</v>
      </c>
      <c r="CG4" s="19">
        <v>16.899999999999999</v>
      </c>
      <c r="CH4" s="19">
        <v>5.2</v>
      </c>
      <c r="CI4" s="19">
        <v>0.2</v>
      </c>
      <c r="CJ4" s="19">
        <v>0.6</v>
      </c>
      <c r="CK4" s="19">
        <v>15.5</v>
      </c>
      <c r="CL4" s="19">
        <v>5</v>
      </c>
      <c r="CM4" s="19">
        <v>0.2</v>
      </c>
      <c r="CN4" s="19">
        <v>0.6</v>
      </c>
      <c r="CO4" s="19">
        <v>16.399999999999999</v>
      </c>
      <c r="CP4" s="19">
        <v>5</v>
      </c>
      <c r="CQ4" s="19">
        <v>0</v>
      </c>
      <c r="CR4" s="19">
        <v>0.6</v>
      </c>
      <c r="CS4" s="19">
        <v>16.7</v>
      </c>
      <c r="CT4" s="19">
        <v>5.2</v>
      </c>
      <c r="CU4" s="19">
        <v>0</v>
      </c>
      <c r="CV4" s="19">
        <v>0.6</v>
      </c>
      <c r="CW4" s="27"/>
      <c r="CX4" s="40">
        <f>IF(SUM(CD4,CH4)&gt;0,SUM(CD4,CH4),"")</f>
        <v>10.199999999999999</v>
      </c>
      <c r="CY4" s="40">
        <f>IF(SUM(CC4:CD4,CF4:CH4,CJ4)-CE4-CI4&gt;0,SUM(CC4:CD4,CF4:CH4,CJ4)-CE4-CI4,"")</f>
        <v>45</v>
      </c>
      <c r="CZ4" s="40">
        <f>IF(SUM(CK4:CL4,CN4)-CM4&gt;0,SUM(CK4:CL4,CN4)-CM4,"")</f>
        <v>20.900000000000002</v>
      </c>
      <c r="DA4" s="40">
        <f>IF(SUM(CD4,CH4,CL4)&gt;0,SUM(CD4,CH4,CL4),"")</f>
        <v>15.2</v>
      </c>
      <c r="DB4" s="40">
        <f>IF(SUM(CY4,CZ4)&gt;0,SUM(CY4,CZ4),"")</f>
        <v>65.900000000000006</v>
      </c>
      <c r="DC4" s="40">
        <f>IF(SUM(CP4,CT4)&gt;0,SUM(CP4,CT4),"")</f>
        <v>10.199999999999999</v>
      </c>
      <c r="DD4" s="40">
        <f>IF(SUM(CO4:CP4,CR4:CT4,CV4)-SUM(CQ4,CU4)&gt;0,SUM(CO4:CP4,CR4:CT4,CV4)-SUM(CQ4,CU4),"")</f>
        <v>44.500000000000007</v>
      </c>
      <c r="DE4" s="40">
        <f>IF(SUM(CY4,CZ4,DD4)&gt;0,SUM(CY4,CZ4,DD4),"")</f>
        <v>110.4</v>
      </c>
      <c r="DF4" s="50">
        <f>IF(MAX(ED4,FF4,GH4,HJ4,IL4,JN4,KP4,LR4,MT4,NV4,OX4,PZ4)-IF(N4="",0,N4)&gt;0.001,MAX(ED4,FF4,GH4,HJ4,IL4,JN4,KP4,LR4,MT4,NV4,OX4,PZ4)-IF(N4="",0,N4),"")</f>
        <v>9.9999999999994316E-2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9.5</v>
      </c>
      <c r="ED4" s="40">
        <f>IF(SUM(DI4:DJ4,DL4:DN4,DP4)-DK4-DO4&gt;0,SUM(DI4:DJ4,DL4:DN4,DP4)-DK4-DO4,"")</f>
        <v>41.1</v>
      </c>
      <c r="EE4" s="40" t="str">
        <f>IF(SUM(DQ4:DR4,DT4)-DS4&gt;0,SUM(DQ4:DR4,DT4)-DS4,"")</f>
        <v/>
      </c>
      <c r="EF4" s="40">
        <f>IF(SUM(DJ4,DN4,DR4)&gt;0,SUM(DJ4,DN4,DR4),"")</f>
        <v>9.5</v>
      </c>
      <c r="EG4" s="40">
        <f>IF(SUM(ED4,EE4)&gt;0,SUM(ED4,EE4),"")</f>
        <v>41.1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>IF(SUM(EL4,EP4)&gt;0,SUM(EL4,EP4),"")</f>
        <v>10.199999999999999</v>
      </c>
      <c r="FF4" s="11">
        <f>IF(SUM(EK4:EL4,EN4:EP4,ER4)-EM4-EQ4&gt;0,SUM(EK4:EL4,EN4:EP4,ER4)-EM4-EQ4,"")</f>
        <v>44.800000000000004</v>
      </c>
      <c r="FG4" s="11" t="str">
        <f>IF(SUM(ES4:ET4,EV4)-EU4&gt;0,SUM(ES4:ET4,EV4)-EU4,"")</f>
        <v/>
      </c>
      <c r="FH4" s="11">
        <f>IF(SUM(EL4,EP4,ET4)&gt;0,SUM(EL4,EP4,ET4),"")</f>
        <v>10.199999999999999</v>
      </c>
      <c r="FI4" s="11">
        <f>IF(SUM(FF4,FG4)&gt;0,SUM(FF4,FG4),"")</f>
        <v>44.800000000000004</v>
      </c>
      <c r="FJ4" s="11">
        <f>IF(SUM(EX4,FB4)&gt;0,SUM(EX4,FB4),"")</f>
        <v>5</v>
      </c>
      <c r="FK4" s="11">
        <f>IF(SUM(EW4:EX4,EZ4:FB4,FD4)-SUM(EY4,FC4)&gt;0,SUM(EW4:EX4,EZ4:FB4,FD4)-SUM(EY4,FC4),"")</f>
        <v>21.9</v>
      </c>
      <c r="FL4" s="11">
        <f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10</v>
      </c>
      <c r="GH4" s="40">
        <f>IF(SUM(FM4:FN4,FP4:FR4,FT4)-FO4-FS4&gt;0,SUM(FM4:FN4,FP4:FR4,FT4)-FO4-FS4,"")</f>
        <v>43.3</v>
      </c>
      <c r="GI4" s="40" t="str">
        <f>IF(SUM(FU4:FV4,FX4)-FW4&gt;0,SUM(FU4:FV4,FX4)-FW4,"")</f>
        <v/>
      </c>
      <c r="GJ4" s="40">
        <f>IF(SUM(FN4,FR4,FV4)&gt;0,SUM(FN4,FR4,FV4),"")</f>
        <v>10</v>
      </c>
      <c r="GK4" s="40">
        <f>IF(SUM(GH4,GI4)&gt;0,SUM(GH4,GI4),"")</f>
        <v>43.3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16.25</v>
      </c>
      <c r="QH4" s="22">
        <f>IF($CW4="P",CD4,(CD4+BA4)/2)</f>
        <v>5</v>
      </c>
      <c r="QI4" s="22">
        <f>IF($CW4="P",CE4,(CE4+BB4)/2)</f>
        <v>0.1</v>
      </c>
      <c r="QJ4" s="22">
        <f>IF($CW4="P",CF4,(CF4+BC4)/2)</f>
        <v>0.6</v>
      </c>
      <c r="QK4" s="22">
        <f>IF($CW4="P",CG4,(CG4+BD4)/2)</f>
        <v>16.95</v>
      </c>
      <c r="QL4" s="22">
        <f>IF($CW4="P",CH4,(CH4+BE4)/2)</f>
        <v>4.9000000000000004</v>
      </c>
      <c r="QM4" s="22">
        <f>IF($CW4="P",CI4,(CI4+BF4)/2)</f>
        <v>0.1</v>
      </c>
      <c r="QN4" s="22">
        <f>IF($CW4="P",CJ4,(CJ4+BG4)/2)</f>
        <v>0.6</v>
      </c>
      <c r="QO4" s="22">
        <f>IF($CW4="P",CK4,(CK4+BH4)/2)</f>
        <v>15.7</v>
      </c>
      <c r="QP4" s="22">
        <f>IF($CW4="P",CL4,(CL4+BI4)/2)</f>
        <v>3.8</v>
      </c>
      <c r="QQ4" s="22">
        <f>IF($CW4="P",CM4,(CM4+BJ4)/2)</f>
        <v>0.1</v>
      </c>
      <c r="QR4" s="22">
        <f>IF($CW4="P",CN4,(CN4+BK4)/2)</f>
        <v>0.6</v>
      </c>
      <c r="QS4" s="22">
        <f>IF($CW4="P",CO4,(CO4+BL4)/2)</f>
        <v>16.350000000000001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5</v>
      </c>
      <c r="QY4" s="22">
        <f>IF($CW4="P",CU4,(CU4+BR4)/2)</f>
        <v>0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44.099999999999994</v>
      </c>
      <c r="RD4" s="40">
        <f>IF(SUM(QO4:QP4,QR4)-QQ4&gt;0,SUM(QO4:QP4,QR4)-QQ4,"")</f>
        <v>20</v>
      </c>
      <c r="RE4" s="40">
        <f>IF(SUM(QH4,QL4,QP4)&gt;0,SUM(QH4,QL4,QP4),"")</f>
        <v>13.7</v>
      </c>
      <c r="RF4" s="40">
        <f>IF(SUM(RC4,RD4)&gt;0,SUM(RC4,RD4),"")</f>
        <v>64.099999999999994</v>
      </c>
      <c r="RG4" s="40">
        <f>IF(SUM(QT4,QX4)&gt;0,SUM(QT4,QX4),"")</f>
        <v>9.8000000000000007</v>
      </c>
      <c r="RH4" s="40">
        <f>IF(SUM(QS4:QT4,QV4:QX4,QZ4)-SUM(QU4,QY4)&gt;0,SUM(QS4:QT4,QV4:QX4,QZ4)-SUM(QU4,QY4),"")</f>
        <v>43.95000000000001</v>
      </c>
      <c r="RI4" s="40">
        <f>IF(SUM(RC4,RD4,RH4)&gt;0,SUM(RC4,RD4,RH4),"")</f>
        <v>108.05000000000001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148</v>
      </c>
      <c r="D5" s="4" t="s">
        <v>4</v>
      </c>
      <c r="E5" s="4">
        <v>2006</v>
      </c>
      <c r="F5" s="9">
        <f>SUM(L5:T5)+SUM(L5:P5)*0.0000001+SUM(L5)*0.0000000000001</f>
        <v>154.90001090500439</v>
      </c>
      <c r="G5" s="66" t="s">
        <v>46</v>
      </c>
      <c r="H5" s="3" t="str">
        <f>IF(OR(AND(AR5&gt;=AY$29,AS5&gt;=AY$33,AR5&lt;&gt;"",AQ5=""),AND(AW5&gt;=AY$29,AX5&gt;=AY$33,AW5&lt;&gt;"",AQ5=""),AND(BU5&gt;=CB$29,BV5&gt;=CB$33,BU5&lt;&gt;"",BT5=""),AND(BZ5&gt;=CB$29,CA5&gt;=CB$33,BZ5&lt;&gt;"",BT5=""),AND(CX5&gt;=DE$29,CY5&gt;=DE$33,CX5&lt;&gt;"",CW5=""),AND(DC5&gt;=DE$29,DD5&gt;=DE$33,DC5&lt;&gt;""),AND(EC5&gt;=EJ$29,ED5&gt;=EJ$33,EC5&lt;&gt;""),AND(EH5&gt;=EJ$29,EI5&gt;=EJ$33,EH5&lt;&gt;""),AND(FE5&gt;=FL$29,FF5&gt;=FL$33,FE5&lt;&gt;""),AND(FJ5&gt;=FL$29,FK5&gt;=FL$33,FJ5&lt;&gt;""),AND(GG5&gt;=GN$29,GH5&gt;=GN$33,GG5&lt;&gt;""),AND(GL5&gt;=GN$29,GM5&gt;=GN$33,GL5&lt;&gt;""),AND(HI5&gt;=HP$29,HJ5&gt;=HP$33,HI5&lt;&gt;""),AND(HN5&gt;=HP$29,HO5&gt;=HP$33,HN5&lt;&gt;""),AND(IK5&gt;=IR$29,IL5&gt;=IR$33,IK5&lt;&gt;""),AND(IP5&gt;=IR$29,IQ5&gt;=IR$33,IP5&lt;&gt;""),AND(JM5&gt;=JT$29,JN5&gt;=JT$33,JM5&lt;&gt;""),AND(JR5&gt;=JT$29,JS5&gt;=JT$33,JR5&lt;&gt;""),AND(KO5&gt;=KV$29,KP5&gt;=KV$33,KO5&lt;&gt;""),AND(KT5&gt;=KV$29,KU5&gt;=KV$33,KT5&lt;&gt;""),AND(LQ5&gt;=LX$29,LR5&gt;=LX$33,LQ5&lt;&gt;""),AND(LV5&gt;=LX$29,LW5&gt;=LX$33,LV5&lt;&gt;""),AND(MS5&gt;=MZ$29,MT5&gt;=MZ$33,MS5&lt;&gt;""),AND(MX5&gt;=MZ$29,MY5&gt;=MZ$33,MX5&lt;&gt;""),AND(NU5&gt;=OB$29,NV5&gt;=OB$33,NU5&lt;&gt;""),AND(NZ5&gt;=OB$29,OA5&gt;=OB$33,NZ5&lt;&gt;""),AND(OW5&gt;=PD$29,OX5&gt;=PD$33,OW5&lt;&gt;""),AND(PB5&gt;=PD$29,PC5&gt;=PD$33,PB5&lt;&gt;""),AND(PY5&gt;=QF$29,PZ5&gt;=QF$33,PY5&lt;&gt;""),AND(QD5&gt;=QF$29,QE5&gt;=QF$33,QD5&lt;&gt;"")),"P","")</f>
        <v>P</v>
      </c>
      <c r="I5" s="3" t="str">
        <f>IF(OR(AND(AS5&gt;=AY$33,AS5&lt;&gt;"",AQ5=""),AND(AX5&gt;=AY$33,AX5&lt;&gt;"",AQ5=""),AND(BV5&gt;=CB$33,BV5&lt;&gt;"",BT5=""),AND(CA5&gt;=CB$33,CA5&lt;&gt;"",BT5=""),AND(CY5&gt;=DE$33,CY5&lt;&gt;"",CW5=""),AND(DD5&gt;=DE$33,DD5&lt;&gt;"",CW5=""),AND(ED5&gt;=EJ$33,ED5&lt;&gt;""),AND(EI5&gt;=EJ$33,EI5&lt;&gt;""),AND(FF5&gt;=FL$33,FF5&lt;&gt;""),AND(FK5&gt;=FL$33,FK5&lt;&gt;""),AND(GH5&gt;=GN$33,GH5&lt;&gt;""),AND(GM5&gt;=GN$33,GM5&lt;&gt;""),AND(HJ5&gt;=HP$33,HJ5&lt;&gt;""),AND(HO5&gt;=HP$33,HO5&lt;&gt;""),AND(IL5&gt;=IR$33,IL5&lt;&gt;""),AND(IQ5&gt;=IR$33,IQ5&lt;&gt;""),AND(JN5&gt;=JT$33,JN5&lt;&gt;""),AND(JS5&gt;=JT$33,JS5&lt;&gt;""),AND(KP5&gt;=KV$33,KP5&lt;&gt;""),AND(KU5&gt;=KV$33,KU5&lt;&gt;""),AND(LR5&gt;=LX$33,LR5&lt;&gt;""),AND(LW5&gt;=LX$33,LW5&lt;&gt;""),AND(MT5&gt;=MZ$33,MT5&lt;&gt;""),AND(MY5&gt;=MZ$33,MY5&lt;&gt;""),AND(NV5&gt;=OB$33,NV5&lt;&gt;""),AND(OA5&gt;=OB$33,OA5&lt;&gt;""),AND(OX5&gt;=PD$33,OX5&lt;&gt;""),AND(PC5&gt;=PD$33,PC5&lt;&gt;""),AND(PZ5&gt;=QF$33,PZ5&lt;&gt;""),AND(QE5&gt;=QF$33,QE5&lt;&gt;"")),"P","")</f>
        <v>P</v>
      </c>
      <c r="J5" s="36" t="str">
        <f>IF(AND(I5="P",H5=""),"No DD",IF(OR(AND(AU5&gt;=AY$32,AV5&gt;=AY$36,AU5&lt;&gt;"",AQ5=""),AND(BX5&gt;=CB$32,BY5&gt;=CB$36,BX5&lt;&gt;"",BT5=""),AND(DA5&gt;=DE$32,DB5&gt;=DE$36,DA5&lt;&gt;"",CW5=""),AND(EF5&gt;=EJ$32,EG5&gt;=EJ$36,EF5&lt;&gt;""),AND(FH5&gt;=FL$32,FI5&gt;=FL$36,FH5&lt;&gt;""),AND(GJ5&gt;=GN$32,GK5&gt;=GN$36,GJ5&lt;&gt;""),AND(HL5&gt;=HP$32,HM5&gt;=HP$36,HL5&lt;&gt;""),AND(IN5&gt;=IR$32,IO5&gt;=IR$36,IN5&lt;&gt;""),AND(JP5&gt;=JT$32,JQ5&gt;=JT$36,JP5&lt;&gt;""),AND(KR5&gt;=KV$32,KS5&gt;=KV$36,KR5&lt;&gt;""),AND(LT5&gt;=LX$32,LU5&gt;=LX$36,LT5&lt;&gt;""),AND(MV5&gt;=MZ$32,MW5&gt;=MZ$36,MV5&lt;&gt;""),AND(NX5&gt;=OB$32,NY5&gt;=OB$36,NX5&lt;&gt;""),AND(OZ5&gt;=PD$32,PA5&gt;=PD$36,OZ5&lt;&gt;""),AND(QB5&gt;=QF$32,QC5&gt;=QF$36,QB5&lt;&gt;"")),"Merit",IF(OR(AND(AU5&gt;=AY$31,AV5&gt;=AY$35,AU5&lt;&gt;"",AQ5=""),AND(BX5&gt;=CB$31,BY5&gt;=CB$35,BX5&lt;&gt;"",BT5=""),AND(DA5&gt;=DE$31,DB5&gt;=DE$35,DA5&lt;&gt;"",CW5=""),AND(EF5&gt;=EJ$31,EG5&gt;=EJ$35,EF5&lt;&gt;""),AND(FH5&gt;=FL$31,FI5&gt;=FL$35,FH5&lt;&gt;""),AND(GJ5&gt;=GN$31,GK5&gt;=GN$35,GJ5&lt;&gt;""),AND(HL5&gt;=HP$31,HM5&gt;=HP$35,HL5&lt;&gt;""),AND(IN5&gt;=IR$31,IO5&gt;=IR$35,IN5&lt;&gt;""),AND(JP5&gt;=JT$31,JQ5&gt;=JT$35,JP5&lt;&gt;""),AND(KR5&gt;=KV$31,KS5&gt;=KV$35,KR5&lt;&gt;""),AND(LT5&gt;=LX$31,LU5&gt;=LX$35,LT5&lt;&gt;""),AND(MV5&gt;=MZ$31,MW5&gt;=MZ$35,MV5&lt;&gt;""),AND(NX5&gt;=OB$31,NY5&gt;=OB$35,NX5&lt;&gt;""),AND(OZ5&gt;=PD$31,PA5&gt;=PD$35,OZ5&lt;&gt;""),AND(QB5&gt;=QF$31,QC5&gt;=QF$35,QB5&lt;&gt;"")),"Excellence",IF(K5="P","Worlds Team",IF(H5="P","National Team","")))))</f>
        <v>National Team</v>
      </c>
      <c r="K5" s="3" t="str">
        <f>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P","")</f>
        <v/>
      </c>
      <c r="L5" s="8">
        <f>IF(COUNT(AS5,BV5,CY5)&gt;0,LARGE((AS5,BV5,CY5),1),0)</f>
        <v>43.4</v>
      </c>
      <c r="M5" s="8" t="str">
        <f>IF(L5=0,"",IF(L5=CY5,$CC$1,IF(L5=BV5,$AZ$1,IF(L5=AS5,$W$1,""))))</f>
        <v>2023 Nationals</v>
      </c>
      <c r="N5" s="8">
        <f>IF(COUNT(AS5,BV5,CY5)&gt;1,LARGE((AS5,BV5,CY5),2),0)</f>
        <v>43.250000000000007</v>
      </c>
      <c r="O5" s="8" t="str">
        <f>IF(N5=0,"",IF(N5=CY5,$CC$1,IF(N5=BV5,$AZ$1,IF(N5=AS5,$W$1,""))))</f>
        <v>2024 Elite Canada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2.2499999999999929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16.899999999999999</v>
      </c>
      <c r="X5" s="19">
        <v>4.3</v>
      </c>
      <c r="Y5" s="19">
        <v>0</v>
      </c>
      <c r="Z5" s="19">
        <v>0.3</v>
      </c>
      <c r="AA5" s="19">
        <v>16.5</v>
      </c>
      <c r="AB5" s="19">
        <v>4.8</v>
      </c>
      <c r="AC5" s="19">
        <v>0</v>
      </c>
      <c r="AD5" s="19">
        <v>0.6</v>
      </c>
      <c r="AE5" s="19">
        <v>15.7</v>
      </c>
      <c r="AF5" s="19">
        <v>3.8</v>
      </c>
      <c r="AG5" s="19">
        <v>0</v>
      </c>
      <c r="AH5" s="19">
        <v>0.3</v>
      </c>
      <c r="AI5" s="19">
        <v>17.3</v>
      </c>
      <c r="AJ5" s="19">
        <v>5</v>
      </c>
      <c r="AK5" s="19">
        <v>0</v>
      </c>
      <c r="AL5" s="19">
        <v>0.6</v>
      </c>
      <c r="AM5" s="19">
        <v>16.100000000000001</v>
      </c>
      <c r="AN5" s="19">
        <v>2.6</v>
      </c>
      <c r="AO5" s="19">
        <v>0</v>
      </c>
      <c r="AP5" s="19">
        <v>0.6</v>
      </c>
      <c r="AQ5" s="27"/>
      <c r="AR5" s="40">
        <f>IF(SUM(X5,AB5)&gt;0,SUM(X5,AB5),"")</f>
        <v>9.1</v>
      </c>
      <c r="AS5" s="40">
        <f>IF(SUM(W5:X5,Z5:AB5,AD5)-Y5-AC5&gt;0,SUM(W5:X5,Z5:AB5,AD5)-Y5-AC5,"")</f>
        <v>43.4</v>
      </c>
      <c r="AT5" s="40">
        <f>IF(SUM(AE5:AF5,AH5)-AG5&gt;0,SUM(AE5:AF5,AH5)-AG5,"")</f>
        <v>19.8</v>
      </c>
      <c r="AU5" s="40">
        <f>IF(SUM(X5,AB5,AF5)&gt;0,SUM(X5,AB5,AF5),"")</f>
        <v>12.899999999999999</v>
      </c>
      <c r="AV5" s="40">
        <f>IF(SUM(AS5,AT5)&gt;0,SUM(AS5,AT5),"")</f>
        <v>63.2</v>
      </c>
      <c r="AW5" s="40">
        <f>IF(SUM(AJ5,AN5)&gt;0,SUM(AJ5,AN5),"")</f>
        <v>7.6</v>
      </c>
      <c r="AX5" s="40">
        <f>IF(SUM(AI5:AJ5,AL5:AN5,AP5)-SUM(AK5,AO5)&gt;0,SUM(AI5:AJ5,AL5:AN5,AP5)-SUM(AK5,AO5),"")</f>
        <v>42.2</v>
      </c>
      <c r="AY5" s="40">
        <f>IF(SUM(AS5,AT5,AX5)&gt;0,SUM(AS5,AT5,AX5),"")</f>
        <v>105.4</v>
      </c>
      <c r="AZ5" s="18">
        <v>16.8</v>
      </c>
      <c r="BA5" s="18">
        <v>5</v>
      </c>
      <c r="BB5" s="18">
        <v>0</v>
      </c>
      <c r="BC5" s="18">
        <v>0.6</v>
      </c>
      <c r="BD5" s="18">
        <v>15.5</v>
      </c>
      <c r="BE5" s="18">
        <v>4.5999999999999996</v>
      </c>
      <c r="BF5" s="18">
        <v>0</v>
      </c>
      <c r="BG5" s="18">
        <v>0.6</v>
      </c>
      <c r="BH5" s="18">
        <v>16.8</v>
      </c>
      <c r="BI5" s="18">
        <v>5</v>
      </c>
      <c r="BJ5" s="18">
        <v>0</v>
      </c>
      <c r="BK5" s="18">
        <v>0.6</v>
      </c>
      <c r="BL5" s="18">
        <v>16.5</v>
      </c>
      <c r="BM5" s="18">
        <v>4.8</v>
      </c>
      <c r="BN5" s="18">
        <v>0</v>
      </c>
      <c r="BO5" s="18">
        <v>0.6</v>
      </c>
      <c r="BP5" s="18">
        <v>16.5</v>
      </c>
      <c r="BQ5" s="18">
        <v>4.5999999999999996</v>
      </c>
      <c r="BR5" s="18">
        <v>0</v>
      </c>
      <c r="BS5" s="18">
        <v>0.6</v>
      </c>
      <c r="BT5" s="28"/>
      <c r="BU5" s="11">
        <f>IF(SUM(BA5,BE5)&gt;0,SUM(BA5,BE5),"")</f>
        <v>9.6</v>
      </c>
      <c r="BV5" s="11">
        <f>IF(SUM(AZ5:BA5,BC5:BE5,BG5)-BB5-BF5&gt;0,SUM(AZ5:BA5,BC5:BE5,BG5)-BB5-BF5,"")</f>
        <v>43.100000000000009</v>
      </c>
      <c r="BW5" s="11">
        <f>IF(SUM(BH5:BI5,BK5)-BJ5&gt;0,SUM(BH5:BI5,BK5)-BJ5,"")</f>
        <v>22.400000000000002</v>
      </c>
      <c r="BX5" s="11">
        <f>IF(SUM(BA5,BE5,BI5)&gt;0,SUM(BA5,BE5,BI5),"")</f>
        <v>14.6</v>
      </c>
      <c r="BY5" s="11">
        <f>IF(SUM(BV5,BW5)&gt;0,SUM(BV5,BW5),"")</f>
        <v>65.500000000000014</v>
      </c>
      <c r="BZ5" s="11">
        <f>IF(SUM(BM5,BQ5)&gt;0,SUM(BM5,BQ5),"")</f>
        <v>9.3999999999999986</v>
      </c>
      <c r="CA5" s="11">
        <f>IF(SUM(BL5:BM5,BO5:BQ5,BS5)-SUM(BN5,BR5)&gt;0,SUM(BL5:BM5,BO5:BQ5,BS5)-SUM(BN5,BR5),"")</f>
        <v>43.600000000000009</v>
      </c>
      <c r="CB5" s="11">
        <f>IF(SUM(BV5,BW5,CA5)&gt;0,SUM(BV5,BW5,CA5),"")</f>
        <v>109.10000000000002</v>
      </c>
      <c r="CC5" s="19">
        <v>16.850000000000001</v>
      </c>
      <c r="CD5" s="19">
        <v>4.6500000000000004</v>
      </c>
      <c r="CE5" s="19">
        <v>0</v>
      </c>
      <c r="CF5" s="19">
        <v>0.44999999999999996</v>
      </c>
      <c r="CG5" s="19">
        <v>16</v>
      </c>
      <c r="CH5" s="19">
        <v>4.6999999999999993</v>
      </c>
      <c r="CI5" s="19">
        <v>0</v>
      </c>
      <c r="CJ5" s="19">
        <v>0.6</v>
      </c>
      <c r="CK5" s="19">
        <v>16.25</v>
      </c>
      <c r="CL5" s="19">
        <v>4.4000000000000004</v>
      </c>
      <c r="CM5" s="19">
        <v>0</v>
      </c>
      <c r="CN5" s="19">
        <v>0.44999999999999996</v>
      </c>
      <c r="CO5" s="19">
        <v>16.899999999999999</v>
      </c>
      <c r="CP5" s="19">
        <v>4.9000000000000004</v>
      </c>
      <c r="CQ5" s="19">
        <v>0</v>
      </c>
      <c r="CR5" s="19">
        <v>0.6</v>
      </c>
      <c r="CS5" s="19">
        <v>16.3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>IF(SUM(CD5,CH5)&gt;0,SUM(CD5,CH5),"")</f>
        <v>9.35</v>
      </c>
      <c r="CY5" s="40">
        <f>IF(SUM(CC5:CD5,CF5:CH5,CJ5)-CE5-CI5&gt;0,SUM(CC5:CD5,CF5:CH5,CJ5)-CE5-CI5,"")</f>
        <v>43.250000000000007</v>
      </c>
      <c r="CZ5" s="40">
        <f>IF(SUM(CK5:CL5,CN5)-CM5&gt;0,SUM(CK5:CL5,CN5)-CM5,"")</f>
        <v>21.099999999999998</v>
      </c>
      <c r="DA5" s="40">
        <f>IF(SUM(CD5,CH5,CL5)&gt;0,SUM(CD5,CH5,CL5),"")</f>
        <v>13.75</v>
      </c>
      <c r="DB5" s="40">
        <f>IF(SUM(CY5,CZ5)&gt;0,SUM(CY5,CZ5),"")</f>
        <v>64.350000000000009</v>
      </c>
      <c r="DC5" s="40">
        <f>IF(SUM(CP5,CT5)&gt;0,SUM(CP5,CT5),"")</f>
        <v>8.5</v>
      </c>
      <c r="DD5" s="40">
        <f>IF(SUM(CO5:CP5,CR5:CT5,CV5)-SUM(CQ5,CU5)&gt;0,SUM(CO5:CP5,CR5:CT5,CV5)-SUM(CQ5,CU5),"")</f>
        <v>42.900000000000006</v>
      </c>
      <c r="DE5" s="40">
        <f>IF(SUM(CY5,CZ5,DD5)&gt;0,SUM(CY5,CZ5,DD5),"")</f>
        <v>107.25000000000001</v>
      </c>
      <c r="DF5" s="50">
        <f>IF(MAX(ED5,FF5,GH5,HJ5,IL5,JN5,KP5,LR5,MT5,NV5,OX5,PZ5)-IF(N5="",0,N5)&gt;0.001,MAX(ED5,FF5,GH5,HJ5,IL5,JN5,KP5,LR5,MT5,NV5,OX5,PZ5)-IF(N5="",0,N5),"")</f>
        <v>2.2499999999999929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11.1</v>
      </c>
      <c r="GH5" s="40">
        <f>IF(SUM(FM5:FN5,FP5:FR5,FT5)-FO5-FS5&gt;0,SUM(FM5:FN5,FP5:FR5,FT5)-FO5-FS5,"")</f>
        <v>45.5</v>
      </c>
      <c r="GI5" s="40">
        <f>IF(SUM(FU5:FV5,FX5)-FW5&gt;0,SUM(FU5:FV5,FX5)-FW5,"")</f>
        <v>22.300000000000004</v>
      </c>
      <c r="GJ5" s="40">
        <f>IF(SUM(FN5,FR5,FV5)&gt;0,SUM(FN5,FR5,FV5),"")</f>
        <v>17.2</v>
      </c>
      <c r="GK5" s="40">
        <f>IF(SUM(GH5,GI5)&gt;0,SUM(GH5,GI5),"")</f>
        <v>67.800000000000011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99</v>
      </c>
      <c r="D6" s="4" t="s">
        <v>4</v>
      </c>
      <c r="E6" s="4">
        <v>2003</v>
      </c>
      <c r="F6" s="9">
        <f>SUM(L6:T6)+SUM(L6:P6)*0.0000001+SUM(L6)*0.0000000000001</f>
        <v>154.70001093000445</v>
      </c>
      <c r="G6" s="66" t="s">
        <v>46</v>
      </c>
      <c r="H6" s="3" t="str">
        <f>IF(OR(AND(AR6&gt;=AY$29,AS6&gt;=AY$33,AR6&lt;&gt;"",AQ6=""),AND(AW6&gt;=AY$29,AX6&gt;=AY$33,AW6&lt;&gt;"",AQ6=""),AND(BU6&gt;=CB$29,BV6&gt;=CB$33,BU6&lt;&gt;"",BT6=""),AND(BZ6&gt;=CB$29,CA6&gt;=CB$33,BZ6&lt;&gt;"",BT6=""),AND(CX6&gt;=DE$29,CY6&gt;=DE$33,CX6&lt;&gt;"",CW6=""),AND(DC6&gt;=DE$29,DD6&gt;=DE$33,DC6&lt;&gt;""),AND(EC6&gt;=EJ$29,ED6&gt;=EJ$33,EC6&lt;&gt;""),AND(EH6&gt;=EJ$29,EI6&gt;=EJ$33,EH6&lt;&gt;""),AND(FE6&gt;=FL$29,FF6&gt;=FL$33,FE6&lt;&gt;""),AND(FJ6&gt;=FL$29,FK6&gt;=FL$33,FJ6&lt;&gt;""),AND(GG6&gt;=GN$29,GH6&gt;=GN$33,GG6&lt;&gt;""),AND(GL6&gt;=GN$29,GM6&gt;=GN$33,GL6&lt;&gt;""),AND(HI6&gt;=HP$29,HJ6&gt;=HP$33,HI6&lt;&gt;""),AND(HN6&gt;=HP$29,HO6&gt;=HP$33,HN6&lt;&gt;""),AND(IK6&gt;=IR$29,IL6&gt;=IR$33,IK6&lt;&gt;""),AND(IP6&gt;=IR$29,IQ6&gt;=IR$33,IP6&lt;&gt;""),AND(JM6&gt;=JT$29,JN6&gt;=JT$33,JM6&lt;&gt;""),AND(JR6&gt;=JT$29,JS6&gt;=JT$33,JR6&lt;&gt;""),AND(KO6&gt;=KV$29,KP6&gt;=KV$33,KO6&lt;&gt;""),AND(KT6&gt;=KV$29,KU6&gt;=KV$33,KT6&lt;&gt;""),AND(LQ6&gt;=LX$29,LR6&gt;=LX$33,LQ6&lt;&gt;""),AND(LV6&gt;=LX$29,LW6&gt;=LX$33,LV6&lt;&gt;""),AND(MS6&gt;=MZ$29,MT6&gt;=MZ$33,MS6&lt;&gt;""),AND(MX6&gt;=MZ$29,MY6&gt;=MZ$33,MX6&lt;&gt;""),AND(NU6&gt;=OB$29,NV6&gt;=OB$33,NU6&lt;&gt;""),AND(NZ6&gt;=OB$29,OA6&gt;=OB$33,NZ6&lt;&gt;""),AND(OW6&gt;=PD$29,OX6&gt;=PD$33,OW6&lt;&gt;""),AND(PB6&gt;=PD$29,PC6&gt;=PD$33,PB6&lt;&gt;""),AND(PY6&gt;=QF$29,PZ6&gt;=QF$33,PY6&lt;&gt;""),AND(QD6&gt;=QF$29,QE6&gt;=QF$33,QD6&lt;&gt;"")),"P","")</f>
        <v>P</v>
      </c>
      <c r="I6" s="3" t="str">
        <f>IF(OR(AND(AS6&gt;=AY$33,AS6&lt;&gt;"",AQ6=""),AND(AX6&gt;=AY$33,AX6&lt;&gt;"",AQ6=""),AND(BV6&gt;=CB$33,BV6&lt;&gt;"",BT6=""),AND(CA6&gt;=CB$33,CA6&lt;&gt;"",BT6=""),AND(CY6&gt;=DE$33,CY6&lt;&gt;"",CW6=""),AND(DD6&gt;=DE$33,DD6&lt;&gt;"",CW6=""),AND(ED6&gt;=EJ$33,ED6&lt;&gt;""),AND(EI6&gt;=EJ$33,EI6&lt;&gt;""),AND(FF6&gt;=FL$33,FF6&lt;&gt;""),AND(FK6&gt;=FL$33,FK6&lt;&gt;""),AND(GH6&gt;=GN$33,GH6&lt;&gt;""),AND(GM6&gt;=GN$33,GM6&lt;&gt;""),AND(HJ6&gt;=HP$33,HJ6&lt;&gt;""),AND(HO6&gt;=HP$33,HO6&lt;&gt;""),AND(IL6&gt;=IR$33,IL6&lt;&gt;""),AND(IQ6&gt;=IR$33,IQ6&lt;&gt;""),AND(JN6&gt;=JT$33,JN6&lt;&gt;""),AND(JS6&gt;=JT$33,JS6&lt;&gt;""),AND(KP6&gt;=KV$33,KP6&lt;&gt;""),AND(KU6&gt;=KV$33,KU6&lt;&gt;""),AND(LR6&gt;=LX$33,LR6&lt;&gt;""),AND(LW6&gt;=LX$33,LW6&lt;&gt;""),AND(MT6&gt;=MZ$33,MT6&lt;&gt;""),AND(MY6&gt;=MZ$33,MY6&lt;&gt;""),AND(NV6&gt;=OB$33,NV6&lt;&gt;""),AND(OA6&gt;=OB$33,OA6&lt;&gt;""),AND(OX6&gt;=PD$33,OX6&lt;&gt;""),AND(PC6&gt;=PD$33,PC6&lt;&gt;""),AND(PZ6&gt;=QF$33,PZ6&lt;&gt;""),AND(QE6&gt;=QF$33,QE6&lt;&gt;"")),"P","")</f>
        <v>P</v>
      </c>
      <c r="J6" s="36" t="str">
        <f>IF(AND(I6="P",H6=""),"No DD",IF(OR(AND(AU6&gt;=AY$32,AV6&gt;=AY$36,AU6&lt;&gt;"",AQ6=""),AND(BX6&gt;=CB$32,BY6&gt;=CB$36,BX6&lt;&gt;"",BT6=""),AND(DA6&gt;=DE$32,DB6&gt;=DE$36,DA6&lt;&gt;"",CW6=""),AND(EF6&gt;=EJ$32,EG6&gt;=EJ$36,EF6&lt;&gt;""),AND(FH6&gt;=FL$32,FI6&gt;=FL$36,FH6&lt;&gt;""),AND(GJ6&gt;=GN$32,GK6&gt;=GN$36,GJ6&lt;&gt;""),AND(HL6&gt;=HP$32,HM6&gt;=HP$36,HL6&lt;&gt;""),AND(IN6&gt;=IR$32,IO6&gt;=IR$36,IN6&lt;&gt;""),AND(JP6&gt;=JT$32,JQ6&gt;=JT$36,JP6&lt;&gt;""),AND(KR6&gt;=KV$32,KS6&gt;=KV$36,KR6&lt;&gt;""),AND(LT6&gt;=LX$32,LU6&gt;=LX$36,LT6&lt;&gt;""),AND(MV6&gt;=MZ$32,MW6&gt;=MZ$36,MV6&lt;&gt;""),AND(NX6&gt;=OB$32,NY6&gt;=OB$36,NX6&lt;&gt;""),AND(OZ6&gt;=PD$32,PA6&gt;=PD$36,OZ6&lt;&gt;""),AND(QB6&gt;=QF$32,QC6&gt;=QF$36,QB6&lt;&gt;"")),"Merit",IF(OR(AND(AU6&gt;=AY$31,AV6&gt;=AY$35,AU6&lt;&gt;"",AQ6=""),AND(BX6&gt;=CB$31,BY6&gt;=CB$35,BX6&lt;&gt;"",BT6=""),AND(DA6&gt;=DE$31,DB6&gt;=DE$35,DA6&lt;&gt;"",CW6=""),AND(EF6&gt;=EJ$31,EG6&gt;=EJ$35,EF6&lt;&gt;""),AND(FH6&gt;=FL$31,FI6&gt;=FL$35,FH6&lt;&gt;""),AND(GJ6&gt;=GN$31,GK6&gt;=GN$35,GJ6&lt;&gt;""),AND(HL6&gt;=HP$31,HM6&gt;=HP$35,HL6&lt;&gt;""),AND(IN6&gt;=IR$31,IO6&gt;=IR$35,IN6&lt;&gt;""),AND(JP6&gt;=JT$31,JQ6&gt;=JT$35,JP6&lt;&gt;""),AND(KR6&gt;=KV$31,KS6&gt;=KV$35,KR6&lt;&gt;""),AND(LT6&gt;=LX$31,LU6&gt;=LX$35,LT6&lt;&gt;""),AND(MV6&gt;=MZ$31,MW6&gt;=MZ$35,MV6&lt;&gt;""),AND(NX6&gt;=OB$31,NY6&gt;=OB$35,NX6&lt;&gt;""),AND(OZ6&gt;=PD$31,PA6&gt;=PD$35,OZ6&lt;&gt;""),AND(QB6&gt;=QF$31,QC6&gt;=QF$35,QB6&lt;&gt;"")),"Excellence",IF(K6="P","Worlds Team",IF(H6="P","National Team","")))))</f>
        <v>National Team</v>
      </c>
      <c r="K6" s="3" t="str">
        <f>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9.999999999998721E-2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17.399999999999999</v>
      </c>
      <c r="X6" s="19">
        <v>4.3</v>
      </c>
      <c r="Y6" s="19">
        <v>0</v>
      </c>
      <c r="Z6" s="19">
        <v>0.3</v>
      </c>
      <c r="AA6" s="19">
        <v>17.5</v>
      </c>
      <c r="AB6" s="19">
        <v>4.8</v>
      </c>
      <c r="AC6" s="19">
        <v>0.2</v>
      </c>
      <c r="AD6" s="19">
        <v>0.6</v>
      </c>
      <c r="AE6" s="19">
        <v>16.7</v>
      </c>
      <c r="AF6" s="19">
        <v>4.0999999999999996</v>
      </c>
      <c r="AG6" s="19">
        <v>0</v>
      </c>
      <c r="AH6" s="19">
        <v>0.3</v>
      </c>
      <c r="AI6" s="19">
        <v>17.399999999999999</v>
      </c>
      <c r="AJ6" s="19">
        <v>4.8</v>
      </c>
      <c r="AK6" s="19">
        <v>0</v>
      </c>
      <c r="AL6" s="19">
        <v>0.6</v>
      </c>
      <c r="AM6" s="19">
        <v>17.3</v>
      </c>
      <c r="AN6" s="19">
        <v>4.5999999999999996</v>
      </c>
      <c r="AO6" s="19">
        <v>0</v>
      </c>
      <c r="AP6" s="19">
        <v>0.6</v>
      </c>
      <c r="AQ6" s="27"/>
      <c r="AR6" s="40">
        <f>IF(SUM(X6,AB6)&gt;0,SUM(X6,AB6),"")</f>
        <v>9.1</v>
      </c>
      <c r="AS6" s="40">
        <f>IF(SUM(W6:X6,Z6:AB6,AD6)-Y6-AC6&gt;0,SUM(W6:X6,Z6:AB6,AD6)-Y6-AC6,"")</f>
        <v>44.699999999999996</v>
      </c>
      <c r="AT6" s="40">
        <f>IF(SUM(AE6:AF6,AH6)-AG6&gt;0,SUM(AE6:AF6,AH6)-AG6,"")</f>
        <v>21.099999999999998</v>
      </c>
      <c r="AU6" s="40">
        <f>IF(SUM(X6,AB6,AF6)&gt;0,SUM(X6,AB6,AF6),"")</f>
        <v>13.2</v>
      </c>
      <c r="AV6" s="40">
        <f>IF(SUM(AS6,AT6)&gt;0,SUM(AS6,AT6),"")</f>
        <v>65.8</v>
      </c>
      <c r="AW6" s="40">
        <f>IF(SUM(AJ6,AN6)&gt;0,SUM(AJ6,AN6),"")</f>
        <v>9.3999999999999986</v>
      </c>
      <c r="AX6" s="40">
        <f>IF(SUM(AI6:AJ6,AL6:AN6,AP6)-SUM(AK6,AO6)&gt;0,SUM(AI6:AJ6,AL6:AN6,AP6)-SUM(AK6,AO6),"")</f>
        <v>45.300000000000004</v>
      </c>
      <c r="AY6" s="40">
        <f>IF(SUM(AS6,AT6,AX6)&gt;0,SUM(AS6,AT6,AX6),"")</f>
        <v>111.1</v>
      </c>
      <c r="AZ6" s="18">
        <v>17.5</v>
      </c>
      <c r="BA6" s="18">
        <v>4.3</v>
      </c>
      <c r="BB6" s="18">
        <v>0</v>
      </c>
      <c r="BC6" s="18">
        <v>0.3</v>
      </c>
      <c r="BD6" s="18">
        <v>16.600000000000001</v>
      </c>
      <c r="BE6" s="18">
        <v>4.5999999999999996</v>
      </c>
      <c r="BF6" s="18">
        <v>0.4</v>
      </c>
      <c r="BG6" s="18">
        <v>0.6</v>
      </c>
      <c r="BH6" s="18">
        <v>16</v>
      </c>
      <c r="BI6" s="18">
        <v>1.9</v>
      </c>
      <c r="BJ6" s="18">
        <v>0</v>
      </c>
      <c r="BK6" s="18">
        <v>0.3</v>
      </c>
      <c r="BL6" s="18">
        <v>17.2</v>
      </c>
      <c r="BM6" s="18">
        <v>4.3499999999999996</v>
      </c>
      <c r="BN6" s="18">
        <v>0.1</v>
      </c>
      <c r="BO6" s="18">
        <v>0.44999999999999996</v>
      </c>
      <c r="BP6" s="18">
        <v>16.850000000000001</v>
      </c>
      <c r="BQ6" s="18">
        <v>3.25</v>
      </c>
      <c r="BR6" s="18">
        <v>0</v>
      </c>
      <c r="BS6" s="18">
        <v>0.44999999999999996</v>
      </c>
      <c r="BT6" s="28"/>
      <c r="BU6" s="11">
        <f>IF(SUM(BA6,BE6)&gt;0,SUM(BA6,BE6),"")</f>
        <v>8.8999999999999986</v>
      </c>
      <c r="BV6" s="11">
        <f>IF(SUM(AZ6:BA6,BC6:BE6,BG6)-BB6-BF6&gt;0,SUM(AZ6:BA6,BC6:BE6,BG6)-BB6-BF6,"")</f>
        <v>43.500000000000007</v>
      </c>
      <c r="BW6" s="11">
        <f>IF(SUM(BH6:BI6,BK6)-BJ6&gt;0,SUM(BH6:BI6,BK6)-BJ6,"")</f>
        <v>18.2</v>
      </c>
      <c r="BX6" s="11">
        <f>IF(SUM(BA6,BE6,BI6)&gt;0,SUM(BA6,BE6,BI6),"")</f>
        <v>10.799999999999999</v>
      </c>
      <c r="BY6" s="11">
        <f>IF(SUM(BV6,BW6)&gt;0,SUM(BV6,BW6),"")</f>
        <v>61.7</v>
      </c>
      <c r="BZ6" s="11">
        <f>IF(SUM(BM6,BQ6)&gt;0,SUM(BM6,BQ6),"")</f>
        <v>7.6</v>
      </c>
      <c r="CA6" s="11">
        <f>IF(SUM(BL6:BM6,BO6:BQ6,BS6)-SUM(BN6,BR6)&gt;0,SUM(BL6:BM6,BO6:BQ6,BS6)-SUM(BN6,BR6),"")</f>
        <v>42.449999999999996</v>
      </c>
      <c r="CB6" s="11">
        <f>IF(SUM(BV6,BW6,CA6)&gt;0,SUM(BV6,BW6,CA6),"")</f>
        <v>104.15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64"/>
      <c r="CP6" s="64"/>
      <c r="CQ6" s="64"/>
      <c r="CR6" s="64"/>
      <c r="CS6" s="64"/>
      <c r="CT6" s="64"/>
      <c r="CU6" s="64"/>
      <c r="CV6" s="64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65" t="str">
        <f>IF(SUM(CP6,CT6)&gt;0,SUM(CP6,CT6),"")</f>
        <v/>
      </c>
      <c r="DD6" s="65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9.999999999998721E-2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5.4</v>
      </c>
      <c r="FF6" s="11">
        <f>IF(SUM(EK6:EL6,EN6:EP6,ER6)-EM6-EQ6&gt;0,SUM(EK6:EL6,EN6:EP6,ER6)-EM6-EQ6,"")</f>
        <v>38.4</v>
      </c>
      <c r="FG6" s="11" t="str">
        <f>IF(SUM(ES6:ET6,EV6)-EU6&gt;0,SUM(ES6:ET6,EV6)-EU6,"")</f>
        <v/>
      </c>
      <c r="FH6" s="11">
        <f>IF(SUM(EL6,EP6,ET6)&gt;0,SUM(EL6,EP6,ET6),"")</f>
        <v>5.4</v>
      </c>
      <c r="FI6" s="11">
        <f>IF(SUM(FF6,FG6)&gt;0,SUM(FF6,FG6),"")</f>
        <v>38.4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8.1999999999999993</v>
      </c>
      <c r="GH6" s="40">
        <f>IF(SUM(FM6:FN6,FP6:FR6,FT6)-FO6-FS6&gt;0,SUM(FM6:FN6,FP6:FR6,FT6)-FO6-FS6,"")</f>
        <v>43.599999999999994</v>
      </c>
      <c r="GI6" s="40" t="str">
        <f>IF(SUM(FU6:FV6,FX6)-FW6&gt;0,SUM(FU6:FV6,FX6)-FW6,"")</f>
        <v/>
      </c>
      <c r="GJ6" s="40">
        <f>IF(SUM(FN6,FR6,FV6)&gt;0,SUM(FN6,FR6,FV6),"")</f>
        <v>8.1999999999999993</v>
      </c>
      <c r="GK6" s="40">
        <f>IF(SUM(GH6,GI6)&gt;0,SUM(GH6,GI6),"")</f>
        <v>43.599999999999994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8.75</v>
      </c>
      <c r="QH6" s="22">
        <f>IF($CW6="P",CD6,(CD6+BA6)/2)</f>
        <v>2.15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8.3000000000000007</v>
      </c>
      <c r="QL6" s="22">
        <f>IF($CW6="P",CH6,(CH6+BE6)/2)</f>
        <v>2.2999999999999998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8</v>
      </c>
      <c r="QP6" s="22">
        <f>IF($CW6="P",CL6,(CL6+BI6)/2)</f>
        <v>0.95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8.6</v>
      </c>
      <c r="QT6" s="22">
        <f>IF($CW6="P",CP6,(CP6+BM6)/2)</f>
        <v>2.1749999999999998</v>
      </c>
      <c r="QU6" s="22">
        <f>IF($CW6="P",CQ6,(CQ6+BN6)/2)</f>
        <v>0.05</v>
      </c>
      <c r="QV6" s="22">
        <f>IF($CW6="P",CR6,(CR6+BO6)/2)</f>
        <v>0.22499999999999998</v>
      </c>
      <c r="QW6" s="22">
        <f>IF($CW6="P",CS6,(CS6+BP6)/2)</f>
        <v>8.4250000000000007</v>
      </c>
      <c r="QX6" s="22">
        <f>IF($CW6="P",CT6,(CT6+BQ6)/2)</f>
        <v>1.625</v>
      </c>
      <c r="QY6" s="22">
        <f>IF($CW6="P",CU6,(CU6+BR6)/2)</f>
        <v>0</v>
      </c>
      <c r="QZ6" s="22">
        <f>IF($CW6="P",CV6,(CV6+BS6)/2)</f>
        <v>0.22499999999999998</v>
      </c>
      <c r="RA6" s="27" t="s">
        <v>46</v>
      </c>
      <c r="RB6" s="40">
        <f>IF(SUM(QH6,QL6)&gt;0,SUM(QH6,QL6),"")</f>
        <v>4.4499999999999993</v>
      </c>
      <c r="RC6" s="40">
        <f>IF(SUM(QG6:QH6,QJ6:QL6,QN6)-QI6-QM6&gt;0,SUM(QG6:QH6,QJ6:QL6,QN6)-QI6-QM6,"")</f>
        <v>21.750000000000004</v>
      </c>
      <c r="RD6" s="40">
        <f>IF(SUM(QO6:QP6,QR6)-QQ6&gt;0,SUM(QO6:QP6,QR6)-QQ6,"")</f>
        <v>9.1</v>
      </c>
      <c r="RE6" s="40">
        <f>IF(SUM(QH6,QL6,QP6)&gt;0,SUM(QH6,QL6,QP6),"")</f>
        <v>5.3999999999999995</v>
      </c>
      <c r="RF6" s="40">
        <f>IF(SUM(RC6,RD6)&gt;0,SUM(RC6,RD6),"")</f>
        <v>30.85</v>
      </c>
      <c r="RG6" s="40">
        <f>IF(SUM(QT6,QX6)&gt;0,SUM(QT6,QX6),"")</f>
        <v>3.8</v>
      </c>
      <c r="RH6" s="40">
        <f>IF(SUM(QS6:QT6,QV6:QX6,QZ6)-SUM(QU6,QY6)&gt;0,SUM(QS6:QT6,QV6:QX6,QZ6)-SUM(QU6,QY6),"")</f>
        <v>21.224999999999998</v>
      </c>
      <c r="RI6" s="40">
        <f>IF(SUM(RC6,RD6,RH6)&gt;0,SUM(RC6,RD6,RH6),"")</f>
        <v>52.075000000000003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t="str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/>
      </c>
      <c r="C7" s="5" t="s">
        <v>108</v>
      </c>
      <c r="D7" s="4" t="s">
        <v>4</v>
      </c>
      <c r="E7" s="4">
        <v>2003</v>
      </c>
      <c r="F7" s="9">
        <f>SUM(L7:T7)+SUM(L7:P7)*0.0000001+SUM(L7)*0.0000000000001</f>
        <v>153.80001087000446</v>
      </c>
      <c r="G7" s="66" t="s">
        <v>46</v>
      </c>
      <c r="H7" s="3" t="str">
        <f>IF(OR(AND(AR7&gt;=AY$29,AS7&gt;=AY$33,AR7&lt;&gt;"",AQ7=""),AND(AW7&gt;=AY$29,AX7&gt;=AY$33,AW7&lt;&gt;"",AQ7=""),AND(BU7&gt;=CB$29,BV7&gt;=CB$33,BU7&lt;&gt;"",BT7=""),AND(BZ7&gt;=CB$29,CA7&gt;=CB$33,BZ7&lt;&gt;"",BT7=""),AND(CX7&gt;=DE$29,CY7&gt;=DE$33,CX7&lt;&gt;"",CW7=""),AND(DC7&gt;=DE$29,DD7&gt;=DE$33,DC7&lt;&gt;""),AND(EC7&gt;=EJ$29,ED7&gt;=EJ$33,EC7&lt;&gt;""),AND(EH7&gt;=EJ$29,EI7&gt;=EJ$33,EH7&lt;&gt;""),AND(FE7&gt;=FL$29,FF7&gt;=FL$33,FE7&lt;&gt;""),AND(FJ7&gt;=FL$29,FK7&gt;=FL$33,FJ7&lt;&gt;""),AND(GG7&gt;=GN$29,GH7&gt;=GN$33,GG7&lt;&gt;""),AND(GL7&gt;=GN$29,GM7&gt;=GN$33,GL7&lt;&gt;""),AND(HI7&gt;=HP$29,HJ7&gt;=HP$33,HI7&lt;&gt;""),AND(HN7&gt;=HP$29,HO7&gt;=HP$33,HN7&lt;&gt;""),AND(IK7&gt;=IR$29,IL7&gt;=IR$33,IK7&lt;&gt;""),AND(IP7&gt;=IR$29,IQ7&gt;=IR$33,IP7&lt;&gt;""),AND(JM7&gt;=JT$29,JN7&gt;=JT$33,JM7&lt;&gt;""),AND(JR7&gt;=JT$29,JS7&gt;=JT$33,JR7&lt;&gt;""),AND(KO7&gt;=KV$29,KP7&gt;=KV$33,KO7&lt;&gt;""),AND(KT7&gt;=KV$29,KU7&gt;=KV$33,KT7&lt;&gt;""),AND(LQ7&gt;=LX$29,LR7&gt;=LX$33,LQ7&lt;&gt;""),AND(LV7&gt;=LX$29,LW7&gt;=LX$33,LV7&lt;&gt;""),AND(MS7&gt;=MZ$29,MT7&gt;=MZ$33,MS7&lt;&gt;""),AND(MX7&gt;=MZ$29,MY7&gt;=MZ$33,MX7&lt;&gt;""),AND(NU7&gt;=OB$29,NV7&gt;=OB$33,NU7&lt;&gt;""),AND(NZ7&gt;=OB$29,OA7&gt;=OB$33,NZ7&lt;&gt;""),AND(OW7&gt;=PD$29,OX7&gt;=PD$33,OW7&lt;&gt;""),AND(PB7&gt;=PD$29,PC7&gt;=PD$33,PB7&lt;&gt;""),AND(PY7&gt;=QF$29,PZ7&gt;=QF$33,PY7&lt;&gt;""),AND(QD7&gt;=QF$29,QE7&gt;=QF$33,QD7&lt;&gt;"")),"P","")</f>
        <v>P</v>
      </c>
      <c r="I7" s="3" t="str">
        <f>IF(OR(AND(AS7&gt;=AY$33,AS7&lt;&gt;"",AQ7=""),AND(AX7&gt;=AY$33,AX7&lt;&gt;"",AQ7=""),AND(BV7&gt;=CB$33,BV7&lt;&gt;"",BT7=""),AND(CA7&gt;=CB$33,CA7&lt;&gt;"",BT7=""),AND(CY7&gt;=DE$33,CY7&lt;&gt;"",CW7=""),AND(DD7&gt;=DE$33,DD7&lt;&gt;"",CW7=""),AND(ED7&gt;=EJ$33,ED7&lt;&gt;""),AND(EI7&gt;=EJ$33,EI7&lt;&gt;""),AND(FF7&gt;=FL$33,FF7&lt;&gt;""),AND(FK7&gt;=FL$33,FK7&lt;&gt;""),AND(GH7&gt;=GN$33,GH7&lt;&gt;""),AND(GM7&gt;=GN$33,GM7&lt;&gt;""),AND(HJ7&gt;=HP$33,HJ7&lt;&gt;""),AND(HO7&gt;=HP$33,HO7&lt;&gt;""),AND(IL7&gt;=IR$33,IL7&lt;&gt;""),AND(IQ7&gt;=IR$33,IQ7&lt;&gt;""),AND(JN7&gt;=JT$33,JN7&lt;&gt;""),AND(JS7&gt;=JT$33,JS7&lt;&gt;""),AND(KP7&gt;=KV$33,KP7&lt;&gt;""),AND(KU7&gt;=KV$33,KU7&lt;&gt;""),AND(LR7&gt;=LX$33,LR7&lt;&gt;""),AND(LW7&gt;=LX$33,LW7&lt;&gt;""),AND(MT7&gt;=MZ$33,MT7&lt;&gt;""),AND(MY7&gt;=MZ$33,MY7&lt;&gt;""),AND(NV7&gt;=OB$33,NV7&lt;&gt;""),AND(OA7&gt;=OB$33,OA7&lt;&gt;""),AND(OX7&gt;=PD$33,OX7&lt;&gt;""),AND(PC7&gt;=PD$33,PC7&lt;&gt;""),AND(PZ7&gt;=QF$33,PZ7&lt;&gt;""),AND(QE7&gt;=QF$33,QE7&lt;&gt;"")),"P","")</f>
        <v>P</v>
      </c>
      <c r="J7" s="36" t="str">
        <f>IF(AND(I7="P",H7=""),"No DD",IF(OR(AND(AU7&gt;=AY$32,AV7&gt;=AY$36,AU7&lt;&gt;"",AQ7=""),AND(BX7&gt;=CB$32,BY7&gt;=CB$36,BX7&lt;&gt;"",BT7=""),AND(DA7&gt;=DE$32,DB7&gt;=DE$36,DA7&lt;&gt;"",CW7=""),AND(EF7&gt;=EJ$32,EG7&gt;=EJ$36,EF7&lt;&gt;""),AND(FH7&gt;=FL$32,FI7&gt;=FL$36,FH7&lt;&gt;""),AND(GJ7&gt;=GN$32,GK7&gt;=GN$36,GJ7&lt;&gt;""),AND(HL7&gt;=HP$32,HM7&gt;=HP$36,HL7&lt;&gt;""),AND(IN7&gt;=IR$32,IO7&gt;=IR$36,IN7&lt;&gt;""),AND(JP7&gt;=JT$32,JQ7&gt;=JT$36,JP7&lt;&gt;""),AND(KR7&gt;=KV$32,KS7&gt;=KV$36,KR7&lt;&gt;""),AND(LT7&gt;=LX$32,LU7&gt;=LX$36,LT7&lt;&gt;""),AND(MV7&gt;=MZ$32,MW7&gt;=MZ$36,MV7&lt;&gt;""),AND(NX7&gt;=OB$32,NY7&gt;=OB$36,NX7&lt;&gt;""),AND(OZ7&gt;=PD$32,PA7&gt;=PD$36,OZ7&lt;&gt;""),AND(QB7&gt;=QF$32,QC7&gt;=QF$36,QB7&lt;&gt;"")),"Merit",IF(OR(AND(AU7&gt;=AY$31,AV7&gt;=AY$35,AU7&lt;&gt;"",AQ7=""),AND(BX7&gt;=CB$31,BY7&gt;=CB$35,BX7&lt;&gt;"",BT7=""),AND(DA7&gt;=DE$31,DB7&gt;=DE$35,DA7&lt;&gt;"",CW7=""),AND(EF7&gt;=EJ$31,EG7&gt;=EJ$35,EF7&lt;&gt;""),AND(FH7&gt;=FL$31,FI7&gt;=FL$35,FH7&lt;&gt;""),AND(GJ7&gt;=GN$31,GK7&gt;=GN$35,GJ7&lt;&gt;""),AND(HL7&gt;=HP$31,HM7&gt;=HP$35,HL7&lt;&gt;""),AND(IN7&gt;=IR$31,IO7&gt;=IR$35,IN7&lt;&gt;""),AND(JP7&gt;=JT$31,JQ7&gt;=JT$35,JP7&lt;&gt;""),AND(KR7&gt;=KV$31,KS7&gt;=KV$35,KR7&lt;&gt;""),AND(LT7&gt;=LX$31,LU7&gt;=LX$35,LT7&lt;&gt;""),AND(MV7&gt;=MZ$31,MW7&gt;=MZ$35,MV7&lt;&gt;""),AND(NX7&gt;=OB$31,NY7&gt;=OB$35,NX7&lt;&gt;""),AND(OZ7&gt;=PD$31,PA7&gt;=PD$35,OZ7&lt;&gt;""),AND(QB7&gt;=QF$31,QC7&gt;=QF$35,QB7&lt;&gt;"")),"Excellence",IF(K7="P","Worlds Team",IF(H7="P","National Team","")))))</f>
        <v>National Team</v>
      </c>
      <c r="K7" s="3" t="str">
        <f>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0.49999999999999289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4.3</v>
      </c>
      <c r="Y7" s="19">
        <v>0</v>
      </c>
      <c r="Z7" s="19">
        <v>0.3</v>
      </c>
      <c r="AA7" s="19">
        <v>15.9</v>
      </c>
      <c r="AB7" s="19">
        <v>4.5999999999999996</v>
      </c>
      <c r="AC7" s="19">
        <v>0</v>
      </c>
      <c r="AD7" s="19">
        <v>0.6</v>
      </c>
      <c r="AE7" s="19">
        <v>16.3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0.2</v>
      </c>
      <c r="AL7" s="19">
        <v>0.6</v>
      </c>
      <c r="AM7" s="19">
        <v>18.3</v>
      </c>
      <c r="AN7" s="19">
        <v>4.3</v>
      </c>
      <c r="AO7" s="19">
        <v>0</v>
      </c>
      <c r="AP7" s="19">
        <v>0.3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42.900000000000006</v>
      </c>
      <c r="AT7" s="40">
        <f>IF(SUM(AE7:AF7,AH7)-AG7&gt;0,SUM(AE7:AF7,AH7)-AG7,"")</f>
        <v>21.5</v>
      </c>
      <c r="AU7" s="40">
        <f>IF(SUM(X7,AB7,AF7)&gt;0,SUM(X7,AB7,AF7),"")</f>
        <v>13.499999999999998</v>
      </c>
      <c r="AV7" s="40">
        <f>IF(SUM(AS7,AT7)&gt;0,SUM(AS7,AT7),"")</f>
        <v>64.400000000000006</v>
      </c>
      <c r="AW7" s="40">
        <f>IF(SUM(AJ7,AN7)&gt;0,SUM(AJ7,AN7),"")</f>
        <v>8.8999999999999986</v>
      </c>
      <c r="AX7" s="40">
        <f>IF(SUM(AI7:AJ7,AL7:AN7,AP7)-SUM(AK7,AO7)&gt;0,SUM(AI7:AJ7,AL7:AN7,AP7)-SUM(AK7,AO7),"")</f>
        <v>44.599999999999994</v>
      </c>
      <c r="AY7" s="40">
        <f>IF(SUM(AS7,AT7,AX7)&gt;0,SUM(AS7,AT7,AX7),"")</f>
        <v>109</v>
      </c>
      <c r="AZ7" s="18">
        <v>17.5</v>
      </c>
      <c r="BA7" s="18">
        <v>4.3</v>
      </c>
      <c r="BB7" s="18">
        <v>0</v>
      </c>
      <c r="BC7" s="18">
        <v>0.3</v>
      </c>
      <c r="BD7" s="18">
        <v>17</v>
      </c>
      <c r="BE7" s="18">
        <v>4.5999999999999996</v>
      </c>
      <c r="BF7" s="18">
        <v>0</v>
      </c>
      <c r="BG7" s="18">
        <v>0.6</v>
      </c>
      <c r="BH7" s="18">
        <v>15</v>
      </c>
      <c r="BI7" s="18">
        <v>4.5999999999999996</v>
      </c>
      <c r="BJ7" s="18">
        <v>0</v>
      </c>
      <c r="BK7" s="18">
        <v>0.6</v>
      </c>
      <c r="BL7" s="18">
        <v>15.1</v>
      </c>
      <c r="BM7" s="18">
        <v>3.9</v>
      </c>
      <c r="BN7" s="18">
        <v>0.2</v>
      </c>
      <c r="BO7" s="18">
        <v>0.3</v>
      </c>
      <c r="BP7" s="18">
        <v>16.899999999999999</v>
      </c>
      <c r="BQ7" s="18">
        <v>4.8</v>
      </c>
      <c r="BR7" s="18">
        <v>0</v>
      </c>
      <c r="BS7" s="18">
        <v>0.6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44.300000000000004</v>
      </c>
      <c r="BW7" s="11">
        <f>IF(SUM(BH7:BI7,BK7)-BJ7&gt;0,SUM(BH7:BI7,BK7)-BJ7,"")</f>
        <v>20.200000000000003</v>
      </c>
      <c r="BX7" s="11">
        <f>IF(SUM(BA7,BE7,BI7)&gt;0,SUM(BA7,BE7,BI7),"")</f>
        <v>13.499999999999998</v>
      </c>
      <c r="BY7" s="11">
        <f>IF(SUM(BV7,BW7)&gt;0,SUM(BV7,BW7),"")</f>
        <v>64.5</v>
      </c>
      <c r="BZ7" s="11">
        <f>IF(SUM(BM7,BQ7)&gt;0,SUM(BM7,BQ7),"")</f>
        <v>8.6999999999999993</v>
      </c>
      <c r="CA7" s="11">
        <f>IF(SUM(BL7:BM7,BO7:BQ7,BS7)-SUM(BN7,BR7)&gt;0,SUM(BL7:BM7,BO7:BQ7,BS7)-SUM(BN7,BR7),"")</f>
        <v>41.4</v>
      </c>
      <c r="CB7" s="11">
        <f>IF(SUM(BV7,BW7,CA7)&gt;0,SUM(BV7,BW7,CA7),"")</f>
        <v>105.9</v>
      </c>
      <c r="CC7" s="19">
        <v>16.5</v>
      </c>
      <c r="CD7" s="19">
        <v>3.4</v>
      </c>
      <c r="CE7" s="19">
        <v>0.2</v>
      </c>
      <c r="CF7" s="19">
        <v>0.3</v>
      </c>
      <c r="CG7" s="19">
        <v>17.899999999999999</v>
      </c>
      <c r="CH7" s="19">
        <v>1.9</v>
      </c>
      <c r="CI7" s="19">
        <v>3</v>
      </c>
      <c r="CJ7" s="19">
        <v>0.3</v>
      </c>
      <c r="CK7" s="19">
        <v>15.8</v>
      </c>
      <c r="CL7" s="19">
        <v>2.9</v>
      </c>
      <c r="CM7" s="19">
        <v>0</v>
      </c>
      <c r="CN7" s="19">
        <v>0.3</v>
      </c>
      <c r="CO7" s="19">
        <v>16.5</v>
      </c>
      <c r="CP7" s="19">
        <v>6.1</v>
      </c>
      <c r="CQ7" s="19">
        <v>0</v>
      </c>
      <c r="CR7" s="19">
        <v>0.3</v>
      </c>
      <c r="CS7" s="19">
        <v>17.3</v>
      </c>
      <c r="CT7" s="19">
        <v>1.9</v>
      </c>
      <c r="CU7" s="19">
        <v>1</v>
      </c>
      <c r="CV7" s="19">
        <v>0.3</v>
      </c>
      <c r="CW7" s="27"/>
      <c r="CX7" s="40">
        <f>IF(SUM(CD7,CH7)&gt;0,SUM(CD7,CH7),"")</f>
        <v>5.3</v>
      </c>
      <c r="CY7" s="40">
        <f>IF(SUM(CC7:CD7,CF7:CH7,CJ7)-CE7-CI7&gt;0,SUM(CC7:CD7,CF7:CH7,CJ7)-CE7-CI7,"")</f>
        <v>37.099999999999987</v>
      </c>
      <c r="CZ7" s="40">
        <f>IF(SUM(CK7:CL7,CN7)-CM7&gt;0,SUM(CK7:CL7,CN7)-CM7,"")</f>
        <v>19</v>
      </c>
      <c r="DA7" s="40">
        <f>IF(SUM(CD7,CH7,CL7)&gt;0,SUM(CD7,CH7,CL7),"")</f>
        <v>8.1999999999999993</v>
      </c>
      <c r="DB7" s="40">
        <f>IF(SUM(CY7,CZ7)&gt;0,SUM(CY7,CZ7),"")</f>
        <v>56.099999999999987</v>
      </c>
      <c r="DC7" s="40">
        <f>IF(SUM(CP7,CT7)&gt;0,SUM(CP7,CT7),"")</f>
        <v>8</v>
      </c>
      <c r="DD7" s="40">
        <f>IF(SUM(CO7:CP7,CR7:CT7,CV7)-SUM(CQ7,CU7)&gt;0,SUM(CO7:CP7,CR7:CT7,CV7)-SUM(CQ7,CU7),"")</f>
        <v>41.4</v>
      </c>
      <c r="DE7" s="40">
        <f>IF(SUM(CY7,CZ7,DD7)&gt;0,SUM(CY7,CZ7,DD7),"")</f>
        <v>97.499999999999986</v>
      </c>
      <c r="DF7" s="50">
        <f>IF(MAX(ED7,FF7,GH7,HJ7,IL7,JN7,KP7,LR7,MT7,NV7,OX7,PZ7)-IF(N7="",0,N7)&gt;0.001,MAX(ED7,FF7,GH7,HJ7,IL7,JN7,KP7,LR7,MT7,NV7,OX7,PZ7)-IF(N7="",0,N7),"")</f>
        <v>0.49999999999999289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</v>
      </c>
      <c r="QH7" s="22">
        <f>IF($CW7="P",CD7,(CD7+BA7)/2)</f>
        <v>3.8499999999999996</v>
      </c>
      <c r="QI7" s="22">
        <f>IF($CW7="P",CE7,(CE7+BB7)/2)</f>
        <v>0.1</v>
      </c>
      <c r="QJ7" s="22">
        <f>IF($CW7="P",CF7,(CF7+BC7)/2)</f>
        <v>0.3</v>
      </c>
      <c r="QK7" s="22">
        <f>IF($CW7="P",CG7,(CG7+BD7)/2)</f>
        <v>17.45</v>
      </c>
      <c r="QL7" s="22">
        <f>IF($CW7="P",CH7,(CH7+BE7)/2)</f>
        <v>3.25</v>
      </c>
      <c r="QM7" s="22">
        <f>IF($CW7="P",CI7,(CI7+BF7)/2)</f>
        <v>1.5</v>
      </c>
      <c r="QN7" s="22">
        <f>IF($CW7="P",CJ7,(CJ7+BG7)/2)</f>
        <v>0.44999999999999996</v>
      </c>
      <c r="QO7" s="22">
        <f>IF($CW7="P",CK7,(CK7+BH7)/2)</f>
        <v>15.4</v>
      </c>
      <c r="QP7" s="22">
        <f>IF($CW7="P",CL7,(CL7+BI7)/2)</f>
        <v>3.75</v>
      </c>
      <c r="QQ7" s="22">
        <f>IF($CW7="P",CM7,(CM7+BJ7)/2)</f>
        <v>0</v>
      </c>
      <c r="QR7" s="22">
        <f>IF($CW7="P",CN7,(CN7+BK7)/2)</f>
        <v>0.44999999999999996</v>
      </c>
      <c r="QS7" s="22">
        <f>IF($CW7="P",CO7,(CO7+BL7)/2)</f>
        <v>15.8</v>
      </c>
      <c r="QT7" s="22">
        <f>IF($CW7="P",CP7,(CP7+BM7)/2)</f>
        <v>5</v>
      </c>
      <c r="QU7" s="22">
        <f>IF($CW7="P",CQ7,(CQ7+BN7)/2)</f>
        <v>0.1</v>
      </c>
      <c r="QV7" s="22">
        <f>IF($CW7="P",CR7,(CR7+BO7)/2)</f>
        <v>0.3</v>
      </c>
      <c r="QW7" s="22">
        <f>IF($CW7="P",CS7,(CS7+BP7)/2)</f>
        <v>17.100000000000001</v>
      </c>
      <c r="QX7" s="22">
        <f>IF($CW7="P",CT7,(CT7+BQ7)/2)</f>
        <v>3.3499999999999996</v>
      </c>
      <c r="QY7" s="22">
        <f>IF($CW7="P",CU7,(CU7+BR7)/2)</f>
        <v>0.5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7.1</v>
      </c>
      <c r="RC7" s="40">
        <f>IF(SUM(QG7:QH7,QJ7:QL7,QN7)-QI7-QM7&gt;0,SUM(QG7:QH7,QJ7:QL7,QN7)-QI7-QM7,"")</f>
        <v>40.700000000000003</v>
      </c>
      <c r="RD7" s="40">
        <f>IF(SUM(QO7:QP7,QR7)-QQ7&gt;0,SUM(QO7:QP7,QR7)-QQ7,"")</f>
        <v>19.599999999999998</v>
      </c>
      <c r="RE7" s="40">
        <f>IF(SUM(QH7,QL7,QP7)&gt;0,SUM(QH7,QL7,QP7),"")</f>
        <v>10.85</v>
      </c>
      <c r="RF7" s="40">
        <f>IF(SUM(RC7,RD7)&gt;0,SUM(RC7,RD7),"")</f>
        <v>60.3</v>
      </c>
      <c r="RG7" s="40">
        <f>IF(SUM(QT7,QX7)&gt;0,SUM(QT7,QX7),"")</f>
        <v>8.35</v>
      </c>
      <c r="RH7" s="40">
        <f>IF(SUM(QS7:QT7,QV7:QX7,QZ7)-SUM(QU7,QY7)&gt;0,SUM(QS7:QT7,QV7:QX7,QZ7)-SUM(QU7,QY7),"")</f>
        <v>41.400000000000006</v>
      </c>
      <c r="RI7" s="40">
        <f>IF(SUM(RC7,RD7,RH7)&gt;0,SUM(RC7,RD7,RH7),"")</f>
        <v>101.7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t="str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/>
      </c>
      <c r="C8" s="5" t="s">
        <v>70</v>
      </c>
      <c r="D8" s="4" t="s">
        <v>5</v>
      </c>
      <c r="E8" s="4">
        <v>2004</v>
      </c>
      <c r="F8" s="9">
        <f>SUM(L8:T8)+SUM(L8:P8)*0.0000001+SUM(L8)*0.0000000000001</f>
        <v>149.60001020000416</v>
      </c>
      <c r="G8" s="66" t="s">
        <v>46</v>
      </c>
      <c r="H8" s="3" t="str">
        <f>IF(OR(AND(AR8&gt;=AY$29,AS8&gt;=AY$33,AR8&lt;&gt;"",AQ8=""),AND(AW8&gt;=AY$29,AX8&gt;=AY$33,AW8&lt;&gt;"",AQ8=""),AND(BU8&gt;=CB$29,BV8&gt;=CB$33,BU8&lt;&gt;"",BT8=""),AND(BZ8&gt;=CB$29,CA8&gt;=CB$33,BZ8&lt;&gt;"",BT8=""),AND(CX8&gt;=DE$29,CY8&gt;=DE$33,CX8&lt;&gt;"",CW8=""),AND(DC8&gt;=DE$29,DD8&gt;=DE$33,DC8&lt;&gt;""),AND(EC8&gt;=EJ$29,ED8&gt;=EJ$33,EC8&lt;&gt;""),AND(EH8&gt;=EJ$29,EI8&gt;=EJ$33,EH8&lt;&gt;""),AND(FE8&gt;=FL$29,FF8&gt;=FL$33,FE8&lt;&gt;""),AND(FJ8&gt;=FL$29,FK8&gt;=FL$33,FJ8&lt;&gt;""),AND(GG8&gt;=GN$29,GH8&gt;=GN$33,GG8&lt;&gt;""),AND(GL8&gt;=GN$29,GM8&gt;=GN$33,GL8&lt;&gt;""),AND(HI8&gt;=HP$29,HJ8&gt;=HP$33,HI8&lt;&gt;""),AND(HN8&gt;=HP$29,HO8&gt;=HP$33,HN8&lt;&gt;""),AND(IK8&gt;=IR$29,IL8&gt;=IR$33,IK8&lt;&gt;""),AND(IP8&gt;=IR$29,IQ8&gt;=IR$33,IP8&lt;&gt;""),AND(JM8&gt;=JT$29,JN8&gt;=JT$33,JM8&lt;&gt;""),AND(JR8&gt;=JT$29,JS8&gt;=JT$33,JR8&lt;&gt;""),AND(KO8&gt;=KV$29,KP8&gt;=KV$33,KO8&lt;&gt;""),AND(KT8&gt;=KV$29,KU8&gt;=KV$33,KT8&lt;&gt;""),AND(LQ8&gt;=LX$29,LR8&gt;=LX$33,LQ8&lt;&gt;""),AND(LV8&gt;=LX$29,LW8&gt;=LX$33,LV8&lt;&gt;""),AND(MS8&gt;=MZ$29,MT8&gt;=MZ$33,MS8&lt;&gt;""),AND(MX8&gt;=MZ$29,MY8&gt;=MZ$33,MX8&lt;&gt;""),AND(NU8&gt;=OB$29,NV8&gt;=OB$33,NU8&lt;&gt;""),AND(NZ8&gt;=OB$29,OA8&gt;=OB$33,NZ8&lt;&gt;""),AND(OW8&gt;=PD$29,OX8&gt;=PD$33,OW8&lt;&gt;""),AND(PB8&gt;=PD$29,PC8&gt;=PD$33,PB8&lt;&gt;""),AND(PY8&gt;=QF$29,PZ8&gt;=QF$33,PY8&lt;&gt;""),AND(QD8&gt;=QF$29,QE8&gt;=QF$33,QD8&lt;&gt;"")),"P","")</f>
        <v>P</v>
      </c>
      <c r="I8" s="3" t="str">
        <f>IF(OR(AND(AS8&gt;=AY$33,AS8&lt;&gt;"",AQ8=""),AND(AX8&gt;=AY$33,AX8&lt;&gt;"",AQ8=""),AND(BV8&gt;=CB$33,BV8&lt;&gt;"",BT8=""),AND(CA8&gt;=CB$33,CA8&lt;&gt;"",BT8=""),AND(CY8&gt;=DE$33,CY8&lt;&gt;"",CW8=""),AND(DD8&gt;=DE$33,DD8&lt;&gt;"",CW8=""),AND(ED8&gt;=EJ$33,ED8&lt;&gt;""),AND(EI8&gt;=EJ$33,EI8&lt;&gt;""),AND(FF8&gt;=FL$33,FF8&lt;&gt;""),AND(FK8&gt;=FL$33,FK8&lt;&gt;""),AND(GH8&gt;=GN$33,GH8&lt;&gt;""),AND(GM8&gt;=GN$33,GM8&lt;&gt;""),AND(HJ8&gt;=HP$33,HJ8&lt;&gt;""),AND(HO8&gt;=HP$33,HO8&lt;&gt;""),AND(IL8&gt;=IR$33,IL8&lt;&gt;""),AND(IQ8&gt;=IR$33,IQ8&lt;&gt;""),AND(JN8&gt;=JT$33,JN8&lt;&gt;""),AND(JS8&gt;=JT$33,JS8&lt;&gt;""),AND(KP8&gt;=KV$33,KP8&lt;&gt;""),AND(KU8&gt;=KV$33,KU8&lt;&gt;""),AND(LR8&gt;=LX$33,LR8&lt;&gt;""),AND(LW8&gt;=LX$33,LW8&lt;&gt;""),AND(MT8&gt;=MZ$33,MT8&lt;&gt;""),AND(MY8&gt;=MZ$33,MY8&lt;&gt;""),AND(NV8&gt;=OB$33,NV8&lt;&gt;""),AND(OA8&gt;=OB$33,OA8&lt;&gt;""),AND(OX8&gt;=PD$33,OX8&lt;&gt;""),AND(PC8&gt;=PD$33,PC8&lt;&gt;""),AND(PZ8&gt;=QF$33,PZ8&lt;&gt;""),AND(QE8&gt;=QF$33,QE8&lt;&gt;"")),"P","")</f>
        <v>P</v>
      </c>
      <c r="J8" s="36" t="str">
        <f>IF(AND(I8="P",H8=""),"No DD",IF(OR(AND(AU8&gt;=AY$32,AV8&gt;=AY$36,AU8&lt;&gt;"",AQ8=""),AND(BX8&gt;=CB$32,BY8&gt;=CB$36,BX8&lt;&gt;"",BT8=""),AND(DA8&gt;=DE$32,DB8&gt;=DE$36,DA8&lt;&gt;"",CW8=""),AND(EF8&gt;=EJ$32,EG8&gt;=EJ$36,EF8&lt;&gt;""),AND(FH8&gt;=FL$32,FI8&gt;=FL$36,FH8&lt;&gt;""),AND(GJ8&gt;=GN$32,GK8&gt;=GN$36,GJ8&lt;&gt;""),AND(HL8&gt;=HP$32,HM8&gt;=HP$36,HL8&lt;&gt;""),AND(IN8&gt;=IR$32,IO8&gt;=IR$36,IN8&lt;&gt;""),AND(JP8&gt;=JT$32,JQ8&gt;=JT$36,JP8&lt;&gt;""),AND(KR8&gt;=KV$32,KS8&gt;=KV$36,KR8&lt;&gt;""),AND(LT8&gt;=LX$32,LU8&gt;=LX$36,LT8&lt;&gt;""),AND(MV8&gt;=MZ$32,MW8&gt;=MZ$36,MV8&lt;&gt;""),AND(NX8&gt;=OB$32,NY8&gt;=OB$36,NX8&lt;&gt;""),AND(OZ8&gt;=PD$32,PA8&gt;=PD$36,OZ8&lt;&gt;""),AND(QB8&gt;=QF$32,QC8&gt;=QF$36,QB8&lt;&gt;"")),"Merit",IF(OR(AND(AU8&gt;=AY$31,AV8&gt;=AY$35,AU8&lt;&gt;"",AQ8=""),AND(BX8&gt;=CB$31,BY8&gt;=CB$35,BX8&lt;&gt;"",BT8=""),AND(DA8&gt;=DE$31,DB8&gt;=DE$35,DA8&lt;&gt;"",CW8=""),AND(EF8&gt;=EJ$31,EG8&gt;=EJ$35,EF8&lt;&gt;""),AND(FH8&gt;=FL$31,FI8&gt;=FL$35,FH8&lt;&gt;""),AND(GJ8&gt;=GN$31,GK8&gt;=GN$35,GJ8&lt;&gt;""),AND(HL8&gt;=HP$31,HM8&gt;=HP$35,HL8&lt;&gt;""),AND(IN8&gt;=IR$31,IO8&gt;=IR$35,IN8&lt;&gt;""),AND(JP8&gt;=JT$31,JQ8&gt;=JT$35,JP8&lt;&gt;""),AND(KR8&gt;=KV$31,KS8&gt;=KV$35,KR8&lt;&gt;""),AND(LT8&gt;=LX$31,LU8&gt;=LX$35,LT8&lt;&gt;""),AND(MV8&gt;=MZ$31,MW8&gt;=MZ$35,MV8&lt;&gt;""),AND(NX8&gt;=OB$31,NY8&gt;=OB$35,NX8&lt;&gt;""),AND(OZ8&gt;=PD$31,PA8&gt;=PD$35,OZ8&lt;&gt;""),AND(QB8&gt;=QF$31,QC8&gt;=QF$35,QB8&lt;&gt;"")),"Excellence",IF(K8="P","Worlds Team",IF(H8="P","National Team","")))))</f>
        <v>National Team</v>
      </c>
      <c r="K8" s="3" t="str">
        <f>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P","")</f>
        <v/>
      </c>
      <c r="L8" s="8">
        <f>IF(COUNT(AS8,BV8,CY8)&gt;0,LARGE((AS8,BV8,CY8),1),0)</f>
        <v>41.499999999999993</v>
      </c>
      <c r="M8" s="8" t="str">
        <f>IF(L8=0,"",IF(L8=CY8,$CC$1,IF(L8=BV8,$AZ$1,IF(L8=AS8,$W$1,""))))</f>
        <v>2024 Elite Canada</v>
      </c>
      <c r="N8" s="8">
        <f>IF(COUNT(AS8,BV8,CY8)&gt;1,LARGE((AS8,BV8,CY8),2),0)</f>
        <v>38.700000000000003</v>
      </c>
      <c r="O8" s="8" t="str">
        <f>IF(N8=0,"",IF(N8=CY8,$CC$1,IF(N8=BV8,$AZ$1,IF(N8=AS8,$W$1,""))))</f>
        <v>2023 Nationals</v>
      </c>
      <c r="P8" s="8">
        <f>IF(COUNT(AT8,BW8,CZ8)&gt;0,LARGE((AT8,BW8,CZ8),1),0)</f>
        <v>21.800000000000004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42.800000000000004</v>
      </c>
      <c r="S8" s="8" t="str">
        <f>IF(R8=0,"",IF(R8=DD8,$CC$1,IF(R8=CA8,$AZ$1,IF(R8=AX8,$W$1,""))))</f>
        <v>2023 Nationals</v>
      </c>
      <c r="T8" s="8">
        <f>IF(MAX(DF8:DH8)&gt;0,MAX(DF8:DH8),"")</f>
        <v>4.7999999999999972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15.2</v>
      </c>
      <c r="X8" s="19">
        <v>3.4</v>
      </c>
      <c r="Y8" s="19">
        <v>0.4</v>
      </c>
      <c r="Z8" s="19">
        <v>0</v>
      </c>
      <c r="AA8" s="19">
        <v>16.600000000000001</v>
      </c>
      <c r="AB8" s="19">
        <v>5.3</v>
      </c>
      <c r="AC8" s="19">
        <v>2</v>
      </c>
      <c r="AD8" s="19">
        <v>0.6</v>
      </c>
      <c r="AE8" s="19">
        <v>15.9</v>
      </c>
      <c r="AF8" s="19">
        <v>4.2</v>
      </c>
      <c r="AG8" s="19">
        <v>0</v>
      </c>
      <c r="AH8" s="19">
        <v>0.6</v>
      </c>
      <c r="AI8" s="19">
        <v>14.9</v>
      </c>
      <c r="AJ8" s="19">
        <v>4.5999999999999996</v>
      </c>
      <c r="AK8" s="19">
        <v>0</v>
      </c>
      <c r="AL8" s="19">
        <v>0.6</v>
      </c>
      <c r="AM8" s="19">
        <v>16.600000000000001</v>
      </c>
      <c r="AN8" s="19">
        <v>5.5</v>
      </c>
      <c r="AO8" s="19">
        <v>0</v>
      </c>
      <c r="AP8" s="19">
        <v>0.6</v>
      </c>
      <c r="AQ8" s="27"/>
      <c r="AR8" s="40">
        <f>IF(SUM(X8,AB8)&gt;0,SUM(X8,AB8),"")</f>
        <v>8.6999999999999993</v>
      </c>
      <c r="AS8" s="40">
        <f>IF(SUM(W8:X8,Z8:AB8,AD8)-Y8-AC8&gt;0,SUM(W8:X8,Z8:AB8,AD8)-Y8-AC8,"")</f>
        <v>38.700000000000003</v>
      </c>
      <c r="AT8" s="40">
        <f>IF(SUM(AE8:AF8,AH8)-AG8&gt;0,SUM(AE8:AF8,AH8)-AG8,"")</f>
        <v>20.700000000000003</v>
      </c>
      <c r="AU8" s="40">
        <f>IF(SUM(X8,AB8,AF8)&gt;0,SUM(X8,AB8,AF8),"")</f>
        <v>12.899999999999999</v>
      </c>
      <c r="AV8" s="40">
        <f>IF(SUM(AS8,AT8)&gt;0,SUM(AS8,AT8),"")</f>
        <v>59.400000000000006</v>
      </c>
      <c r="AW8" s="40">
        <f>IF(SUM(AJ8,AN8)&gt;0,SUM(AJ8,AN8),"")</f>
        <v>10.1</v>
      </c>
      <c r="AX8" s="40">
        <f>IF(SUM(AI8:AJ8,AL8:AN8,AP8)-SUM(AK8,AO8)&gt;0,SUM(AI8:AJ8,AL8:AN8,AP8)-SUM(AK8,AO8),"")</f>
        <v>42.800000000000004</v>
      </c>
      <c r="AY8" s="40">
        <f>IF(SUM(AS8,AT8,AX8)&gt;0,SUM(AS8,AT8,AX8),"")</f>
        <v>102.20000000000002</v>
      </c>
      <c r="AZ8" s="18">
        <v>15.8</v>
      </c>
      <c r="BA8" s="18">
        <v>1.2</v>
      </c>
      <c r="BB8" s="18">
        <v>0</v>
      </c>
      <c r="BC8" s="18">
        <v>0</v>
      </c>
      <c r="BD8" s="18">
        <v>16</v>
      </c>
      <c r="BE8" s="18">
        <v>3.5</v>
      </c>
      <c r="BF8" s="18">
        <v>0.4</v>
      </c>
      <c r="BG8" s="18">
        <v>0.6</v>
      </c>
      <c r="BH8" s="18">
        <v>16.3</v>
      </c>
      <c r="BI8" s="18">
        <v>4.5999999999999996</v>
      </c>
      <c r="BJ8" s="18">
        <v>0</v>
      </c>
      <c r="BK8" s="18">
        <v>0.6</v>
      </c>
      <c r="BL8" s="18">
        <v>16</v>
      </c>
      <c r="BM8" s="18">
        <v>4.8</v>
      </c>
      <c r="BN8" s="18">
        <v>0</v>
      </c>
      <c r="BO8" s="18">
        <v>0.6</v>
      </c>
      <c r="BP8" s="18">
        <v>16</v>
      </c>
      <c r="BQ8" s="18">
        <v>3.9</v>
      </c>
      <c r="BR8" s="18">
        <v>0.2</v>
      </c>
      <c r="BS8" s="18">
        <v>0.3</v>
      </c>
      <c r="BT8" s="28"/>
      <c r="BU8" s="11">
        <f>IF(SUM(BA8,BE8)&gt;0,SUM(BA8,BE8),"")</f>
        <v>4.7</v>
      </c>
      <c r="BV8" s="11">
        <f>IF(SUM(AZ8:BA8,BC8:BE8,BG8)-BB8-BF8&gt;0,SUM(AZ8:BA8,BC8:BE8,BG8)-BB8-BF8,"")</f>
        <v>36.700000000000003</v>
      </c>
      <c r="BW8" s="11">
        <f>IF(SUM(BH8:BI8,BK8)-BJ8&gt;0,SUM(BH8:BI8,BK8)-BJ8,"")</f>
        <v>21.5</v>
      </c>
      <c r="BX8" s="11">
        <f>IF(SUM(BA8,BE8,BI8)&gt;0,SUM(BA8,BE8,BI8),"")</f>
        <v>9.3000000000000007</v>
      </c>
      <c r="BY8" s="11">
        <f>IF(SUM(BV8,BW8)&gt;0,SUM(BV8,BW8),"")</f>
        <v>58.2</v>
      </c>
      <c r="BZ8" s="11">
        <f>IF(SUM(BM8,BQ8)&gt;0,SUM(BM8,BQ8),"")</f>
        <v>8.6999999999999993</v>
      </c>
      <c r="CA8" s="11">
        <f>IF(SUM(BL8:BM8,BO8:BQ8,BS8)-SUM(BN8,BR8)&gt;0,SUM(BL8:BM8,BO8:BQ8,BS8)-SUM(BN8,BR8),"")</f>
        <v>41.4</v>
      </c>
      <c r="CB8" s="11">
        <f>IF(SUM(BV8,BW8,CA8)&gt;0,SUM(BV8,BW8,CA8),"")</f>
        <v>99.6</v>
      </c>
      <c r="CC8" s="19">
        <v>15.8</v>
      </c>
      <c r="CD8" s="19">
        <v>4.5</v>
      </c>
      <c r="CE8" s="19">
        <v>0.2</v>
      </c>
      <c r="CF8" s="19">
        <v>0.3</v>
      </c>
      <c r="CG8" s="19">
        <v>16.899999999999999</v>
      </c>
      <c r="CH8" s="19">
        <v>3.9</v>
      </c>
      <c r="CI8" s="19">
        <v>0</v>
      </c>
      <c r="CJ8" s="19">
        <v>0.3</v>
      </c>
      <c r="CK8" s="19">
        <v>17.600000000000001</v>
      </c>
      <c r="CL8" s="19">
        <v>4.0999999999999996</v>
      </c>
      <c r="CM8" s="19">
        <v>0.2</v>
      </c>
      <c r="CN8" s="19">
        <v>0.3</v>
      </c>
      <c r="CO8" s="19" t="s">
        <v>219</v>
      </c>
      <c r="CP8" s="19" t="s">
        <v>219</v>
      </c>
      <c r="CQ8" s="19" t="s">
        <v>219</v>
      </c>
      <c r="CR8" s="19" t="s">
        <v>219</v>
      </c>
      <c r="CS8" s="19" t="s">
        <v>219</v>
      </c>
      <c r="CT8" s="19" t="s">
        <v>219</v>
      </c>
      <c r="CU8" s="19" t="s">
        <v>219</v>
      </c>
      <c r="CV8" s="19" t="s">
        <v>219</v>
      </c>
      <c r="CW8" s="27"/>
      <c r="CX8" s="40">
        <f>IF(SUM(CD8,CH8)&gt;0,SUM(CD8,CH8),"")</f>
        <v>8.4</v>
      </c>
      <c r="CY8" s="40">
        <f>IF(SUM(CC8:CD8,CF8:CH8,CJ8)-CE8-CI8&gt;0,SUM(CC8:CD8,CF8:CH8,CJ8)-CE8-CI8,"")</f>
        <v>41.499999999999993</v>
      </c>
      <c r="CZ8" s="40">
        <f>IF(SUM(CK8:CL8,CN8)-CM8&gt;0,SUM(CK8:CL8,CN8)-CM8,"")</f>
        <v>21.800000000000004</v>
      </c>
      <c r="DA8" s="40">
        <f>IF(SUM(CD8,CH8,CL8)&gt;0,SUM(CD8,CH8,CL8),"")</f>
        <v>12.5</v>
      </c>
      <c r="DB8" s="40">
        <f>IF(SUM(CY8,CZ8)&gt;0,SUM(CY8,CZ8),"")</f>
        <v>63.3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63.3</v>
      </c>
      <c r="DF8" s="50">
        <f>IF(MAX(ED8,FF8,GH8,HJ8,IL8,JN8,KP8,LR8,MT8,NV8,OX8,PZ8)-IF(N8="",0,N8)&gt;0.001,MAX(ED8,FF8,GH8,HJ8,IL8,JN8,KP8,LR8,MT8,NV8,OX8,PZ8)-IF(N8="",0,N8),"")</f>
        <v>4.7999999999999972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16.600000000000001</v>
      </c>
      <c r="GP8" s="18">
        <v>5.3</v>
      </c>
      <c r="GQ8" s="18">
        <v>0</v>
      </c>
      <c r="GR8" s="18">
        <v>0</v>
      </c>
      <c r="GS8" s="18">
        <v>16.100000000000001</v>
      </c>
      <c r="GT8" s="18">
        <v>5.5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10.8</v>
      </c>
      <c r="HJ8" s="11">
        <f>IF(SUM(GO8:GP8,GR8:GT8,GV8)-GQ8-GU8&gt;0,SUM(GO8:GP8,GR8:GT8,GV8)-GQ8-GU8,"")</f>
        <v>43.5</v>
      </c>
      <c r="HK8" s="11" t="str">
        <f>IF(SUM(GW8:GX8,GZ8)-GY8&gt;0,SUM(GW8:GX8,GZ8)-GY8,"")</f>
        <v/>
      </c>
      <c r="HL8" s="11">
        <f>IF(SUM(GP8,GT8,GX8)&gt;0,SUM(GP8,GT8,GX8),"")</f>
        <v>10.8</v>
      </c>
      <c r="HM8" s="11">
        <f>IF(SUM(HJ8,HK8)&gt;0,SUM(HJ8,HK8),"")</f>
        <v>43.5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43.5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15.8</v>
      </c>
      <c r="QH8" s="22">
        <f>IF($CW8="P",CD8,(CD8+BA8)/2)</f>
        <v>2.85</v>
      </c>
      <c r="QI8" s="22">
        <f>IF($CW8="P",CE8,(CE8+BB8)/2)</f>
        <v>0.1</v>
      </c>
      <c r="QJ8" s="22">
        <f>IF($CW8="P",CF8,(CF8+BC8)/2)</f>
        <v>0.15</v>
      </c>
      <c r="QK8" s="22">
        <f>IF($CW8="P",CG8,(CG8+BD8)/2)</f>
        <v>16.45</v>
      </c>
      <c r="QL8" s="22">
        <f>IF($CW8="P",CH8,(CH8+BE8)/2)</f>
        <v>3.7</v>
      </c>
      <c r="QM8" s="22">
        <f>IF($CW8="P",CI8,(CI8+BF8)/2)</f>
        <v>0.2</v>
      </c>
      <c r="QN8" s="22">
        <f>IF($CW8="P",CJ8,(CJ8+BG8)/2)</f>
        <v>0.44999999999999996</v>
      </c>
      <c r="QO8" s="22">
        <f>IF($CW8="P",CK8,(CK8+BH8)/2)</f>
        <v>16.950000000000003</v>
      </c>
      <c r="QP8" s="22">
        <f>IF($CW8="P",CL8,(CL8+BI8)/2)</f>
        <v>4.3499999999999996</v>
      </c>
      <c r="QQ8" s="22">
        <f>IF($CW8="P",CM8,(CM8+BJ8)/2)</f>
        <v>0.1</v>
      </c>
      <c r="QR8" s="22">
        <f>IF($CW8="P",CN8,(CN8+BK8)/2)</f>
        <v>0.44999999999999996</v>
      </c>
      <c r="QS8" s="22" t="e">
        <f>IF($CW8="P",CO8,(CO8+BL8)/2)</f>
        <v>#VALUE!</v>
      </c>
      <c r="QT8" s="22" t="e">
        <f>IF($CW8="P",CP8,(CP8+BM8)/2)</f>
        <v>#VALUE!</v>
      </c>
      <c r="QU8" s="22" t="e">
        <f>IF($CW8="P",CQ8,(CQ8+BN8)/2)</f>
        <v>#VALUE!</v>
      </c>
      <c r="QV8" s="22" t="e">
        <f>IF($CW8="P",CR8,(CR8+BO8)/2)</f>
        <v>#VALUE!</v>
      </c>
      <c r="QW8" s="22" t="e">
        <f>IF($CW8="P",CS8,(CS8+BP8)/2)</f>
        <v>#VALUE!</v>
      </c>
      <c r="QX8" s="22" t="e">
        <f>IF($CW8="P",CT8,(CT8+BQ8)/2)</f>
        <v>#VALUE!</v>
      </c>
      <c r="QY8" s="22" t="e">
        <f>IF($CW8="P",CU8,(CU8+BR8)/2)</f>
        <v>#VALUE!</v>
      </c>
      <c r="QZ8" s="22" t="e">
        <f>IF($CW8="P",CV8,(CV8+BS8)/2)</f>
        <v>#VALUE!</v>
      </c>
      <c r="RA8" s="27" t="s">
        <v>46</v>
      </c>
      <c r="RB8" s="40">
        <f>IF(SUM(QH8,QL8)&gt;0,SUM(QH8,QL8),"")</f>
        <v>6.5500000000000007</v>
      </c>
      <c r="RC8" s="40">
        <f>IF(SUM(QG8:QH8,QJ8:QL8,QN8)-QI8-QM8&gt;0,SUM(QG8:QH8,QJ8:QL8,QN8)-QI8-QM8,"")</f>
        <v>39.1</v>
      </c>
      <c r="RD8" s="40">
        <f>IF(SUM(QO8:QP8,QR8)-QQ8&gt;0,SUM(QO8:QP8,QR8)-QQ8,"")</f>
        <v>21.650000000000002</v>
      </c>
      <c r="RE8" s="40">
        <f>IF(SUM(QH8,QL8,QP8)&gt;0,SUM(QH8,QL8,QP8),"")</f>
        <v>10.9</v>
      </c>
      <c r="RF8" s="40">
        <f>IF(SUM(RC8,RD8)&gt;0,SUM(RC8,RD8),"")</f>
        <v>60.75</v>
      </c>
      <c r="RG8" s="40" t="e">
        <f>IF(SUM(QT8,QX8)&gt;0,SUM(QT8,QX8),"")</f>
        <v>#VALUE!</v>
      </c>
      <c r="RH8" s="40" t="e">
        <f>IF(SUM(QS8:QT8,QV8:QX8,QZ8)-SUM(QU8,QY8)&gt;0,SUM(QS8:QT8,QV8:QX8,QZ8)-SUM(QU8,QY8),"")</f>
        <v>#VALUE!</v>
      </c>
      <c r="RI8" s="40" t="e">
        <f>IF(SUM(RC8,RD8,RH8)&gt;0,SUM(RC8,RD8,RH8),"")</f>
        <v>#VALUE!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1</v>
      </c>
      <c r="C9" s="5" t="s">
        <v>106</v>
      </c>
      <c r="D9" s="4" t="s">
        <v>3</v>
      </c>
      <c r="E9" s="4">
        <v>2004</v>
      </c>
      <c r="F9" s="9">
        <f>SUM(L9:T9)+SUM(L9:P9)*0.0000001+SUM(L9)*0.0000000000001</f>
        <v>148.90001050500425</v>
      </c>
      <c r="G9" s="66"/>
      <c r="H9" s="3" t="str">
        <f>IF(OR(AND(AR9&gt;=AY$29,AS9&gt;=AY$33,AR9&lt;&gt;"",AQ9=""),AND(AW9&gt;=AY$29,AX9&gt;=AY$33,AW9&lt;&gt;"",AQ9=""),AND(BU9&gt;=CB$29,BV9&gt;=CB$33,BU9&lt;&gt;"",BT9=""),AND(BZ9&gt;=CB$29,CA9&gt;=CB$33,BZ9&lt;&gt;"",BT9=""),AND(CX9&gt;=DE$29,CY9&gt;=DE$33,CX9&lt;&gt;"",CW9=""),AND(DC9&gt;=DE$29,DD9&gt;=DE$33,DC9&lt;&gt;""),AND(EC9&gt;=EJ$29,ED9&gt;=EJ$33,EC9&lt;&gt;""),AND(EH9&gt;=EJ$29,EI9&gt;=EJ$33,EH9&lt;&gt;""),AND(FE9&gt;=FL$29,FF9&gt;=FL$33,FE9&lt;&gt;""),AND(FJ9&gt;=FL$29,FK9&gt;=FL$33,FJ9&lt;&gt;""),AND(GG9&gt;=GN$29,GH9&gt;=GN$33,GG9&lt;&gt;""),AND(GL9&gt;=GN$29,GM9&gt;=GN$33,GL9&lt;&gt;""),AND(HI9&gt;=HP$29,HJ9&gt;=HP$33,HI9&lt;&gt;""),AND(HN9&gt;=HP$29,HO9&gt;=HP$33,HN9&lt;&gt;""),AND(IK9&gt;=IR$29,IL9&gt;=IR$33,IK9&lt;&gt;""),AND(IP9&gt;=IR$29,IQ9&gt;=IR$33,IP9&lt;&gt;""),AND(JM9&gt;=JT$29,JN9&gt;=JT$33,JM9&lt;&gt;""),AND(JR9&gt;=JT$29,JS9&gt;=JT$33,JR9&lt;&gt;""),AND(KO9&gt;=KV$29,KP9&gt;=KV$33,KO9&lt;&gt;""),AND(KT9&gt;=KV$29,KU9&gt;=KV$33,KT9&lt;&gt;""),AND(LQ9&gt;=LX$29,LR9&gt;=LX$33,LQ9&lt;&gt;""),AND(LV9&gt;=LX$29,LW9&gt;=LX$33,LV9&lt;&gt;""),AND(MS9&gt;=MZ$29,MT9&gt;=MZ$33,MS9&lt;&gt;""),AND(MX9&gt;=MZ$29,MY9&gt;=MZ$33,MX9&lt;&gt;""),AND(NU9&gt;=OB$29,NV9&gt;=OB$33,NU9&lt;&gt;""),AND(NZ9&gt;=OB$29,OA9&gt;=OB$33,NZ9&lt;&gt;""),AND(OW9&gt;=PD$29,OX9&gt;=PD$33,OW9&lt;&gt;""),AND(PB9&gt;=PD$29,PC9&gt;=PD$33,PB9&lt;&gt;""),AND(PY9&gt;=QF$29,PZ9&gt;=QF$33,PY9&lt;&gt;""),AND(QD9&gt;=QF$29,QE9&gt;=QF$33,QD9&lt;&gt;"")),"P","")</f>
        <v>P</v>
      </c>
      <c r="I9" s="3" t="str">
        <f>IF(OR(AND(AS9&gt;=AY$33,AS9&lt;&gt;"",AQ9=""),AND(AX9&gt;=AY$33,AX9&lt;&gt;"",AQ9=""),AND(BV9&gt;=CB$33,BV9&lt;&gt;"",BT9=""),AND(CA9&gt;=CB$33,CA9&lt;&gt;"",BT9=""),AND(CY9&gt;=DE$33,CY9&lt;&gt;"",CW9=""),AND(DD9&gt;=DE$33,DD9&lt;&gt;"",CW9=""),AND(ED9&gt;=EJ$33,ED9&lt;&gt;""),AND(EI9&gt;=EJ$33,EI9&lt;&gt;""),AND(FF9&gt;=FL$33,FF9&lt;&gt;""),AND(FK9&gt;=FL$33,FK9&lt;&gt;""),AND(GH9&gt;=GN$33,GH9&lt;&gt;""),AND(GM9&gt;=GN$33,GM9&lt;&gt;""),AND(HJ9&gt;=HP$33,HJ9&lt;&gt;""),AND(HO9&gt;=HP$33,HO9&lt;&gt;""),AND(IL9&gt;=IR$33,IL9&lt;&gt;""),AND(IQ9&gt;=IR$33,IQ9&lt;&gt;""),AND(JN9&gt;=JT$33,JN9&lt;&gt;""),AND(JS9&gt;=JT$33,JS9&lt;&gt;""),AND(KP9&gt;=KV$33,KP9&lt;&gt;""),AND(KU9&gt;=KV$33,KU9&lt;&gt;""),AND(LR9&gt;=LX$33,LR9&lt;&gt;""),AND(LW9&gt;=LX$33,LW9&lt;&gt;""),AND(MT9&gt;=MZ$33,MT9&lt;&gt;""),AND(MY9&gt;=MZ$33,MY9&lt;&gt;""),AND(NV9&gt;=OB$33,NV9&lt;&gt;""),AND(OA9&gt;=OB$33,OA9&lt;&gt;""),AND(OX9&gt;=PD$33,OX9&lt;&gt;""),AND(PC9&gt;=PD$33,PC9&lt;&gt;""),AND(PZ9&gt;=QF$33,PZ9&lt;&gt;""),AND(QE9&gt;=QF$33,QE9&lt;&gt;"")),"P","")</f>
        <v>P</v>
      </c>
      <c r="J9" s="36" t="str">
        <f>IF(AND(I9="P",H9=""),"No DD",IF(OR(AND(AU9&gt;=AY$32,AV9&gt;=AY$36,AU9&lt;&gt;"",AQ9=""),AND(BX9&gt;=CB$32,BY9&gt;=CB$36,BX9&lt;&gt;"",BT9=""),AND(DA9&gt;=DE$32,DB9&gt;=DE$36,DA9&lt;&gt;"",CW9=""),AND(EF9&gt;=EJ$32,EG9&gt;=EJ$36,EF9&lt;&gt;""),AND(FH9&gt;=FL$32,FI9&gt;=FL$36,FH9&lt;&gt;""),AND(GJ9&gt;=GN$32,GK9&gt;=GN$36,GJ9&lt;&gt;""),AND(HL9&gt;=HP$32,HM9&gt;=HP$36,HL9&lt;&gt;""),AND(IN9&gt;=IR$32,IO9&gt;=IR$36,IN9&lt;&gt;""),AND(JP9&gt;=JT$32,JQ9&gt;=JT$36,JP9&lt;&gt;""),AND(KR9&gt;=KV$32,KS9&gt;=KV$36,KR9&lt;&gt;""),AND(LT9&gt;=LX$32,LU9&gt;=LX$36,LT9&lt;&gt;""),AND(MV9&gt;=MZ$32,MW9&gt;=MZ$36,MV9&lt;&gt;""),AND(NX9&gt;=OB$32,NY9&gt;=OB$36,NX9&lt;&gt;""),AND(OZ9&gt;=PD$32,PA9&gt;=PD$36,OZ9&lt;&gt;""),AND(QB9&gt;=QF$32,QC9&gt;=QF$36,QB9&lt;&gt;"")),"Merit",IF(OR(AND(AU9&gt;=AY$31,AV9&gt;=AY$35,AU9&lt;&gt;"",AQ9=""),AND(BX9&gt;=CB$31,BY9&gt;=CB$35,BX9&lt;&gt;"",BT9=""),AND(DA9&gt;=DE$31,DB9&gt;=DE$35,DA9&lt;&gt;"",CW9=""),AND(EF9&gt;=EJ$31,EG9&gt;=EJ$35,EF9&lt;&gt;""),AND(FH9&gt;=FL$31,FI9&gt;=FL$35,FH9&lt;&gt;""),AND(GJ9&gt;=GN$31,GK9&gt;=GN$35,GJ9&lt;&gt;""),AND(HL9&gt;=HP$31,HM9&gt;=HP$35,HL9&lt;&gt;""),AND(IN9&gt;=IR$31,IO9&gt;=IR$35,IN9&lt;&gt;""),AND(JP9&gt;=JT$31,JQ9&gt;=JT$35,JP9&lt;&gt;""),AND(KR9&gt;=KV$31,KS9&gt;=KV$35,KR9&lt;&gt;""),AND(LT9&gt;=LX$31,LU9&gt;=LX$35,LT9&lt;&gt;""),AND(MV9&gt;=MZ$31,MW9&gt;=MZ$35,MV9&lt;&gt;""),AND(NX9&gt;=OB$31,NY9&gt;=OB$35,NX9&lt;&gt;""),AND(OZ9&gt;=PD$31,PA9&gt;=PD$35,OZ9&lt;&gt;""),AND(QB9&gt;=QF$31,QC9&gt;=QF$35,QB9&lt;&gt;"")),"Excellence",IF(K9="P","Worlds Team",IF(H9="P","National Team","")))))</f>
        <v>National Team</v>
      </c>
      <c r="K9" s="3" t="str">
        <f>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P","")</f>
        <v/>
      </c>
      <c r="L9" s="8">
        <f>IF(COUNT(AS9,BV9,CY9)&gt;0,LARGE((AS9,BV9,CY9),1),0)</f>
        <v>42.1</v>
      </c>
      <c r="M9" s="8" t="str">
        <f>IF(L9=0,"",IF(L9=CY9,$CC$1,IF(L9=BV9,$AZ$1,IF(L9=AS9,$W$1,""))))</f>
        <v>2023 Nationals</v>
      </c>
      <c r="N9" s="8">
        <f>IF(COUNT(AS9,BV9,CY9)&gt;1,LARGE((AS9,BV9,CY9),2),0)</f>
        <v>41.65</v>
      </c>
      <c r="O9" s="8" t="str">
        <f>IF(N9=0,"",IF(N9=CY9,$CC$1,IF(N9=BV9,$AZ$1,IF(N9=AS9,$W$1,""))))</f>
        <v>2024 Elite Canada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43.5</v>
      </c>
      <c r="S9" s="8" t="str">
        <f>IF(R9=0,"",IF(R9=DD9,$CC$1,IF(R9=CA9,$AZ$1,IF(R9=AX9,$W$1,""))))</f>
        <v>2023 Nationals</v>
      </c>
      <c r="T9" s="8">
        <f>IF(MAX(DF9:DH9)&gt;0,MAX(DF9:DH9),"")</f>
        <v>0.35000000000000853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16.600000000000001</v>
      </c>
      <c r="X9" s="19">
        <v>4.3</v>
      </c>
      <c r="Y9" s="19">
        <v>0</v>
      </c>
      <c r="Z9" s="19">
        <v>0.3</v>
      </c>
      <c r="AA9" s="19">
        <v>16.5</v>
      </c>
      <c r="AB9" s="19">
        <v>4.0999999999999996</v>
      </c>
      <c r="AC9" s="19">
        <v>0</v>
      </c>
      <c r="AD9" s="19">
        <v>0.3</v>
      </c>
      <c r="AE9" s="19">
        <v>16.899999999999999</v>
      </c>
      <c r="AF9" s="19">
        <v>4.0999999999999996</v>
      </c>
      <c r="AG9" s="19">
        <v>0</v>
      </c>
      <c r="AH9" s="19">
        <v>0.3</v>
      </c>
      <c r="AI9" s="19">
        <v>17.100000000000001</v>
      </c>
      <c r="AJ9" s="19">
        <v>4.3</v>
      </c>
      <c r="AK9" s="19">
        <v>0.2</v>
      </c>
      <c r="AL9" s="19">
        <v>0.3</v>
      </c>
      <c r="AM9" s="19">
        <v>17.600000000000001</v>
      </c>
      <c r="AN9" s="19">
        <v>4.0999999999999996</v>
      </c>
      <c r="AO9" s="19">
        <v>0</v>
      </c>
      <c r="AP9" s="19">
        <v>0.3</v>
      </c>
      <c r="AQ9" s="27"/>
      <c r="AR9" s="40">
        <f>IF(SUM(X9,AB9)&gt;0,SUM(X9,AB9),"")</f>
        <v>8.3999999999999986</v>
      </c>
      <c r="AS9" s="40">
        <f>IF(SUM(W9:X9,Z9:AB9,AD9)-Y9-AC9&gt;0,SUM(W9:X9,Z9:AB9,AD9)-Y9-AC9,"")</f>
        <v>42.1</v>
      </c>
      <c r="AT9" s="40">
        <f>IF(SUM(AE9:AF9,AH9)-AG9&gt;0,SUM(AE9:AF9,AH9)-AG9,"")</f>
        <v>21.3</v>
      </c>
      <c r="AU9" s="40">
        <f>IF(SUM(X9,AB9,AF9)&gt;0,SUM(X9,AB9,AF9),"")</f>
        <v>12.499999999999998</v>
      </c>
      <c r="AV9" s="40">
        <f>IF(SUM(AS9,AT9)&gt;0,SUM(AS9,AT9),"")</f>
        <v>63.400000000000006</v>
      </c>
      <c r="AW9" s="40">
        <f>IF(SUM(AJ9,AN9)&gt;0,SUM(AJ9,AN9),"")</f>
        <v>8.3999999999999986</v>
      </c>
      <c r="AX9" s="40">
        <f>IF(SUM(AI9:AJ9,AL9:AN9,AP9)-SUM(AK9,AO9)&gt;0,SUM(AI9:AJ9,AL9:AN9,AP9)-SUM(AK9,AO9),"")</f>
        <v>43.5</v>
      </c>
      <c r="AY9" s="40">
        <f>IF(SUM(AS9,AT9,AX9)&gt;0,SUM(AS9,AT9,AX9),"")</f>
        <v>106.9</v>
      </c>
      <c r="AZ9" s="18">
        <v>16.600000000000001</v>
      </c>
      <c r="BA9" s="18">
        <v>3.95</v>
      </c>
      <c r="BB9" s="18">
        <v>0.1</v>
      </c>
      <c r="BC9" s="18">
        <v>0.15</v>
      </c>
      <c r="BD9" s="18">
        <v>16.75</v>
      </c>
      <c r="BE9" s="18">
        <v>4.0999999999999996</v>
      </c>
      <c r="BF9" s="18">
        <v>0.1</v>
      </c>
      <c r="BG9" s="18">
        <v>0.3</v>
      </c>
      <c r="BH9" s="18">
        <v>16.670000000000002</v>
      </c>
      <c r="BI9" s="18">
        <v>4.0999999999999996</v>
      </c>
      <c r="BJ9" s="18">
        <v>0</v>
      </c>
      <c r="BK9" s="18">
        <v>0.3</v>
      </c>
      <c r="BL9" s="18">
        <v>17.3</v>
      </c>
      <c r="BM9" s="18">
        <v>4.1999999999999993</v>
      </c>
      <c r="BN9" s="18">
        <v>0.1</v>
      </c>
      <c r="BO9" s="18">
        <v>0.3</v>
      </c>
      <c r="BP9" s="18">
        <v>17.399999999999999</v>
      </c>
      <c r="BQ9" s="18">
        <v>4</v>
      </c>
      <c r="BR9" s="18">
        <v>0</v>
      </c>
      <c r="BS9" s="18">
        <v>0.3</v>
      </c>
      <c r="BT9" s="28" t="s">
        <v>46</v>
      </c>
      <c r="BU9" s="11">
        <f>IF(SUM(BA9,BE9)&gt;0,SUM(BA9,BE9),"")</f>
        <v>8.0500000000000007</v>
      </c>
      <c r="BV9" s="11">
        <f>IF(SUM(AZ9:BA9,BC9:BE9,BG9)-BB9-BF9&gt;0,SUM(AZ9:BA9,BC9:BE9,BG9)-BB9-BF9,"")</f>
        <v>41.65</v>
      </c>
      <c r="BW9" s="11">
        <f>IF(SUM(BH9:BI9,BK9)-BJ9&gt;0,SUM(BH9:BI9,BK9)-BJ9,"")</f>
        <v>21.070000000000004</v>
      </c>
      <c r="BX9" s="11">
        <f>IF(SUM(BA9,BE9,BI9)&gt;0,SUM(BA9,BE9,BI9),"")</f>
        <v>12.15</v>
      </c>
      <c r="BY9" s="11">
        <f>IF(SUM(BV9,BW9)&gt;0,SUM(BV9,BW9),"")</f>
        <v>62.72</v>
      </c>
      <c r="BZ9" s="11">
        <f>IF(SUM(BM9,BQ9)&gt;0,SUM(BM9,BQ9),"")</f>
        <v>8.1999999999999993</v>
      </c>
      <c r="CA9" s="11">
        <f>IF(SUM(BL9:BM9,BO9:BQ9,BS9)-SUM(BN9,BR9)&gt;0,SUM(BL9:BM9,BO9:BQ9,BS9)-SUM(BN9,BR9),"")</f>
        <v>43.4</v>
      </c>
      <c r="CB9" s="11">
        <f>IF(SUM(BV9,BW9,CA9)&gt;0,SUM(BV9,BW9,CA9),"")</f>
        <v>106.12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>IF(SUM(CD9,CH9)&gt;0,SUM(CD9,CH9),"")</f>
        <v>8.0500000000000007</v>
      </c>
      <c r="CY9" s="40">
        <f>IF(SUM(CC9:CD9,CF9:CH9,CJ9)-CE9-CI9&gt;0,SUM(CC9:CD9,CF9:CH9,CJ9)-CE9-CI9,"")</f>
        <v>41.65</v>
      </c>
      <c r="CZ9" s="40">
        <f>IF(SUM(CK9:CL9,CN9)-CM9&gt;0,SUM(CK9:CL9,CN9)-CM9,"")</f>
        <v>21.070000000000004</v>
      </c>
      <c r="DA9" s="40">
        <f>IF(SUM(CD9,CH9,CL9)&gt;0,SUM(CD9,CH9,CL9),"")</f>
        <v>12.15</v>
      </c>
      <c r="DB9" s="40">
        <f>IF(SUM(CY9,CZ9)&gt;0,SUM(CY9,CZ9),"")</f>
        <v>62.72</v>
      </c>
      <c r="DC9" s="40">
        <f>IF(SUM(CP9,CT9)&gt;0,SUM(CP9,CT9),"")</f>
        <v>8.1999999999999993</v>
      </c>
      <c r="DD9" s="40">
        <f>IF(SUM(CO9:CP9,CR9:CT9,CV9)-SUM(CQ9,CU9)&gt;0,SUM(CO9:CP9,CR9:CT9,CV9)-SUM(CQ9,CU9),"")</f>
        <v>43.4</v>
      </c>
      <c r="DE9" s="40">
        <f>IF(SUM(CY9,CZ9,DD9)&gt;0,SUM(CY9,CZ9,DD9),"")</f>
        <v>106.12</v>
      </c>
      <c r="DF9" s="50">
        <f>IF(MAX(ED9,FF9,GH9,HJ9,IL9,JN9,KP9,LR9,MT9,NV9,OX9,PZ9)-IF(N9="",0,N9)&gt;0.001,MAX(ED9,FF9,GH9,HJ9,IL9,JN9,KP9,LR9,MT9,NV9,OX9,PZ9)-IF(N9="",0,N9),"")</f>
        <v>0.35000000000000853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15.3</v>
      </c>
      <c r="EL9" s="18">
        <v>4.3</v>
      </c>
      <c r="EM9" s="18">
        <v>0</v>
      </c>
      <c r="EN9" s="18">
        <v>0</v>
      </c>
      <c r="EO9" s="18">
        <v>17.600000000000001</v>
      </c>
      <c r="EP9" s="18">
        <v>4.0999999999999996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8.3999999999999986</v>
      </c>
      <c r="FF9" s="11">
        <f>IF(SUM(EK9:EL9,EN9:EP9,ER9)-EM9-EQ9&gt;0,SUM(EK9:EL9,EN9:EP9,ER9)-EM9-EQ9,"")</f>
        <v>41.300000000000004</v>
      </c>
      <c r="FG9" s="11" t="str">
        <f>IF(SUM(ES9:ET9,EV9)-EU9&gt;0,SUM(ES9:ET9,EV9)-EU9,"")</f>
        <v/>
      </c>
      <c r="FH9" s="11">
        <f>IF(SUM(EL9,EP9,ET9)&gt;0,SUM(EL9,EP9,ET9),"")</f>
        <v>8.3999999999999986</v>
      </c>
      <c r="FI9" s="11">
        <f>IF(SUM(FF9,FG9)&gt;0,SUM(FF9,FG9),"")</f>
        <v>41.300000000000004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41.300000000000004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16.5</v>
      </c>
      <c r="GP9" s="18">
        <v>4.3</v>
      </c>
      <c r="GQ9" s="18">
        <v>0</v>
      </c>
      <c r="GR9" s="18">
        <v>0</v>
      </c>
      <c r="GS9" s="18">
        <v>16.600000000000001</v>
      </c>
      <c r="GT9" s="18">
        <v>4.5999999999999996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8.8999999999999986</v>
      </c>
      <c r="HJ9" s="11">
        <f>IF(SUM(GO9:GP9,GR9:GT9,GV9)-GQ9-GU9&gt;0,SUM(GO9:GP9,GR9:GT9,GV9)-GQ9-GU9,"")</f>
        <v>42.000000000000007</v>
      </c>
      <c r="HK9" s="11" t="str">
        <f>IF(SUM(GW9:GX9,GZ9)-GY9&gt;0,SUM(GW9:GX9,GZ9)-GY9,"")</f>
        <v/>
      </c>
      <c r="HL9" s="11">
        <f>IF(SUM(GP9,GT9,GX9)&gt;0,SUM(GP9,GT9,GX9),"")</f>
        <v>8.8999999999999986</v>
      </c>
      <c r="HM9" s="11">
        <f>IF(SUM(HJ9,HK9)&gt;0,SUM(HJ9,HK9),"")</f>
        <v>42.000000000000007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42.000000000000007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16.600000000000001</v>
      </c>
      <c r="QH9" s="22">
        <f>IF($CW9="P",CD9,(CD9+BA9)/2)</f>
        <v>3.95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16.75</v>
      </c>
      <c r="QL9" s="22">
        <f>IF($CW9="P",CH9,(CH9+BE9)/2)</f>
        <v>4.0999999999999996</v>
      </c>
      <c r="QM9" s="22">
        <f>IF($CW9="P",CI9,(CI9+BF9)/2)</f>
        <v>0.1</v>
      </c>
      <c r="QN9" s="22">
        <f>IF($CW9="P",CJ9,(CJ9+BG9)/2)</f>
        <v>0.3</v>
      </c>
      <c r="QO9" s="22">
        <f>IF($CW9="P",CK9,(CK9+BH9)/2)</f>
        <v>16.670000000000002</v>
      </c>
      <c r="QP9" s="22">
        <f>IF($CW9="P",CL9,(CL9+BI9)/2)</f>
        <v>4.0999999999999996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17.3</v>
      </c>
      <c r="QT9" s="22">
        <f>IF($CW9="P",CP9,(CP9+BM9)/2)</f>
        <v>4.1999999999999993</v>
      </c>
      <c r="QU9" s="22">
        <f>IF($CW9="P",CQ9,(CQ9+BN9)/2)</f>
        <v>0.1</v>
      </c>
      <c r="QV9" s="22">
        <f>IF($CW9="P",CR9,(CR9+BO9)/2)</f>
        <v>0.3</v>
      </c>
      <c r="QW9" s="22">
        <f>IF($CW9="P",CS9,(CS9+BP9)/2)</f>
        <v>17.399999999999999</v>
      </c>
      <c r="QX9" s="22">
        <f>IF($CW9="P",CT9,(CT9+BQ9)/2)</f>
        <v>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8.0500000000000007</v>
      </c>
      <c r="RC9" s="40">
        <f>IF(SUM(QG9:QH9,QJ9:QL9,QN9)-QI9-QM9&gt;0,SUM(QG9:QH9,QJ9:QL9,QN9)-QI9-QM9,"")</f>
        <v>41.65</v>
      </c>
      <c r="RD9" s="40">
        <f>IF(SUM(QO9:QP9,QR9)-QQ9&gt;0,SUM(QO9:QP9,QR9)-QQ9,"")</f>
        <v>21.070000000000004</v>
      </c>
      <c r="RE9" s="40">
        <f>IF(SUM(QH9,QL9,QP9)&gt;0,SUM(QH9,QL9,QP9),"")</f>
        <v>12.15</v>
      </c>
      <c r="RF9" s="40">
        <f>IF(SUM(RC9,RD9)&gt;0,SUM(RC9,RD9),"")</f>
        <v>62.72</v>
      </c>
      <c r="RG9" s="40">
        <f>IF(SUM(QT9,QX9)&gt;0,SUM(QT9,QX9),"")</f>
        <v>8.1999999999999993</v>
      </c>
      <c r="RH9" s="40">
        <f>IF(SUM(QS9:QT9,QV9:QX9,QZ9)-SUM(QU9,QY9)&gt;0,SUM(QS9:QT9,QV9:QX9,QZ9)-SUM(QU9,QY9),"")</f>
        <v>43.4</v>
      </c>
      <c r="RI9" s="40">
        <f>IF(SUM(RC9,RD9,RH9)&gt;0,SUM(RC9,RD9,RH9),"")</f>
        <v>106.12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2</v>
      </c>
      <c r="C10" s="5" t="s">
        <v>149</v>
      </c>
      <c r="D10" s="4" t="s">
        <v>4</v>
      </c>
      <c r="E10" s="4">
        <v>2005</v>
      </c>
      <c r="F10" s="9">
        <f>SUM(L10:T10)+SUM(L10:P10)*0.0000001+SUM(L10)*0.0000000000001</f>
        <v>148.20001008000423</v>
      </c>
      <c r="G10" s="66"/>
      <c r="H10" s="3" t="str">
        <f>IF(OR(AND(AR10&gt;=AY$29,AS10&gt;=AY$33,AR10&lt;&gt;"",AQ10=""),AND(AW10&gt;=AY$29,AX10&gt;=AY$33,AW10&lt;&gt;"",AQ10=""),AND(BU10&gt;=CB$29,BV10&gt;=CB$33,BU10&lt;&gt;"",BT10=""),AND(BZ10&gt;=CB$29,CA10&gt;=CB$33,BZ10&lt;&gt;"",BT10=""),AND(CX10&gt;=DE$29,CY10&gt;=DE$33,CX10&lt;&gt;"",CW10=""),AND(DC10&gt;=DE$29,DD10&gt;=DE$33,DC10&lt;&gt;""),AND(EC10&gt;=EJ$29,ED10&gt;=EJ$33,EC10&lt;&gt;""),AND(EH10&gt;=EJ$29,EI10&gt;=EJ$33,EH10&lt;&gt;""),AND(FE10&gt;=FL$29,FF10&gt;=FL$33,FE10&lt;&gt;""),AND(FJ10&gt;=FL$29,FK10&gt;=FL$33,FJ10&lt;&gt;""),AND(GG10&gt;=GN$29,GH10&gt;=GN$33,GG10&lt;&gt;""),AND(GL10&gt;=GN$29,GM10&gt;=GN$33,GL10&lt;&gt;""),AND(HI10&gt;=HP$29,HJ10&gt;=HP$33,HI10&lt;&gt;""),AND(HN10&gt;=HP$29,HO10&gt;=HP$33,HN10&lt;&gt;""),AND(IK10&gt;=IR$29,IL10&gt;=IR$33,IK10&lt;&gt;""),AND(IP10&gt;=IR$29,IQ10&gt;=IR$33,IP10&lt;&gt;""),AND(JM10&gt;=JT$29,JN10&gt;=JT$33,JM10&lt;&gt;""),AND(JR10&gt;=JT$29,JS10&gt;=JT$33,JR10&lt;&gt;""),AND(KO10&gt;=KV$29,KP10&gt;=KV$33,KO10&lt;&gt;""),AND(KT10&gt;=KV$29,KU10&gt;=KV$33,KT10&lt;&gt;""),AND(LQ10&gt;=LX$29,LR10&gt;=LX$33,LQ10&lt;&gt;""),AND(LV10&gt;=LX$29,LW10&gt;=LX$33,LV10&lt;&gt;""),AND(MS10&gt;=MZ$29,MT10&gt;=MZ$33,MS10&lt;&gt;""),AND(MX10&gt;=MZ$29,MY10&gt;=MZ$33,MX10&lt;&gt;""),AND(NU10&gt;=OB$29,NV10&gt;=OB$33,NU10&lt;&gt;""),AND(NZ10&gt;=OB$29,OA10&gt;=OB$33,NZ10&lt;&gt;""),AND(OW10&gt;=PD$29,OX10&gt;=PD$33,OW10&lt;&gt;""),AND(PB10&gt;=PD$29,PC10&gt;=PD$33,PB10&lt;&gt;""),AND(PY10&gt;=QF$29,PZ10&gt;=QF$33,PY10&lt;&gt;""),AND(QD10&gt;=QF$29,QE10&gt;=QF$33,QD10&lt;&gt;"")),"P","")</f>
        <v>P</v>
      </c>
      <c r="I10" s="3" t="str">
        <f>IF(OR(AND(AS10&gt;=AY$33,AS10&lt;&gt;"",AQ10=""),AND(AX10&gt;=AY$33,AX10&lt;&gt;"",AQ10=""),AND(BV10&gt;=CB$33,BV10&lt;&gt;"",BT10=""),AND(CA10&gt;=CB$33,CA10&lt;&gt;"",BT10=""),AND(CY10&gt;=DE$33,CY10&lt;&gt;"",CW10=""),AND(DD10&gt;=DE$33,DD10&lt;&gt;"",CW10=""),AND(ED10&gt;=EJ$33,ED10&lt;&gt;""),AND(EI10&gt;=EJ$33,EI10&lt;&gt;""),AND(FF10&gt;=FL$33,FF10&lt;&gt;""),AND(FK10&gt;=FL$33,FK10&lt;&gt;""),AND(GH10&gt;=GN$33,GH10&lt;&gt;""),AND(GM10&gt;=GN$33,GM10&lt;&gt;""),AND(HJ10&gt;=HP$33,HJ10&lt;&gt;""),AND(HO10&gt;=HP$33,HO10&lt;&gt;""),AND(IL10&gt;=IR$33,IL10&lt;&gt;""),AND(IQ10&gt;=IR$33,IQ10&lt;&gt;""),AND(JN10&gt;=JT$33,JN10&lt;&gt;""),AND(JS10&gt;=JT$33,JS10&lt;&gt;""),AND(KP10&gt;=KV$33,KP10&lt;&gt;""),AND(KU10&gt;=KV$33,KU10&lt;&gt;""),AND(LR10&gt;=LX$33,LR10&lt;&gt;""),AND(LW10&gt;=LX$33,LW10&lt;&gt;""),AND(MT10&gt;=MZ$33,MT10&lt;&gt;""),AND(MY10&gt;=MZ$33,MY10&lt;&gt;""),AND(NV10&gt;=OB$33,NV10&lt;&gt;""),AND(OA10&gt;=OB$33,OA10&lt;&gt;""),AND(OX10&gt;=PD$33,OX10&lt;&gt;""),AND(PC10&gt;=PD$33,PC10&lt;&gt;""),AND(PZ10&gt;=QF$33,PZ10&lt;&gt;""),AND(QE10&gt;=QF$33,QE10&lt;&gt;"")),"P","")</f>
        <v>P</v>
      </c>
      <c r="J10" s="36" t="str">
        <f>IF(AND(I10="P",H10=""),"No DD",IF(OR(AND(AU10&gt;=AY$32,AV10&gt;=AY$36,AU10&lt;&gt;"",AQ10=""),AND(BX10&gt;=CB$32,BY10&gt;=CB$36,BX10&lt;&gt;"",BT10=""),AND(DA10&gt;=DE$32,DB10&gt;=DE$36,DA10&lt;&gt;"",CW10=""),AND(EF10&gt;=EJ$32,EG10&gt;=EJ$36,EF10&lt;&gt;""),AND(FH10&gt;=FL$32,FI10&gt;=FL$36,FH10&lt;&gt;""),AND(GJ10&gt;=GN$32,GK10&gt;=GN$36,GJ10&lt;&gt;""),AND(HL10&gt;=HP$32,HM10&gt;=HP$36,HL10&lt;&gt;""),AND(IN10&gt;=IR$32,IO10&gt;=IR$36,IN10&lt;&gt;""),AND(JP10&gt;=JT$32,JQ10&gt;=JT$36,JP10&lt;&gt;""),AND(KR10&gt;=KV$32,KS10&gt;=KV$36,KR10&lt;&gt;""),AND(LT10&gt;=LX$32,LU10&gt;=LX$36,LT10&lt;&gt;""),AND(MV10&gt;=MZ$32,MW10&gt;=MZ$36,MV10&lt;&gt;""),AND(NX10&gt;=OB$32,NY10&gt;=OB$36,NX10&lt;&gt;""),AND(OZ10&gt;=PD$32,PA10&gt;=PD$36,OZ10&lt;&gt;""),AND(QB10&gt;=QF$32,QC10&gt;=QF$36,QB10&lt;&gt;"")),"Merit",IF(OR(AND(AU10&gt;=AY$31,AV10&gt;=AY$35,AU10&lt;&gt;"",AQ10=""),AND(BX10&gt;=CB$31,BY10&gt;=CB$35,BX10&lt;&gt;"",BT10=""),AND(DA10&gt;=DE$31,DB10&gt;=DE$35,DA10&lt;&gt;"",CW10=""),AND(EF10&gt;=EJ$31,EG10&gt;=EJ$35,EF10&lt;&gt;""),AND(FH10&gt;=FL$31,FI10&gt;=FL$35,FH10&lt;&gt;""),AND(GJ10&gt;=GN$31,GK10&gt;=GN$35,GJ10&lt;&gt;""),AND(HL10&gt;=HP$31,HM10&gt;=HP$35,HL10&lt;&gt;""),AND(IN10&gt;=IR$31,IO10&gt;=IR$35,IN10&lt;&gt;""),AND(JP10&gt;=JT$31,JQ10&gt;=JT$35,JP10&lt;&gt;""),AND(KR10&gt;=KV$31,KS10&gt;=KV$35,KR10&lt;&gt;""),AND(LT10&gt;=LX$31,LU10&gt;=LX$35,LT10&lt;&gt;""),AND(MV10&gt;=MZ$31,MW10&gt;=MZ$35,MV10&lt;&gt;""),AND(NX10&gt;=OB$31,NY10&gt;=OB$35,NX10&lt;&gt;""),AND(OZ10&gt;=PD$31,PA10&gt;=PD$35,OZ10&lt;&gt;""),AND(QB10&gt;=QF$31,QC10&gt;=QF$35,QB10&lt;&gt;"")),"Excellence",IF(K10="P","Worlds Team",IF(H10="P","National Team","")))))</f>
        <v>National Team</v>
      </c>
      <c r="K10" s="3" t="str">
        <f>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P","")</f>
        <v/>
      </c>
      <c r="L10" s="8">
        <f>IF(COUNT(AS10,BV10,CY10)&gt;0,LARGE((AS10,BV10,CY10),1),0)</f>
        <v>42.3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37.6</v>
      </c>
      <c r="O10" s="8" t="str">
        <f>IF(N10=0,"",IF(N10=CY10,$CC$1,IF(N10=BV10,$AZ$1,IF(N10=AS10,$W$1,""))))</f>
        <v>2023 Nationals</v>
      </c>
      <c r="P10" s="8">
        <f>IF(COUNT(AT10,BW10,CZ10)&gt;0,LARGE((AT10,BW10,CZ10),1),0)</f>
        <v>20.9</v>
      </c>
      <c r="Q10" s="8" t="str">
        <f>IF(P10=0,"",IF(P10=CZ10,$CC$1,IF(P10=BW10,$AZ$1,IF(P10=AT10,$W$1,""))))</f>
        <v>2023 Nationals</v>
      </c>
      <c r="R10" s="8">
        <f>IF(MAX(AX10,CA10,DD10)&gt;0,MAX(AX10,CA10,DD10),0)</f>
        <v>42.199999999999996</v>
      </c>
      <c r="S10" s="8" t="str">
        <f>IF(R10=0,"",IF(R10=DD10,$CC$1,IF(R10=CA10,$AZ$1,IF(R10=AX10,$W$1,""))))</f>
        <v>2023 Nationals</v>
      </c>
      <c r="T10" s="8">
        <f>IF(MAX(DF10:DH10)&gt;0,MAX(DF10:DH10),"")</f>
        <v>5.2000000000000028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17.600000000000001</v>
      </c>
      <c r="X10" s="19">
        <v>3.2</v>
      </c>
      <c r="Y10" s="19">
        <v>0</v>
      </c>
      <c r="Z10" s="19">
        <v>0</v>
      </c>
      <c r="AA10" s="19">
        <v>13.6</v>
      </c>
      <c r="AB10" s="19">
        <v>2.6</v>
      </c>
      <c r="AC10" s="19">
        <v>0</v>
      </c>
      <c r="AD10" s="19">
        <v>0.6</v>
      </c>
      <c r="AE10" s="19">
        <v>17.5</v>
      </c>
      <c r="AF10" s="19">
        <v>3.4</v>
      </c>
      <c r="AG10" s="19">
        <v>0</v>
      </c>
      <c r="AH10" s="19">
        <v>0</v>
      </c>
      <c r="AI10" s="19">
        <v>16.8</v>
      </c>
      <c r="AJ10" s="19">
        <v>4.0999999999999996</v>
      </c>
      <c r="AK10" s="19">
        <v>0</v>
      </c>
      <c r="AL10" s="19">
        <v>0.3</v>
      </c>
      <c r="AM10" s="19">
        <v>16.8</v>
      </c>
      <c r="AN10" s="19">
        <v>3.9</v>
      </c>
      <c r="AO10" s="19">
        <v>0</v>
      </c>
      <c r="AP10" s="19">
        <v>0.3</v>
      </c>
      <c r="AQ10" s="27"/>
      <c r="AR10" s="40">
        <f>IF(SUM(X10,AB10)&gt;0,SUM(X10,AB10),"")</f>
        <v>5.8000000000000007</v>
      </c>
      <c r="AS10" s="40">
        <f>IF(SUM(W10:X10,Z10:AB10,AD10)-Y10-AC10&gt;0,SUM(W10:X10,Z10:AB10,AD10)-Y10-AC10,"")</f>
        <v>37.6</v>
      </c>
      <c r="AT10" s="40">
        <f>IF(SUM(AE10:AF10,AH10)-AG10&gt;0,SUM(AE10:AF10,AH10)-AG10,"")</f>
        <v>20.9</v>
      </c>
      <c r="AU10" s="40">
        <f>IF(SUM(X10,AB10,AF10)&gt;0,SUM(X10,AB10,AF10),"")</f>
        <v>9.2000000000000011</v>
      </c>
      <c r="AV10" s="40">
        <f>IF(SUM(AS10,AT10)&gt;0,SUM(AS10,AT10),"")</f>
        <v>58.5</v>
      </c>
      <c r="AW10" s="40">
        <f>IF(SUM(AJ10,AN10)&gt;0,SUM(AJ10,AN10),"")</f>
        <v>8</v>
      </c>
      <c r="AX10" s="40">
        <f>IF(SUM(AI10:AJ10,AL10:AN10,AP10)-SUM(AK10,AO10)&gt;0,SUM(AI10:AJ10,AL10:AN10,AP10)-SUM(AK10,AO10),"")</f>
        <v>42.199999999999996</v>
      </c>
      <c r="AY10" s="40">
        <f>IF(SUM(AS10,AT10,AX10)&gt;0,SUM(AS10,AT10,AX10),"")</f>
        <v>100.69999999999999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>
        <v>16.899999999999999</v>
      </c>
      <c r="CD10" s="19">
        <v>4.3</v>
      </c>
      <c r="CE10" s="19">
        <v>0</v>
      </c>
      <c r="CF10" s="19">
        <v>0.3</v>
      </c>
      <c r="CG10" s="19">
        <v>16.2</v>
      </c>
      <c r="CH10" s="19">
        <v>4.3</v>
      </c>
      <c r="CI10" s="19">
        <v>0</v>
      </c>
      <c r="CJ10" s="19">
        <v>0.3</v>
      </c>
      <c r="CK10" s="19">
        <v>17.100000000000001</v>
      </c>
      <c r="CL10" s="19">
        <v>2.5</v>
      </c>
      <c r="CM10" s="19">
        <v>1.2</v>
      </c>
      <c r="CN10" s="19">
        <v>0.3</v>
      </c>
      <c r="CO10" s="19">
        <v>16</v>
      </c>
      <c r="CP10" s="19">
        <v>1.9</v>
      </c>
      <c r="CQ10" s="19">
        <v>0</v>
      </c>
      <c r="CR10" s="19">
        <v>0.3</v>
      </c>
      <c r="CS10" s="19">
        <v>15.9</v>
      </c>
      <c r="CT10" s="19">
        <v>3.9</v>
      </c>
      <c r="CU10" s="19">
        <v>0.4</v>
      </c>
      <c r="CV10" s="19">
        <v>0.3</v>
      </c>
      <c r="CW10" s="27"/>
      <c r="CX10" s="40">
        <f>IF(SUM(CD10,CH10)&gt;0,SUM(CD10,CH10),"")</f>
        <v>8.6</v>
      </c>
      <c r="CY10" s="40">
        <f>IF(SUM(CC10:CD10,CF10:CH10,CJ10)-CE10-CI10&gt;0,SUM(CC10:CD10,CF10:CH10,CJ10)-CE10-CI10,"")</f>
        <v>42.3</v>
      </c>
      <c r="CZ10" s="40">
        <f>IF(SUM(CK10:CL10,CN10)-CM10&gt;0,SUM(CK10:CL10,CN10)-CM10,"")</f>
        <v>18.700000000000003</v>
      </c>
      <c r="DA10" s="40">
        <f>IF(SUM(CD10,CH10,CL10)&gt;0,SUM(CD10,CH10,CL10),"")</f>
        <v>11.1</v>
      </c>
      <c r="DB10" s="40">
        <f>IF(SUM(CY10,CZ10)&gt;0,SUM(CY10,CZ10),"")</f>
        <v>61</v>
      </c>
      <c r="DC10" s="40">
        <f>IF(SUM(CP10,CT10)&gt;0,SUM(CP10,CT10),"")</f>
        <v>5.8</v>
      </c>
      <c r="DD10" s="40">
        <f>IF(SUM(CO10:CP10,CR10:CT10,CV10)-SUM(CQ10,CU10)&gt;0,SUM(CO10:CP10,CR10:CT10,CV10)-SUM(CQ10,CU10),"")</f>
        <v>37.9</v>
      </c>
      <c r="DE10" s="40">
        <f>IF(SUM(CY10,CZ10,DD10)&gt;0,SUM(CY10,CZ10,DD10),"")</f>
        <v>98.9</v>
      </c>
      <c r="DF10" s="50">
        <f>IF(MAX(ED10,FF10,GH10,HJ10,IL10,JN10,KP10,LR10,MT10,NV10,OX10,PZ10)-IF(N10="",0,N10)&gt;0.001,MAX(ED10,FF10,GH10,HJ10,IL10,JN10,KP10,LR10,MT10,NV10,OX10,PZ10)-IF(N10="",0,N10),"")</f>
        <v>5.2000000000000028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17.600000000000001</v>
      </c>
      <c r="GP10" s="18">
        <v>4.0999999999999996</v>
      </c>
      <c r="GQ10" s="18">
        <v>0</v>
      </c>
      <c r="GR10" s="18">
        <v>0</v>
      </c>
      <c r="GS10" s="18">
        <v>17.2</v>
      </c>
      <c r="GT10" s="18">
        <v>3.9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8</v>
      </c>
      <c r="HJ10" s="11">
        <f>IF(SUM(GO10:GP10,GR10:GT10,GV10)-GQ10-GU10&gt;0,SUM(GO10:GP10,GR10:GT10,GV10)-GQ10-GU10,"")</f>
        <v>42.800000000000004</v>
      </c>
      <c r="HK10" s="11" t="str">
        <f>IF(SUM(GW10:GX10,GZ10)-GY10&gt;0,SUM(GW10:GX10,GZ10)-GY10,"")</f>
        <v/>
      </c>
      <c r="HL10" s="11">
        <f>IF(SUM(GP10,GT10,GX10)&gt;0,SUM(GP10,GT10,GX10),"")</f>
        <v>8</v>
      </c>
      <c r="HM10" s="11">
        <f>IF(SUM(HJ10,HK10)&gt;0,SUM(HJ10,HK10),"")</f>
        <v>42.800000000000004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42.800000000000004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8.4499999999999993</v>
      </c>
      <c r="QH10" s="22">
        <f>IF($CW10="P",CD10,(CD10+BA10)/2)</f>
        <v>2.15</v>
      </c>
      <c r="QI10" s="22">
        <f>IF($CW10="P",CE10,(CE10+BB10)/2)</f>
        <v>0</v>
      </c>
      <c r="QJ10" s="22">
        <f>IF($CW10="P",CF10,(CF10+BC10)/2)</f>
        <v>0.15</v>
      </c>
      <c r="QK10" s="22">
        <f>IF($CW10="P",CG10,(CG10+BD10)/2)</f>
        <v>8.1</v>
      </c>
      <c r="QL10" s="22">
        <f>IF($CW10="P",CH10,(CH10+BE10)/2)</f>
        <v>2.15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8.5500000000000007</v>
      </c>
      <c r="QP10" s="22">
        <f>IF($CW10="P",CL10,(CL10+BI10)/2)</f>
        <v>1.25</v>
      </c>
      <c r="QQ10" s="22">
        <f>IF($CW10="P",CM10,(CM10+BJ10)/2)</f>
        <v>0.6</v>
      </c>
      <c r="QR10" s="22">
        <f>IF($CW10="P",CN10,(CN10+BK10)/2)</f>
        <v>0.15</v>
      </c>
      <c r="QS10" s="22">
        <f>IF($CW10="P",CO10,(CO10+BL10)/2)</f>
        <v>8</v>
      </c>
      <c r="QT10" s="22">
        <f>IF($CW10="P",CP10,(CP10+BM10)/2)</f>
        <v>0.95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7.95</v>
      </c>
      <c r="QX10" s="22">
        <f>IF($CW10="P",CT10,(CT10+BQ10)/2)</f>
        <v>1.95</v>
      </c>
      <c r="QY10" s="22">
        <f>IF($CW10="P",CU10,(CU10+BR10)/2)</f>
        <v>0.2</v>
      </c>
      <c r="QZ10" s="22">
        <f>IF($CW10="P",CV10,(CV10+BS10)/2)</f>
        <v>0.15</v>
      </c>
      <c r="RA10" s="27" t="s">
        <v>46</v>
      </c>
      <c r="RB10" s="40">
        <f>IF(SUM(QH10,QL10)&gt;0,SUM(QH10,QL10),"")</f>
        <v>4.3</v>
      </c>
      <c r="RC10" s="40">
        <f>IF(SUM(QG10:QH10,QJ10:QL10,QN10)-QI10-QM10&gt;0,SUM(QG10:QH10,QJ10:QL10,QN10)-QI10-QM10,"")</f>
        <v>21.15</v>
      </c>
      <c r="RD10" s="40">
        <f>IF(SUM(QO10:QP10,QR10)-QQ10&gt;0,SUM(QO10:QP10,QR10)-QQ10,"")</f>
        <v>9.3500000000000014</v>
      </c>
      <c r="RE10" s="40">
        <f>IF(SUM(QH10,QL10,QP10)&gt;0,SUM(QH10,QL10,QP10),"")</f>
        <v>5.55</v>
      </c>
      <c r="RF10" s="40">
        <f>IF(SUM(RC10,RD10)&gt;0,SUM(RC10,RD10),"")</f>
        <v>30.5</v>
      </c>
      <c r="RG10" s="40">
        <f>IF(SUM(QT10,QX10)&gt;0,SUM(QT10,QX10),"")</f>
        <v>2.9</v>
      </c>
      <c r="RH10" s="40">
        <f>IF(SUM(QS10:QT10,QV10:QX10,QZ10)-SUM(QU10,QY10)&gt;0,SUM(QS10:QT10,QV10:QX10,QZ10)-SUM(QU10,QY10),"")</f>
        <v>18.95</v>
      </c>
      <c r="RI10" s="40">
        <f>IF(SUM(RC10,RD10,RH10)&gt;0,SUM(RC10,RD10,RH10),"")</f>
        <v>49.45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3</v>
      </c>
      <c r="C11" s="5" t="s">
        <v>206</v>
      </c>
      <c r="D11" s="4" t="s">
        <v>3</v>
      </c>
      <c r="E11" s="4">
        <v>2007</v>
      </c>
      <c r="F11" s="9">
        <f>SUM(L11:T11)+SUM(L11:P11)*0.0000001+SUM(L11)*0.0000000000001</f>
        <v>147.60001026000418</v>
      </c>
      <c r="G11" s="66"/>
      <c r="H11" s="3" t="str">
        <f>IF(OR(AND(AR11&gt;=AY$29,AS11&gt;=AY$33,AR11&lt;&gt;"",AQ11=""),AND(AW11&gt;=AY$29,AX11&gt;=AY$33,AW11&lt;&gt;"",AQ11=""),AND(BU11&gt;=CB$29,BV11&gt;=CB$33,BU11&lt;&gt;"",BT11=""),AND(BZ11&gt;=CB$29,CA11&gt;=CB$33,BZ11&lt;&gt;"",BT11=""),AND(CX11&gt;=DE$29,CY11&gt;=DE$33,CX11&lt;&gt;"",CW11=""),AND(DC11&gt;=DE$29,DD11&gt;=DE$33,DC11&lt;&gt;""),AND(EC11&gt;=EJ$29,ED11&gt;=EJ$33,EC11&lt;&gt;""),AND(EH11&gt;=EJ$29,EI11&gt;=EJ$33,EH11&lt;&gt;""),AND(FE11&gt;=FL$29,FF11&gt;=FL$33,FE11&lt;&gt;""),AND(FJ11&gt;=FL$29,FK11&gt;=FL$33,FJ11&lt;&gt;""),AND(GG11&gt;=GN$29,GH11&gt;=GN$33,GG11&lt;&gt;""),AND(GL11&gt;=GN$29,GM11&gt;=GN$33,GL11&lt;&gt;""),AND(HI11&gt;=HP$29,HJ11&gt;=HP$33,HI11&lt;&gt;""),AND(HN11&gt;=HP$29,HO11&gt;=HP$33,HN11&lt;&gt;""),AND(IK11&gt;=IR$29,IL11&gt;=IR$33,IK11&lt;&gt;""),AND(IP11&gt;=IR$29,IQ11&gt;=IR$33,IP11&lt;&gt;""),AND(JM11&gt;=JT$29,JN11&gt;=JT$33,JM11&lt;&gt;""),AND(JR11&gt;=JT$29,JS11&gt;=JT$33,JR11&lt;&gt;""),AND(KO11&gt;=KV$29,KP11&gt;=KV$33,KO11&lt;&gt;""),AND(KT11&gt;=KV$29,KU11&gt;=KV$33,KT11&lt;&gt;""),AND(LQ11&gt;=LX$29,LR11&gt;=LX$33,LQ11&lt;&gt;""),AND(LV11&gt;=LX$29,LW11&gt;=LX$33,LV11&lt;&gt;""),AND(MS11&gt;=MZ$29,MT11&gt;=MZ$33,MS11&lt;&gt;""),AND(MX11&gt;=MZ$29,MY11&gt;=MZ$33,MX11&lt;&gt;""),AND(NU11&gt;=OB$29,NV11&gt;=OB$33,NU11&lt;&gt;""),AND(NZ11&gt;=OB$29,OA11&gt;=OB$33,NZ11&lt;&gt;""),AND(OW11&gt;=PD$29,OX11&gt;=PD$33,OW11&lt;&gt;""),AND(PB11&gt;=PD$29,PC11&gt;=PD$33,PB11&lt;&gt;""),AND(PY11&gt;=QF$29,PZ11&gt;=QF$33,PY11&lt;&gt;""),AND(QD11&gt;=QF$29,QE11&gt;=QF$33,QD11&lt;&gt;"")),"P","")</f>
        <v>P</v>
      </c>
      <c r="I11" s="3" t="str">
        <f>IF(OR(AND(AS11&gt;=AY$33,AS11&lt;&gt;"",AQ11=""),AND(AX11&gt;=AY$33,AX11&lt;&gt;"",AQ11=""),AND(BV11&gt;=CB$33,BV11&lt;&gt;"",BT11=""),AND(CA11&gt;=CB$33,CA11&lt;&gt;"",BT11=""),AND(CY11&gt;=DE$33,CY11&lt;&gt;"",CW11=""),AND(DD11&gt;=DE$33,DD11&lt;&gt;"",CW11=""),AND(ED11&gt;=EJ$33,ED11&lt;&gt;""),AND(EI11&gt;=EJ$33,EI11&lt;&gt;""),AND(FF11&gt;=FL$33,FF11&lt;&gt;""),AND(FK11&gt;=FL$33,FK11&lt;&gt;""),AND(GH11&gt;=GN$33,GH11&lt;&gt;""),AND(GM11&gt;=GN$33,GM11&lt;&gt;""),AND(HJ11&gt;=HP$33,HJ11&lt;&gt;""),AND(HO11&gt;=HP$33,HO11&lt;&gt;""),AND(IL11&gt;=IR$33,IL11&lt;&gt;""),AND(IQ11&gt;=IR$33,IQ11&lt;&gt;""),AND(JN11&gt;=JT$33,JN11&lt;&gt;""),AND(JS11&gt;=JT$33,JS11&lt;&gt;""),AND(KP11&gt;=KV$33,KP11&lt;&gt;""),AND(KU11&gt;=KV$33,KU11&lt;&gt;""),AND(LR11&gt;=LX$33,LR11&lt;&gt;""),AND(LW11&gt;=LX$33,LW11&lt;&gt;""),AND(MT11&gt;=MZ$33,MT11&lt;&gt;""),AND(MY11&gt;=MZ$33,MY11&lt;&gt;""),AND(NV11&gt;=OB$33,NV11&lt;&gt;""),AND(OA11&gt;=OB$33,OA11&lt;&gt;""),AND(OX11&gt;=PD$33,OX11&lt;&gt;""),AND(PC11&gt;=PD$33,PC11&lt;&gt;""),AND(PZ11&gt;=QF$33,PZ11&lt;&gt;""),AND(QE11&gt;=QF$33,QE11&lt;&gt;"")),"P","")</f>
        <v>P</v>
      </c>
      <c r="J11" s="36" t="str">
        <f>IF(AND(I11="P",H11=""),"No DD",IF(OR(AND(AU11&gt;=AY$32,AV11&gt;=AY$36,AU11&lt;&gt;"",AQ11=""),AND(BX11&gt;=CB$32,BY11&gt;=CB$36,BX11&lt;&gt;"",BT11=""),AND(DA11&gt;=DE$32,DB11&gt;=DE$36,DA11&lt;&gt;"",CW11=""),AND(EF11&gt;=EJ$32,EG11&gt;=EJ$36,EF11&lt;&gt;""),AND(FH11&gt;=FL$32,FI11&gt;=FL$36,FH11&lt;&gt;""),AND(GJ11&gt;=GN$32,GK11&gt;=GN$36,GJ11&lt;&gt;""),AND(HL11&gt;=HP$32,HM11&gt;=HP$36,HL11&lt;&gt;""),AND(IN11&gt;=IR$32,IO11&gt;=IR$36,IN11&lt;&gt;""),AND(JP11&gt;=JT$32,JQ11&gt;=JT$36,JP11&lt;&gt;""),AND(KR11&gt;=KV$32,KS11&gt;=KV$36,KR11&lt;&gt;""),AND(LT11&gt;=LX$32,LU11&gt;=LX$36,LT11&lt;&gt;""),AND(MV11&gt;=MZ$32,MW11&gt;=MZ$36,MV11&lt;&gt;""),AND(NX11&gt;=OB$32,NY11&gt;=OB$36,NX11&lt;&gt;""),AND(OZ11&gt;=PD$32,PA11&gt;=PD$36,OZ11&lt;&gt;""),AND(QB11&gt;=QF$32,QC11&gt;=QF$36,QB11&lt;&gt;"")),"Merit",IF(OR(AND(AU11&gt;=AY$31,AV11&gt;=AY$35,AU11&lt;&gt;"",AQ11=""),AND(BX11&gt;=CB$31,BY11&gt;=CB$35,BX11&lt;&gt;"",BT11=""),AND(DA11&gt;=DE$31,DB11&gt;=DE$35,DA11&lt;&gt;"",CW11=""),AND(EF11&gt;=EJ$31,EG11&gt;=EJ$35,EF11&lt;&gt;""),AND(FH11&gt;=FL$31,FI11&gt;=FL$35,FH11&lt;&gt;""),AND(GJ11&gt;=GN$31,GK11&gt;=GN$35,GJ11&lt;&gt;""),AND(HL11&gt;=HP$31,HM11&gt;=HP$35,HL11&lt;&gt;""),AND(IN11&gt;=IR$31,IO11&gt;=IR$35,IN11&lt;&gt;""),AND(JP11&gt;=JT$31,JQ11&gt;=JT$35,JP11&lt;&gt;""),AND(KR11&gt;=KV$31,KS11&gt;=KV$35,KR11&lt;&gt;""),AND(LT11&gt;=LX$31,LU11&gt;=LX$35,LT11&lt;&gt;""),AND(MV11&gt;=MZ$31,MW11&gt;=MZ$35,MV11&lt;&gt;""),AND(NX11&gt;=OB$31,NY11&gt;=OB$35,NX11&lt;&gt;""),AND(OZ11&gt;=PD$31,PA11&gt;=PD$35,OZ11&lt;&gt;""),AND(QB11&gt;=QF$31,QC11&gt;=QF$35,QB11&lt;&gt;"")),"Excellence",IF(K11="P","Worlds Team",IF(H11="P","National Team","")))))</f>
        <v>National Team</v>
      </c>
      <c r="K11" s="3" t="str">
        <f>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P","")</f>
        <v/>
      </c>
      <c r="L11" s="8">
        <f>IF(COUNT(AS11,BV11,CY11)&gt;0,LARGE((AS11,BV11,CY11),1),0)</f>
        <v>40.699999999999996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39.599999999999994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22.300000000000004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43.100000000000101</v>
      </c>
      <c r="S11" s="8" t="str">
        <f>IF(R11=0,"",IF(R11=DD11,$CC$1,IF(R11=CA11,$AZ$1,IF(R11=AX11,$W$1,""))))</f>
        <v>2023 Nationals</v>
      </c>
      <c r="T11" s="8">
        <f>IF(MAX(DF11:DH11)&gt;0,MAX(DF11:DH11),"")</f>
        <v>1.8999999999999986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15.7</v>
      </c>
      <c r="X11" s="19">
        <v>4.0999999999999996</v>
      </c>
      <c r="Y11" s="19">
        <v>0.2</v>
      </c>
      <c r="Z11" s="19">
        <v>0.3</v>
      </c>
      <c r="AA11" s="19">
        <v>16.600000000000001</v>
      </c>
      <c r="AB11" s="19">
        <v>3.9</v>
      </c>
      <c r="AC11" s="19">
        <v>0</v>
      </c>
      <c r="AD11" s="19">
        <v>0.3</v>
      </c>
      <c r="AE11" s="19">
        <v>16.899999999999999</v>
      </c>
      <c r="AF11" s="19">
        <v>4.0999999999999996</v>
      </c>
      <c r="AG11" s="19">
        <v>0</v>
      </c>
      <c r="AH11" s="19">
        <v>0.3</v>
      </c>
      <c r="AI11" s="19">
        <v>16.8</v>
      </c>
      <c r="AJ11" s="19">
        <v>3.9</v>
      </c>
      <c r="AK11" s="19">
        <v>0</v>
      </c>
      <c r="AL11" s="19">
        <v>0.3</v>
      </c>
      <c r="AM11" s="19">
        <v>17.7</v>
      </c>
      <c r="AN11" s="19">
        <v>4.1000000000001</v>
      </c>
      <c r="AO11" s="19">
        <v>0</v>
      </c>
      <c r="AP11" s="19">
        <v>0.3</v>
      </c>
      <c r="AQ11" s="27"/>
      <c r="AR11" s="40">
        <f>IF(SUM(X11,AB11)&gt;0,SUM(X11,AB11),"")</f>
        <v>8</v>
      </c>
      <c r="AS11" s="40">
        <f>IF(SUM(W11:X11,Z11:AB11,AD11)-Y11-AC11&gt;0,SUM(W11:X11,Z11:AB11,AD11)-Y11-AC11,"")</f>
        <v>40.699999999999996</v>
      </c>
      <c r="AT11" s="40">
        <f>IF(SUM(AE11:AF11,AH11)-AG11&gt;0,SUM(AE11:AF11,AH11)-AG11,"")</f>
        <v>21.3</v>
      </c>
      <c r="AU11" s="40">
        <f>IF(SUM(X11,AB11,AF11)&gt;0,SUM(X11,AB11,AF11),"")</f>
        <v>12.1</v>
      </c>
      <c r="AV11" s="40">
        <f>IF(SUM(AS11,AT11)&gt;0,SUM(AS11,AT11),"")</f>
        <v>62</v>
      </c>
      <c r="AW11" s="40">
        <f>IF(SUM(AJ11,AN11)&gt;0,SUM(AJ11,AN11),"")</f>
        <v>8.0000000000000995</v>
      </c>
      <c r="AX11" s="40">
        <f>IF(SUM(AI11:AJ11,AL11:AN11,AP11)-SUM(AK11,AO11)&gt;0,SUM(AI11:AJ11,AL11:AN11,AP11)-SUM(AK11,AO11),"")</f>
        <v>43.100000000000101</v>
      </c>
      <c r="AY11" s="40">
        <f>IF(SUM(AS11,AT11,AX11)&gt;0,SUM(AS11,AT11,AX11),"")</f>
        <v>105.10000000000011</v>
      </c>
      <c r="AZ11" s="18">
        <v>16.100000000000001</v>
      </c>
      <c r="BA11" s="18">
        <v>1.9</v>
      </c>
      <c r="BB11" s="18">
        <v>0</v>
      </c>
      <c r="BC11" s="18">
        <v>0.3</v>
      </c>
      <c r="BD11" s="18">
        <v>15.7</v>
      </c>
      <c r="BE11" s="18">
        <v>1.9</v>
      </c>
      <c r="BF11" s="18">
        <v>0</v>
      </c>
      <c r="BG11" s="18">
        <v>0.3</v>
      </c>
      <c r="BH11" s="18">
        <v>16.100000000000001</v>
      </c>
      <c r="BI11" s="18">
        <v>1.9</v>
      </c>
      <c r="BJ11" s="18">
        <v>0</v>
      </c>
      <c r="BK11" s="18">
        <v>0.3</v>
      </c>
      <c r="BL11" s="18">
        <v>16.5</v>
      </c>
      <c r="BM11" s="18">
        <v>3.9</v>
      </c>
      <c r="BN11" s="18">
        <v>0</v>
      </c>
      <c r="BO11" s="18">
        <v>0.3</v>
      </c>
      <c r="BP11" s="18">
        <v>16.399999999999999</v>
      </c>
      <c r="BQ11" s="18">
        <v>4.0999999999999996</v>
      </c>
      <c r="BR11" s="18">
        <v>0</v>
      </c>
      <c r="BS11" s="18">
        <v>0.3</v>
      </c>
      <c r="BT11" s="28"/>
      <c r="BU11" s="11">
        <f>IF(SUM(BA11,BE11)&gt;0,SUM(BA11,BE11),"")</f>
        <v>3.8</v>
      </c>
      <c r="BV11" s="11">
        <f>IF(SUM(AZ11:BA11,BC11:BE11,BG11)-BB11-BF11&gt;0,SUM(AZ11:BA11,BC11:BE11,BG11)-BB11-BF11,"")</f>
        <v>36.199999999999996</v>
      </c>
      <c r="BW11" s="11">
        <f>IF(SUM(BH11:BI11,BK11)-BJ11&gt;0,SUM(BH11:BI11,BK11)-BJ11,"")</f>
        <v>18.3</v>
      </c>
      <c r="BX11" s="11">
        <f>IF(SUM(BA11,BE11,BI11)&gt;0,SUM(BA11,BE11,BI11),"")</f>
        <v>5.6999999999999993</v>
      </c>
      <c r="BY11" s="11">
        <f>IF(SUM(BV11,BW11)&gt;0,SUM(BV11,BW11),"")</f>
        <v>54.5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41.499999999999993</v>
      </c>
      <c r="CB11" s="11">
        <f>IF(SUM(BV11,BW11,CA11)&gt;0,SUM(BV11,BW11,CA11),"")</f>
        <v>96</v>
      </c>
      <c r="CC11" s="19">
        <v>16.899999999999999</v>
      </c>
      <c r="CD11" s="19">
        <v>3.9</v>
      </c>
      <c r="CE11" s="19">
        <v>0</v>
      </c>
      <c r="CF11" s="19">
        <v>0.3</v>
      </c>
      <c r="CG11" s="19">
        <v>16.3</v>
      </c>
      <c r="CH11" s="19">
        <v>1.9</v>
      </c>
      <c r="CI11" s="19">
        <v>0</v>
      </c>
      <c r="CJ11" s="19">
        <v>0.3</v>
      </c>
      <c r="CK11" s="19">
        <v>17.100000000000001</v>
      </c>
      <c r="CL11" s="19">
        <v>4.5999999999999996</v>
      </c>
      <c r="CM11" s="19">
        <v>0</v>
      </c>
      <c r="CN11" s="19">
        <v>0.6</v>
      </c>
      <c r="CO11" s="19">
        <v>16.7</v>
      </c>
      <c r="CP11" s="19">
        <v>4.5999999999999996</v>
      </c>
      <c r="CQ11" s="19">
        <v>0</v>
      </c>
      <c r="CR11" s="19">
        <v>0.6</v>
      </c>
      <c r="CS11" s="19">
        <v>15.6</v>
      </c>
      <c r="CT11" s="19">
        <v>2.6</v>
      </c>
      <c r="CU11" s="19">
        <v>0</v>
      </c>
      <c r="CV11" s="19">
        <v>0.6</v>
      </c>
      <c r="CW11" s="27"/>
      <c r="CX11" s="40">
        <f>IF(SUM(CD11,CH11)&gt;0,SUM(CD11,CH11),"")</f>
        <v>5.8</v>
      </c>
      <c r="CY11" s="40">
        <f>IF(SUM(CC11:CD11,CF11:CH11,CJ11)-CE11-CI11&gt;0,SUM(CC11:CD11,CF11:CH11,CJ11)-CE11-CI11,"")</f>
        <v>39.599999999999994</v>
      </c>
      <c r="CZ11" s="40">
        <f>IF(SUM(CK11:CL11,CN11)-CM11&gt;0,SUM(CK11:CL11,CN11)-CM11,"")</f>
        <v>22.300000000000004</v>
      </c>
      <c r="DA11" s="40">
        <f>IF(SUM(CD11,CH11,CL11)&gt;0,SUM(CD11,CH11,CL11),"")</f>
        <v>10.399999999999999</v>
      </c>
      <c r="DB11" s="40">
        <f>IF(SUM(CY11,CZ11)&gt;0,SUM(CY11,CZ11),"")</f>
        <v>61.9</v>
      </c>
      <c r="DC11" s="40">
        <f>IF(SUM(CP11,CT11)&gt;0,SUM(CP11,CT11),"")</f>
        <v>7.1999999999999993</v>
      </c>
      <c r="DD11" s="40">
        <f>IF(SUM(CO11:CP11,CR11:CT11,CV11)-SUM(CQ11,CU11)&gt;0,SUM(CO11:CP11,CR11:CT11,CV11)-SUM(CQ11,CU11),"")</f>
        <v>40.700000000000003</v>
      </c>
      <c r="DE11" s="40">
        <f>IF(SUM(CY11,CZ11,DD11)&gt;0,SUM(CY11,CZ11,DD11),"")</f>
        <v>102.6</v>
      </c>
      <c r="DF11" s="50">
        <f>IF(MAX(ED11,FF11,GH11,HJ11,IL11,JN11,KP11,LR11,MT11,NV11,OX11,PZ11)-IF(N11="",0,N11)&gt;0.001,MAX(ED11,FF11,GH11,HJ11,IL11,JN11,KP11,LR11,MT11,NV11,OX11,PZ11)-IF(N11="",0,N11),"")</f>
        <v>1.8999999999999986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15.7</v>
      </c>
      <c r="GP11" s="18">
        <v>4.0999999999999996</v>
      </c>
      <c r="GQ11" s="18">
        <v>0</v>
      </c>
      <c r="GR11" s="18">
        <v>0</v>
      </c>
      <c r="GS11" s="18">
        <v>17.8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8</v>
      </c>
      <c r="HJ11" s="11">
        <f>IF(SUM(GO11:GP11,GR11:GT11,GV11)-GQ11-GU11&gt;0,SUM(GO11:GP11,GR11:GT11,GV11)-GQ11-GU11,"")</f>
        <v>41.499999999999993</v>
      </c>
      <c r="HK11" s="11" t="str">
        <f>IF(SUM(GW11:GX11,GZ11)-GY11&gt;0,SUM(GW11:GX11,GZ11)-GY11,"")</f>
        <v/>
      </c>
      <c r="HL11" s="11">
        <f>IF(SUM(GP11,GT11,GX11)&gt;0,SUM(GP11,GT11,GX11),"")</f>
        <v>8</v>
      </c>
      <c r="HM11" s="11">
        <f>IF(SUM(HJ11,HK11)&gt;0,SUM(HJ11,HK11),"")</f>
        <v>41.499999999999993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41.499999999999993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2.9</v>
      </c>
      <c r="QI11" s="22">
        <f>IF($CW11="P",CE11,(CE11+BB11)/2)</f>
        <v>0</v>
      </c>
      <c r="QJ11" s="22">
        <f>IF($CW11="P",CF11,(CF11+BC11)/2)</f>
        <v>0.3</v>
      </c>
      <c r="QK11" s="22">
        <f>IF($CW11="P",CG11,(CG11+BD11)/2)</f>
        <v>16</v>
      </c>
      <c r="QL11" s="22">
        <f>IF($CW11="P",CH11,(CH11+BE11)/2)</f>
        <v>1.9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16.600000000000001</v>
      </c>
      <c r="QP11" s="22">
        <f>IF($CW11="P",CL11,(CL11+BI11)/2)</f>
        <v>3.25</v>
      </c>
      <c r="QQ11" s="22">
        <f>IF($CW11="P",CM11,(CM11+BJ11)/2)</f>
        <v>0</v>
      </c>
      <c r="QR11" s="22">
        <f>IF($CW11="P",CN11,(CN11+BK11)/2)</f>
        <v>0.44999999999999996</v>
      </c>
      <c r="QS11" s="22">
        <f>IF($CW11="P",CO11,(CO11+BL11)/2)</f>
        <v>16.600000000000001</v>
      </c>
      <c r="QT11" s="22">
        <f>IF($CW11="P",CP11,(CP11+BM11)/2)</f>
        <v>4.25</v>
      </c>
      <c r="QU11" s="22">
        <f>IF($CW11="P",CQ11,(CQ11+BN11)/2)</f>
        <v>0</v>
      </c>
      <c r="QV11" s="22">
        <f>IF($CW11="P",CR11,(CR11+BO11)/2)</f>
        <v>0.44999999999999996</v>
      </c>
      <c r="QW11" s="22">
        <f>IF($CW11="P",CS11,(CS11+BP11)/2)</f>
        <v>16</v>
      </c>
      <c r="QX11" s="22">
        <f>IF($CW11="P",CT11,(CT11+BQ11)/2)</f>
        <v>3.3499999999999996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4.8</v>
      </c>
      <c r="RC11" s="40">
        <f>IF(SUM(QG11:QH11,QJ11:QL11,QN11)-QI11-QM11&gt;0,SUM(QG11:QH11,QJ11:QL11,QN11)-QI11-QM11,"")</f>
        <v>37.9</v>
      </c>
      <c r="RD11" s="40">
        <f>IF(SUM(QO11:QP11,QR11)-QQ11&gt;0,SUM(QO11:QP11,QR11)-QQ11,"")</f>
        <v>20.3</v>
      </c>
      <c r="RE11" s="40">
        <f>IF(SUM(QH11,QL11,QP11)&gt;0,SUM(QH11,QL11,QP11),"")</f>
        <v>8.0500000000000007</v>
      </c>
      <c r="RF11" s="40">
        <f>IF(SUM(RC11,RD11)&gt;0,SUM(RC11,RD11),"")</f>
        <v>58.2</v>
      </c>
      <c r="RG11" s="40">
        <f>IF(SUM(QT11,QX11)&gt;0,SUM(QT11,QX11),"")</f>
        <v>7.6</v>
      </c>
      <c r="RH11" s="40">
        <f>IF(SUM(QS11:QT11,QV11:QX11,QZ11)-SUM(QU11,QY11)&gt;0,SUM(QS11:QT11,QV11:QX11,QZ11)-SUM(QU11,QY11),"")</f>
        <v>41.1</v>
      </c>
      <c r="RI11" s="40">
        <f>IF(SUM(RC11,RD11,RH11)&gt;0,SUM(RC11,RD11,RH11),"")</f>
        <v>99.300000000000011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4</v>
      </c>
      <c r="C12" s="5" t="s">
        <v>125</v>
      </c>
      <c r="D12" s="4" t="s">
        <v>6</v>
      </c>
      <c r="E12" s="4">
        <v>2005</v>
      </c>
      <c r="F12" s="9">
        <f>SUM(L12:T12)+SUM(L12:P12)*0.0000001+SUM(L12)*0.0000000000001</f>
        <v>145.80001029000402</v>
      </c>
      <c r="G12" s="66"/>
      <c r="H12" s="3" t="str">
        <f>IF(OR(AND(AR12&gt;=AY$29,AS12&gt;=AY$33,AR12&lt;&gt;"",AQ12=""),AND(AW12&gt;=AY$29,AX12&gt;=AY$33,AW12&lt;&gt;"",AQ12=""),AND(BU12&gt;=CB$29,BV12&gt;=CB$33,BU12&lt;&gt;"",BT12=""),AND(BZ12&gt;=CB$29,CA12&gt;=CB$33,BZ12&lt;&gt;"",BT12=""),AND(CX12&gt;=DE$29,CY12&gt;=DE$33,CX12&lt;&gt;"",CW12=""),AND(DC12&gt;=DE$29,DD12&gt;=DE$33,DC12&lt;&gt;""),AND(EC12&gt;=EJ$29,ED12&gt;=EJ$33,EC12&lt;&gt;""),AND(EH12&gt;=EJ$29,EI12&gt;=EJ$33,EH12&lt;&gt;""),AND(FE12&gt;=FL$29,FF12&gt;=FL$33,FE12&lt;&gt;""),AND(FJ12&gt;=FL$29,FK12&gt;=FL$33,FJ12&lt;&gt;""),AND(GG12&gt;=GN$29,GH12&gt;=GN$33,GG12&lt;&gt;""),AND(GL12&gt;=GN$29,GM12&gt;=GN$33,GL12&lt;&gt;""),AND(HI12&gt;=HP$29,HJ12&gt;=HP$33,HI12&lt;&gt;""),AND(HN12&gt;=HP$29,HO12&gt;=HP$33,HN12&lt;&gt;""),AND(IK12&gt;=IR$29,IL12&gt;=IR$33,IK12&lt;&gt;""),AND(IP12&gt;=IR$29,IQ12&gt;=IR$33,IP12&lt;&gt;""),AND(JM12&gt;=JT$29,JN12&gt;=JT$33,JM12&lt;&gt;""),AND(JR12&gt;=JT$29,JS12&gt;=JT$33,JR12&lt;&gt;""),AND(KO12&gt;=KV$29,KP12&gt;=KV$33,KO12&lt;&gt;""),AND(KT12&gt;=KV$29,KU12&gt;=KV$33,KT12&lt;&gt;""),AND(LQ12&gt;=LX$29,LR12&gt;=LX$33,LQ12&lt;&gt;""),AND(LV12&gt;=LX$29,LW12&gt;=LX$33,LV12&lt;&gt;""),AND(MS12&gt;=MZ$29,MT12&gt;=MZ$33,MS12&lt;&gt;""),AND(MX12&gt;=MZ$29,MY12&gt;=MZ$33,MX12&lt;&gt;""),AND(NU12&gt;=OB$29,NV12&gt;=OB$33,NU12&lt;&gt;""),AND(NZ12&gt;=OB$29,OA12&gt;=OB$33,NZ12&lt;&gt;""),AND(OW12&gt;=PD$29,OX12&gt;=PD$33,OW12&lt;&gt;""),AND(PB12&gt;=PD$29,PC12&gt;=PD$33,PB12&lt;&gt;""),AND(PY12&gt;=QF$29,PZ12&gt;=QF$33,PY12&lt;&gt;""),AND(QD12&gt;=QF$29,QE12&gt;=QF$33,QD12&lt;&gt;"")),"P","")</f>
        <v>P</v>
      </c>
      <c r="I12" s="3" t="str">
        <f>IF(OR(AND(AS12&gt;=AY$33,AS12&lt;&gt;"",AQ12=""),AND(AX12&gt;=AY$33,AX12&lt;&gt;"",AQ12=""),AND(BV12&gt;=CB$33,BV12&lt;&gt;"",BT12=""),AND(CA12&gt;=CB$33,CA12&lt;&gt;"",BT12=""),AND(CY12&gt;=DE$33,CY12&lt;&gt;"",CW12=""),AND(DD12&gt;=DE$33,DD12&lt;&gt;"",CW12=""),AND(ED12&gt;=EJ$33,ED12&lt;&gt;""),AND(EI12&gt;=EJ$33,EI12&lt;&gt;""),AND(FF12&gt;=FL$33,FF12&lt;&gt;""),AND(FK12&gt;=FL$33,FK12&lt;&gt;""),AND(GH12&gt;=GN$33,GH12&lt;&gt;""),AND(GM12&gt;=GN$33,GM12&lt;&gt;""),AND(HJ12&gt;=HP$33,HJ12&lt;&gt;""),AND(HO12&gt;=HP$33,HO12&lt;&gt;""),AND(IL12&gt;=IR$33,IL12&lt;&gt;""),AND(IQ12&gt;=IR$33,IQ12&lt;&gt;""),AND(JN12&gt;=JT$33,JN12&lt;&gt;""),AND(JS12&gt;=JT$33,JS12&lt;&gt;""),AND(KP12&gt;=KV$33,KP12&lt;&gt;""),AND(KU12&gt;=KV$33,KU12&lt;&gt;""),AND(LR12&gt;=LX$33,LR12&lt;&gt;""),AND(LW12&gt;=LX$33,LW12&lt;&gt;""),AND(MT12&gt;=MZ$33,MT12&lt;&gt;""),AND(MY12&gt;=MZ$33,MY12&lt;&gt;""),AND(NV12&gt;=OB$33,NV12&lt;&gt;""),AND(OA12&gt;=OB$33,OA12&lt;&gt;""),AND(OX12&gt;=PD$33,OX12&lt;&gt;""),AND(PC12&gt;=PD$33,PC12&lt;&gt;""),AND(PZ12&gt;=QF$33,PZ12&lt;&gt;""),AND(QE12&gt;=QF$33,QE12&lt;&gt;"")),"P","")</f>
        <v>P</v>
      </c>
      <c r="J12" s="36" t="str">
        <f>IF(AND(I12="P",H12=""),"No DD",IF(OR(AND(AU12&gt;=AY$32,AV12&gt;=AY$36,AU12&lt;&gt;"",AQ12=""),AND(BX12&gt;=CB$32,BY12&gt;=CB$36,BX12&lt;&gt;"",BT12=""),AND(DA12&gt;=DE$32,DB12&gt;=DE$36,DA12&lt;&gt;"",CW12=""),AND(EF12&gt;=EJ$32,EG12&gt;=EJ$36,EF12&lt;&gt;""),AND(FH12&gt;=FL$32,FI12&gt;=FL$36,FH12&lt;&gt;""),AND(GJ12&gt;=GN$32,GK12&gt;=GN$36,GJ12&lt;&gt;""),AND(HL12&gt;=HP$32,HM12&gt;=HP$36,HL12&lt;&gt;""),AND(IN12&gt;=IR$32,IO12&gt;=IR$36,IN12&lt;&gt;""),AND(JP12&gt;=JT$32,JQ12&gt;=JT$36,JP12&lt;&gt;""),AND(KR12&gt;=KV$32,KS12&gt;=KV$36,KR12&lt;&gt;""),AND(LT12&gt;=LX$32,LU12&gt;=LX$36,LT12&lt;&gt;""),AND(MV12&gt;=MZ$32,MW12&gt;=MZ$36,MV12&lt;&gt;""),AND(NX12&gt;=OB$32,NY12&gt;=OB$36,NX12&lt;&gt;""),AND(OZ12&gt;=PD$32,PA12&gt;=PD$36,OZ12&lt;&gt;""),AND(QB12&gt;=QF$32,QC12&gt;=QF$36,QB12&lt;&gt;"")),"Merit",IF(OR(AND(AU12&gt;=AY$31,AV12&gt;=AY$35,AU12&lt;&gt;"",AQ12=""),AND(BX12&gt;=CB$31,BY12&gt;=CB$35,BX12&lt;&gt;"",BT12=""),AND(DA12&gt;=DE$31,DB12&gt;=DE$35,DA12&lt;&gt;"",CW12=""),AND(EF12&gt;=EJ$31,EG12&gt;=EJ$35,EF12&lt;&gt;""),AND(FH12&gt;=FL$31,FI12&gt;=FL$35,FH12&lt;&gt;""),AND(GJ12&gt;=GN$31,GK12&gt;=GN$35,GJ12&lt;&gt;""),AND(HL12&gt;=HP$31,HM12&gt;=HP$35,HL12&lt;&gt;""),AND(IN12&gt;=IR$31,IO12&gt;=IR$35,IN12&lt;&gt;""),AND(JP12&gt;=JT$31,JQ12&gt;=JT$35,JP12&lt;&gt;""),AND(KR12&gt;=KV$31,KS12&gt;=KV$35,KR12&lt;&gt;""),AND(LT12&gt;=LX$31,LU12&gt;=LX$35,LT12&lt;&gt;""),AND(MV12&gt;=MZ$31,MW12&gt;=MZ$35,MV12&lt;&gt;""),AND(NX12&gt;=OB$31,NY12&gt;=OB$35,NX12&lt;&gt;""),AND(OZ12&gt;=PD$31,PA12&gt;=PD$35,OZ12&lt;&gt;""),AND(QB12&gt;=QF$31,QC12&gt;=QF$35,QB12&lt;&gt;"")),"Excellence",IF(K12="P","Worlds Team",IF(H12="P","National Team","")))))</f>
        <v>National Team</v>
      </c>
      <c r="K12" s="3" t="str">
        <f>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P","")</f>
        <v/>
      </c>
      <c r="L12" s="8">
        <f>IF(COUNT(AS12,BV12,CY12)&gt;0,LARGE((AS12,BV12,CY12),1),0)</f>
        <v>40.200000000000003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40.099999999999994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42.900000000000006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15.7</v>
      </c>
      <c r="X12" s="19">
        <v>3.2</v>
      </c>
      <c r="Y12" s="19">
        <v>0</v>
      </c>
      <c r="Z12" s="19">
        <v>0</v>
      </c>
      <c r="AA12" s="19">
        <v>16.7</v>
      </c>
      <c r="AB12" s="19">
        <v>3.9</v>
      </c>
      <c r="AC12" s="19">
        <v>0</v>
      </c>
      <c r="AD12" s="19">
        <v>0.6</v>
      </c>
      <c r="AE12" s="19">
        <v>16.7</v>
      </c>
      <c r="AF12" s="19">
        <v>3.9</v>
      </c>
      <c r="AG12" s="19">
        <v>0</v>
      </c>
      <c r="AH12" s="19">
        <v>0.6</v>
      </c>
      <c r="AI12" s="19">
        <v>16.8</v>
      </c>
      <c r="AJ12" s="19">
        <v>3.9</v>
      </c>
      <c r="AK12" s="19">
        <v>0</v>
      </c>
      <c r="AL12" s="19">
        <v>0.3</v>
      </c>
      <c r="AM12" s="19">
        <v>16.899999999999999</v>
      </c>
      <c r="AN12" s="19">
        <v>3.9</v>
      </c>
      <c r="AO12" s="19">
        <v>0</v>
      </c>
      <c r="AP12" s="19">
        <v>0.6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40.099999999999994</v>
      </c>
      <c r="AT12" s="40">
        <f>IF(SUM(AE12:AF12,AH12)-AG12&gt;0,SUM(AE12:AF12,AH12)-AG12,"")</f>
        <v>21.2</v>
      </c>
      <c r="AU12" s="40">
        <f>IF(SUM(X12,AB12,AF12)&gt;0,SUM(X12,AB12,AF12),"")</f>
        <v>11</v>
      </c>
      <c r="AV12" s="40">
        <f>IF(SUM(AS12,AT12)&gt;0,SUM(AS12,AT12),"")</f>
        <v>61.3</v>
      </c>
      <c r="AW12" s="40">
        <f>IF(SUM(AJ12,AN12)&gt;0,SUM(AJ12,AN12),"")</f>
        <v>7.8</v>
      </c>
      <c r="AX12" s="40">
        <f>IF(SUM(AI12:AJ12,AL12:AN12,AP12)-SUM(AK12,AO12)&gt;0,SUM(AI12:AJ12,AL12:AN12,AP12)-SUM(AK12,AO12),"")</f>
        <v>42.4</v>
      </c>
      <c r="AY12" s="40">
        <f>IF(SUM(AS12,AT12,AX12)&gt;0,SUM(AS12,AT12,AX12),"")</f>
        <v>103.69999999999999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14.9</v>
      </c>
      <c r="CD12" s="19">
        <v>3.9</v>
      </c>
      <c r="CE12" s="19">
        <v>0.2</v>
      </c>
      <c r="CF12" s="19">
        <v>0.3</v>
      </c>
      <c r="CG12" s="19">
        <v>16.8</v>
      </c>
      <c r="CH12" s="19">
        <v>3.9</v>
      </c>
      <c r="CI12" s="19">
        <v>0</v>
      </c>
      <c r="CJ12" s="19">
        <v>0.6</v>
      </c>
      <c r="CK12" s="19">
        <v>17.399999999999999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16.8</v>
      </c>
      <c r="CT12" s="19">
        <v>3.9</v>
      </c>
      <c r="CU12" s="19">
        <v>0</v>
      </c>
      <c r="CV12" s="19">
        <v>0.6</v>
      </c>
      <c r="CW12" s="27"/>
      <c r="CX12" s="40">
        <f>IF(SUM(CD12,CH12)&gt;0,SUM(CD12,CH12),"")</f>
        <v>7.8</v>
      </c>
      <c r="CY12" s="40">
        <f>IF(SUM(CC12:CD12,CF12:CH12,CJ12)-CE12-CI12&gt;0,SUM(CC12:CD12,CF12:CH12,CJ12)-CE12-CI12,"")</f>
        <v>40.200000000000003</v>
      </c>
      <c r="CZ12" s="40">
        <f>IF(SUM(CK12:CL12,CN12)-CM12&gt;0,SUM(CK12:CL12,CN12)-CM12,"")</f>
        <v>22.6</v>
      </c>
      <c r="DA12" s="40">
        <f>IF(SUM(CD12,CH12,CL12)&gt;0,SUM(CD12,CH12,CL12),"")</f>
        <v>12.399999999999999</v>
      </c>
      <c r="DB12" s="40">
        <f>IF(SUM(CY12,CZ12)&gt;0,SUM(CY12,CZ12),"")</f>
        <v>62.800000000000004</v>
      </c>
      <c r="DC12" s="40">
        <f>IF(SUM(CP12,CT12)&gt;0,SUM(CP12,CT12),"")</f>
        <v>8.5</v>
      </c>
      <c r="DD12" s="40">
        <f>IF(SUM(CO12:CP12,CR12:CT12,CV12)-SUM(CQ12,CU12)&gt;0,SUM(CO12:CP12,CR12:CT12,CV12)-SUM(CQ12,CU12),"")</f>
        <v>42.900000000000006</v>
      </c>
      <c r="DE12" s="40">
        <f>IF(SUM(CY12,CZ12,DD12)&gt;0,SUM(CY12,CZ12,DD12),"")</f>
        <v>105.70000000000002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7.45</v>
      </c>
      <c r="QH12" s="22">
        <f>IF($CW12="P",CD12,(CD12+BA12)/2)</f>
        <v>1.95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8.4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8.6999999999999993</v>
      </c>
      <c r="QP12" s="22">
        <f>IF($CW12="P",CL12,(CL12+BI12)/2)</f>
        <v>2.2999999999999998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8.1999999999999993</v>
      </c>
      <c r="QT12" s="22">
        <f>IF($CW12="P",CP12,(CP12+BM12)/2)</f>
        <v>2.2999999999999998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8.4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3.9</v>
      </c>
      <c r="RC12" s="40">
        <f>IF(SUM(QG12:QH12,QJ12:QL12,QN12)-QI12-QM12&gt;0,SUM(QG12:QH12,QJ12:QL12,QN12)-QI12-QM12,"")</f>
        <v>20.100000000000001</v>
      </c>
      <c r="RD12" s="40">
        <f>IF(SUM(QO12:QP12,QR12)-QQ12&gt;0,SUM(QO12:QP12,QR12)-QQ12,"")</f>
        <v>11.3</v>
      </c>
      <c r="RE12" s="40">
        <f>IF(SUM(QH12,QL12,QP12)&gt;0,SUM(QH12,QL12,QP12),"")</f>
        <v>6.1999999999999993</v>
      </c>
      <c r="RF12" s="40">
        <f>IF(SUM(RC12,RD12)&gt;0,SUM(RC12,RD12),"")</f>
        <v>31.400000000000002</v>
      </c>
      <c r="RG12" s="40">
        <f>IF(SUM(QT12,QX12)&gt;0,SUM(QT12,QX12),"")</f>
        <v>4.25</v>
      </c>
      <c r="RH12" s="40">
        <f>IF(SUM(QS12:QT12,QV12:QX12,QZ12)-SUM(QU12,QY12)&gt;0,SUM(QS12:QT12,QV12:QX12,QZ12)-SUM(QU12,QY12),"")</f>
        <v>21.450000000000003</v>
      </c>
      <c r="RI12" s="40">
        <f>IF(SUM(RC12,RD12,RH12)&gt;0,SUM(RC12,RD12,RH12),"")</f>
        <v>52.850000000000009</v>
      </c>
    </row>
    <row r="13" spans="1:477" x14ac:dyDescent="0.2">
      <c r="A13" s="4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>10</v>
      </c>
      <c r="B13" s="4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>5</v>
      </c>
      <c r="C13" s="5" t="s">
        <v>228</v>
      </c>
      <c r="D13" s="4" t="s">
        <v>6</v>
      </c>
      <c r="E13" s="4">
        <v>2003</v>
      </c>
      <c r="F13" s="9">
        <f>SUM(L13:T13)+SUM(L13:P13)*0.0000001+SUM(L13)*0.0000000000001</f>
        <v>107.70000648000426</v>
      </c>
      <c r="G13" s="66"/>
      <c r="H13" s="3" t="str">
        <f>IF(OR(AND(AR13&gt;=AY$29,AS13&gt;=AY$33,AR13&lt;&gt;"",AQ13=""),AND(AW13&gt;=AY$29,AX13&gt;=AY$33,AW13&lt;&gt;"",AQ13=""),AND(BU13&gt;=CB$29,BV13&gt;=CB$33,BU13&lt;&gt;"",BT13=""),AND(BZ13&gt;=CB$29,CA13&gt;=CB$33,BZ13&lt;&gt;"",BT13=""),AND(CX13&gt;=DE$29,CY13&gt;=DE$33,CX13&lt;&gt;"",CW13=""),AND(DC13&gt;=DE$29,DD13&gt;=DE$33,DC13&lt;&gt;""),AND(EC13&gt;=EJ$29,ED13&gt;=EJ$33,EC13&lt;&gt;""),AND(EH13&gt;=EJ$29,EI13&gt;=EJ$33,EH13&lt;&gt;""),AND(FE13&gt;=FL$29,FF13&gt;=FL$33,FE13&lt;&gt;""),AND(FJ13&gt;=FL$29,FK13&gt;=FL$33,FJ13&lt;&gt;""),AND(GG13&gt;=GN$29,GH13&gt;=GN$33,GG13&lt;&gt;""),AND(GL13&gt;=GN$29,GM13&gt;=GN$33,GL13&lt;&gt;""),AND(HI13&gt;=HP$29,HJ13&gt;=HP$33,HI13&lt;&gt;""),AND(HN13&gt;=HP$29,HO13&gt;=HP$33,HN13&lt;&gt;""),AND(IK13&gt;=IR$29,IL13&gt;=IR$33,IK13&lt;&gt;""),AND(IP13&gt;=IR$29,IQ13&gt;=IR$33,IP13&lt;&gt;""),AND(JM13&gt;=JT$29,JN13&gt;=JT$33,JM13&lt;&gt;""),AND(JR13&gt;=JT$29,JS13&gt;=JT$33,JR13&lt;&gt;""),AND(KO13&gt;=KV$29,KP13&gt;=KV$33,KO13&lt;&gt;""),AND(KT13&gt;=KV$29,KU13&gt;=KV$33,KT13&lt;&gt;""),AND(LQ13&gt;=LX$29,LR13&gt;=LX$33,LQ13&lt;&gt;""),AND(LV13&gt;=LX$29,LW13&gt;=LX$33,LV13&lt;&gt;""),AND(MS13&gt;=MZ$29,MT13&gt;=MZ$33,MS13&lt;&gt;""),AND(MX13&gt;=MZ$29,MY13&gt;=MZ$33,MX13&lt;&gt;""),AND(NU13&gt;=OB$29,NV13&gt;=OB$33,NU13&lt;&gt;""),AND(NZ13&gt;=OB$29,OA13&gt;=OB$33,NZ13&lt;&gt;""),AND(OW13&gt;=PD$29,OX13&gt;=PD$33,OW13&lt;&gt;""),AND(PB13&gt;=PD$29,PC13&gt;=PD$33,PB13&lt;&gt;""),AND(PY13&gt;=QF$29,PZ13&gt;=QF$33,PY13&lt;&gt;""),AND(QD13&gt;=QF$29,QE13&gt;=QF$33,QD13&lt;&gt;"")),"P","")</f>
        <v>P</v>
      </c>
      <c r="I13" s="3" t="str">
        <f>IF(OR(AND(AS13&gt;=AY$33,AS13&lt;&gt;"",AQ13=""),AND(AX13&gt;=AY$33,AX13&lt;&gt;"",AQ13=""),AND(BV13&gt;=CB$33,BV13&lt;&gt;"",BT13=""),AND(CA13&gt;=CB$33,CA13&lt;&gt;"",BT13=""),AND(CY13&gt;=DE$33,CY13&lt;&gt;"",CW13=""),AND(DD13&gt;=DE$33,DD13&lt;&gt;"",CW13=""),AND(ED13&gt;=EJ$33,ED13&lt;&gt;""),AND(EI13&gt;=EJ$33,EI13&lt;&gt;""),AND(FF13&gt;=FL$33,FF13&lt;&gt;""),AND(FK13&gt;=FL$33,FK13&lt;&gt;""),AND(GH13&gt;=GN$33,GH13&lt;&gt;""),AND(GM13&gt;=GN$33,GM13&lt;&gt;""),AND(HJ13&gt;=HP$33,HJ13&lt;&gt;""),AND(HO13&gt;=HP$33,HO13&lt;&gt;""),AND(IL13&gt;=IR$33,IL13&lt;&gt;""),AND(IQ13&gt;=IR$33,IQ13&lt;&gt;""),AND(JN13&gt;=JT$33,JN13&lt;&gt;""),AND(JS13&gt;=JT$33,JS13&lt;&gt;""),AND(KP13&gt;=KV$33,KP13&lt;&gt;""),AND(KU13&gt;=KV$33,KU13&lt;&gt;""),AND(LR13&gt;=LX$33,LR13&lt;&gt;""),AND(LW13&gt;=LX$33,LW13&lt;&gt;""),AND(MT13&gt;=MZ$33,MT13&lt;&gt;""),AND(MY13&gt;=MZ$33,MY13&lt;&gt;""),AND(NV13&gt;=OB$33,NV13&lt;&gt;""),AND(OA13&gt;=OB$33,OA13&lt;&gt;""),AND(OX13&gt;=PD$33,OX13&lt;&gt;""),AND(PC13&gt;=PD$33,PC13&lt;&gt;""),AND(PZ13&gt;=QF$33,PZ13&lt;&gt;""),AND(QE13&gt;=QF$33,QE13&lt;&gt;"")),"P","")</f>
        <v>P</v>
      </c>
      <c r="J13" s="36" t="str">
        <f>IF(AND(I13="P",H13=""),"No DD",IF(OR(AND(AU13&gt;=AY$32,AV13&gt;=AY$36,AU13&lt;&gt;"",AQ13=""),AND(BX13&gt;=CB$32,BY13&gt;=CB$36,BX13&lt;&gt;"",BT13=""),AND(DA13&gt;=DE$32,DB13&gt;=DE$36,DA13&lt;&gt;"",CW13=""),AND(EF13&gt;=EJ$32,EG13&gt;=EJ$36,EF13&lt;&gt;""),AND(FH13&gt;=FL$32,FI13&gt;=FL$36,FH13&lt;&gt;""),AND(GJ13&gt;=GN$32,GK13&gt;=GN$36,GJ13&lt;&gt;""),AND(HL13&gt;=HP$32,HM13&gt;=HP$36,HL13&lt;&gt;""),AND(IN13&gt;=IR$32,IO13&gt;=IR$36,IN13&lt;&gt;""),AND(JP13&gt;=JT$32,JQ13&gt;=JT$36,JP13&lt;&gt;""),AND(KR13&gt;=KV$32,KS13&gt;=KV$36,KR13&lt;&gt;""),AND(LT13&gt;=LX$32,LU13&gt;=LX$36,LT13&lt;&gt;""),AND(MV13&gt;=MZ$32,MW13&gt;=MZ$36,MV13&lt;&gt;""),AND(NX13&gt;=OB$32,NY13&gt;=OB$36,NX13&lt;&gt;""),AND(OZ13&gt;=PD$32,PA13&gt;=PD$36,OZ13&lt;&gt;""),AND(QB13&gt;=QF$32,QC13&gt;=QF$36,QB13&lt;&gt;"")),"Merit",IF(OR(AND(AU13&gt;=AY$31,AV13&gt;=AY$35,AU13&lt;&gt;"",AQ13=""),AND(BX13&gt;=CB$31,BY13&gt;=CB$35,BX13&lt;&gt;"",BT13=""),AND(DA13&gt;=DE$31,DB13&gt;=DE$35,DA13&lt;&gt;"",CW13=""),AND(EF13&gt;=EJ$31,EG13&gt;=EJ$35,EF13&lt;&gt;""),AND(FH13&gt;=FL$31,FI13&gt;=FL$35,FH13&lt;&gt;""),AND(GJ13&gt;=GN$31,GK13&gt;=GN$35,GJ13&lt;&gt;""),AND(HL13&gt;=HP$31,HM13&gt;=HP$35,HL13&lt;&gt;""),AND(IN13&gt;=IR$31,IO13&gt;=IR$35,IN13&lt;&gt;""),AND(JP13&gt;=JT$31,JQ13&gt;=JT$35,JP13&lt;&gt;""),AND(KR13&gt;=KV$31,KS13&gt;=KV$35,KR13&lt;&gt;""),AND(LT13&gt;=LX$31,LU13&gt;=LX$35,LT13&lt;&gt;""),AND(MV13&gt;=MZ$31,MW13&gt;=MZ$35,MV13&lt;&gt;""),AND(NX13&gt;=OB$31,NY13&gt;=OB$35,NX13&lt;&gt;""),AND(OZ13&gt;=PD$31,PA13&gt;=PD$35,OZ13&lt;&gt;""),AND(QB13&gt;=QF$31,QC13&gt;=QF$35,QB13&lt;&gt;"")),"Excellence",IF(K13="P","Worlds Team",IF(H13="P","National Team","")))))</f>
        <v>National Team</v>
      </c>
      <c r="K13" s="3" t="str">
        <f>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P","")</f>
        <v/>
      </c>
      <c r="L13" s="8">
        <f>IF(COUNT(AS13,BV13,CY13)&gt;0,LARGE((AS13,BV13,CY13),1),0)</f>
        <v>42.79999999999999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42.9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16.7</v>
      </c>
      <c r="CD13" s="19">
        <v>4.0999999999999996</v>
      </c>
      <c r="CE13" s="19">
        <v>0</v>
      </c>
      <c r="CF13" s="19">
        <v>0.3</v>
      </c>
      <c r="CG13" s="19">
        <v>17.5</v>
      </c>
      <c r="CH13" s="19">
        <v>3.9</v>
      </c>
      <c r="CI13" s="19">
        <v>0</v>
      </c>
      <c r="CJ13" s="19">
        <v>0.3</v>
      </c>
      <c r="CK13" s="19">
        <v>17.8</v>
      </c>
      <c r="CL13" s="19">
        <v>3.9</v>
      </c>
      <c r="CM13" s="19">
        <v>0</v>
      </c>
      <c r="CN13" s="19">
        <v>0.3</v>
      </c>
      <c r="CO13" s="19">
        <v>17</v>
      </c>
      <c r="CP13" s="19">
        <v>3.9</v>
      </c>
      <c r="CQ13" s="19">
        <v>0</v>
      </c>
      <c r="CR13" s="19">
        <v>0.3</v>
      </c>
      <c r="CS13" s="19">
        <v>17.3</v>
      </c>
      <c r="CT13" s="19">
        <v>4.0999999999999996</v>
      </c>
      <c r="CU13" s="19">
        <v>0</v>
      </c>
      <c r="CV13" s="19">
        <v>0.3</v>
      </c>
      <c r="CW13" s="27"/>
      <c r="CX13" s="40">
        <f>IF(SUM(CD13,CH13)&gt;0,SUM(CD13,CH13),"")</f>
        <v>8</v>
      </c>
      <c r="CY13" s="40">
        <f>IF(SUM(CC13:CD13,CF13:CH13,CJ13)-CE13-CI13&gt;0,SUM(CC13:CD13,CF13:CH13,CJ13)-CE13-CI13,"")</f>
        <v>42.79999999999999</v>
      </c>
      <c r="CZ13" s="40">
        <f>IF(SUM(CK13:CL13,CN13)-CM13&gt;0,SUM(CK13:CL13,CN13)-CM13,"")</f>
        <v>22</v>
      </c>
      <c r="DA13" s="40">
        <f>IF(SUM(CD13,CH13,CL13)&gt;0,SUM(CD13,CH13,CL13),"")</f>
        <v>11.9</v>
      </c>
      <c r="DB13" s="40">
        <f>IF(SUM(CY13,CZ13)&gt;0,SUM(CY13,CZ13),"")</f>
        <v>64.799999999999983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42.9</v>
      </c>
      <c r="DE13" s="40">
        <f>IF(SUM(CY13,CZ13,DD13)&gt;0,SUM(CY13,CZ13,DD13),"")</f>
        <v>107.69999999999999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8.35</v>
      </c>
      <c r="QH13" s="22">
        <f>IF($CW13="P",CD13,(CD13+BA13)/2)</f>
        <v>2.0499999999999998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8.75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8.9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0.15</v>
      </c>
      <c r="QS13" s="22">
        <f>IF($CW13="P",CO13,(CO13+BL13)/2)</f>
        <v>8.5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8.65</v>
      </c>
      <c r="QX13" s="22">
        <f>IF($CW13="P",CT13,(CT13+BQ13)/2)</f>
        <v>2.0499999999999998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4</v>
      </c>
      <c r="RC13" s="40">
        <f>IF(SUM(QG13:QH13,QJ13:QL13,QN13)-QI13-QM13&gt;0,SUM(QG13:QH13,QJ13:QL13,QN13)-QI13-QM13,"")</f>
        <v>21.399999999999995</v>
      </c>
      <c r="RD13" s="40">
        <f>IF(SUM(QO13:QP13,QR13)-QQ13&gt;0,SUM(QO13:QP13,QR13)-QQ13,"")</f>
        <v>11</v>
      </c>
      <c r="RE13" s="40">
        <f>IF(SUM(QH13,QL13,QP13)&gt;0,SUM(QH13,QL13,QP13),"")</f>
        <v>5.95</v>
      </c>
      <c r="RF13" s="40">
        <f>IF(SUM(RC13,RD13)&gt;0,SUM(RC13,RD13),"")</f>
        <v>32.399999999999991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21.45</v>
      </c>
      <c r="RI13" s="40">
        <f>IF(SUM(RC13,RD13,RH13)&gt;0,SUM(RC13,RD13,RH13),"")</f>
        <v>53.849999999999994</v>
      </c>
    </row>
    <row r="14" spans="1:477" x14ac:dyDescent="0.2">
      <c r="A14" s="4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>11</v>
      </c>
      <c r="B14" s="4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>6</v>
      </c>
      <c r="C14" s="5" t="s">
        <v>229</v>
      </c>
      <c r="D14" s="4" t="s">
        <v>3</v>
      </c>
      <c r="E14" s="4">
        <v>2007</v>
      </c>
      <c r="F14" s="9">
        <f>SUM(L14:T14)+SUM(L14:P14)*0.0000001+SUM(L14)*0.0000000000001</f>
        <v>143.10001004000395</v>
      </c>
      <c r="G14" s="66"/>
      <c r="H14" s="3" t="str">
        <f>IF(OR(AND(AR14&gt;=AY$29,AS14&gt;=AY$33,AR14&lt;&gt;"",AQ14=""),AND(AW14&gt;=AY$29,AX14&gt;=AY$33,AW14&lt;&gt;"",AQ14=""),AND(BU14&gt;=CB$29,BV14&gt;=CB$33,BU14&lt;&gt;"",BT14=""),AND(BZ14&gt;=CB$29,CA14&gt;=CB$33,BZ14&lt;&gt;"",BT14=""),AND(CX14&gt;=DE$29,CY14&gt;=DE$33,CX14&lt;&gt;"",CW14=""),AND(DC14&gt;=DE$29,DD14&gt;=DE$33,DC14&lt;&gt;""),AND(EC14&gt;=EJ$29,ED14&gt;=EJ$33,EC14&lt;&gt;""),AND(EH14&gt;=EJ$29,EI14&gt;=EJ$33,EH14&lt;&gt;""),AND(FE14&gt;=FL$29,FF14&gt;=FL$33,FE14&lt;&gt;""),AND(FJ14&gt;=FL$29,FK14&gt;=FL$33,FJ14&lt;&gt;""),AND(GG14&gt;=GN$29,GH14&gt;=GN$33,GG14&lt;&gt;""),AND(GL14&gt;=GN$29,GM14&gt;=GN$33,GL14&lt;&gt;""),AND(HI14&gt;=HP$29,HJ14&gt;=HP$33,HI14&lt;&gt;""),AND(HN14&gt;=HP$29,HO14&gt;=HP$33,HN14&lt;&gt;""),AND(IK14&gt;=IR$29,IL14&gt;=IR$33,IK14&lt;&gt;""),AND(IP14&gt;=IR$29,IQ14&gt;=IR$33,IP14&lt;&gt;""),AND(JM14&gt;=JT$29,JN14&gt;=JT$33,JM14&lt;&gt;""),AND(JR14&gt;=JT$29,JS14&gt;=JT$33,JR14&lt;&gt;""),AND(KO14&gt;=KV$29,KP14&gt;=KV$33,KO14&lt;&gt;""),AND(KT14&gt;=KV$29,KU14&gt;=KV$33,KT14&lt;&gt;""),AND(LQ14&gt;=LX$29,LR14&gt;=LX$33,LQ14&lt;&gt;""),AND(LV14&gt;=LX$29,LW14&gt;=LX$33,LV14&lt;&gt;""),AND(MS14&gt;=MZ$29,MT14&gt;=MZ$33,MS14&lt;&gt;""),AND(MX14&gt;=MZ$29,MY14&gt;=MZ$33,MX14&lt;&gt;""),AND(NU14&gt;=OB$29,NV14&gt;=OB$33,NU14&lt;&gt;""),AND(NZ14&gt;=OB$29,OA14&gt;=OB$33,NZ14&lt;&gt;""),AND(OW14&gt;=PD$29,OX14&gt;=PD$33,OW14&lt;&gt;""),AND(PB14&gt;=PD$29,PC14&gt;=PD$33,PB14&lt;&gt;""),AND(PY14&gt;=QF$29,PZ14&gt;=QF$33,PY14&lt;&gt;""),AND(QD14&gt;=QF$29,QE14&gt;=QF$33,QD14&lt;&gt;"")),"P","")</f>
        <v/>
      </c>
      <c r="I14" s="3" t="str">
        <f>IF(OR(AND(AS14&gt;=AY$33,AS14&lt;&gt;"",AQ14=""),AND(AX14&gt;=AY$33,AX14&lt;&gt;"",AQ14=""),AND(BV14&gt;=CB$33,BV14&lt;&gt;"",BT14=""),AND(CA14&gt;=CB$33,CA14&lt;&gt;"",BT14=""),AND(CY14&gt;=DE$33,CY14&lt;&gt;"",CW14=""),AND(DD14&gt;=DE$33,DD14&lt;&gt;"",CW14=""),AND(ED14&gt;=EJ$33,ED14&lt;&gt;""),AND(EI14&gt;=EJ$33,EI14&lt;&gt;""),AND(FF14&gt;=FL$33,FF14&lt;&gt;""),AND(FK14&gt;=FL$33,FK14&lt;&gt;""),AND(GH14&gt;=GN$33,GH14&lt;&gt;""),AND(GM14&gt;=GN$33,GM14&lt;&gt;""),AND(HJ14&gt;=HP$33,HJ14&lt;&gt;""),AND(HO14&gt;=HP$33,HO14&lt;&gt;""),AND(IL14&gt;=IR$33,IL14&lt;&gt;""),AND(IQ14&gt;=IR$33,IQ14&lt;&gt;""),AND(JN14&gt;=JT$33,JN14&lt;&gt;""),AND(JS14&gt;=JT$33,JS14&lt;&gt;""),AND(KP14&gt;=KV$33,KP14&lt;&gt;""),AND(KU14&gt;=KV$33,KU14&lt;&gt;""),AND(LR14&gt;=LX$33,LR14&lt;&gt;""),AND(LW14&gt;=LX$33,LW14&lt;&gt;""),AND(MT14&gt;=MZ$33,MT14&lt;&gt;""),AND(MY14&gt;=MZ$33,MY14&lt;&gt;""),AND(NV14&gt;=OB$33,NV14&lt;&gt;""),AND(OA14&gt;=OB$33,OA14&lt;&gt;""),AND(OX14&gt;=PD$33,OX14&lt;&gt;""),AND(PC14&gt;=PD$33,PC14&lt;&gt;""),AND(PZ14&gt;=QF$33,PZ14&lt;&gt;""),AND(QE14&gt;=QF$33,QE14&lt;&gt;"")),"P","")</f>
        <v>P</v>
      </c>
      <c r="J14" s="36" t="str">
        <f>IF(AND(I14="P",H14=""),"No DD",IF(OR(AND(AU14&gt;=AY$32,AV14&gt;=AY$36,AU14&lt;&gt;"",AQ14=""),AND(BX14&gt;=CB$32,BY14&gt;=CB$36,BX14&lt;&gt;"",BT14=""),AND(DA14&gt;=DE$32,DB14&gt;=DE$36,DA14&lt;&gt;"",CW14=""),AND(EF14&gt;=EJ$32,EG14&gt;=EJ$36,EF14&lt;&gt;""),AND(FH14&gt;=FL$32,FI14&gt;=FL$36,FH14&lt;&gt;""),AND(GJ14&gt;=GN$32,GK14&gt;=GN$36,GJ14&lt;&gt;""),AND(HL14&gt;=HP$32,HM14&gt;=HP$36,HL14&lt;&gt;""),AND(IN14&gt;=IR$32,IO14&gt;=IR$36,IN14&lt;&gt;""),AND(JP14&gt;=JT$32,JQ14&gt;=JT$36,JP14&lt;&gt;""),AND(KR14&gt;=KV$32,KS14&gt;=KV$36,KR14&lt;&gt;""),AND(LT14&gt;=LX$32,LU14&gt;=LX$36,LT14&lt;&gt;""),AND(MV14&gt;=MZ$32,MW14&gt;=MZ$36,MV14&lt;&gt;""),AND(NX14&gt;=OB$32,NY14&gt;=OB$36,NX14&lt;&gt;""),AND(OZ14&gt;=PD$32,PA14&gt;=PD$36,OZ14&lt;&gt;""),AND(QB14&gt;=QF$32,QC14&gt;=QF$36,QB14&lt;&gt;"")),"Merit",IF(OR(AND(AU14&gt;=AY$31,AV14&gt;=AY$35,AU14&lt;&gt;"",AQ14=""),AND(BX14&gt;=CB$31,BY14&gt;=CB$35,BX14&lt;&gt;"",BT14=""),AND(DA14&gt;=DE$31,DB14&gt;=DE$35,DA14&lt;&gt;"",CW14=""),AND(EF14&gt;=EJ$31,EG14&gt;=EJ$35,EF14&lt;&gt;""),AND(FH14&gt;=FL$31,FI14&gt;=FL$35,FH14&lt;&gt;""),AND(GJ14&gt;=GN$31,GK14&gt;=GN$35,GJ14&lt;&gt;""),AND(HL14&gt;=HP$31,HM14&gt;=HP$35,HL14&lt;&gt;""),AND(IN14&gt;=IR$31,IO14&gt;=IR$35,IN14&lt;&gt;""),AND(JP14&gt;=JT$31,JQ14&gt;=JT$35,JP14&lt;&gt;""),AND(KR14&gt;=KV$31,KS14&gt;=KV$35,KR14&lt;&gt;""),AND(LT14&gt;=LX$31,LU14&gt;=LX$35,LT14&lt;&gt;""),AND(MV14&gt;=MZ$31,MW14&gt;=MZ$35,MV14&lt;&gt;""),AND(NX14&gt;=OB$31,NY14&gt;=OB$35,NX14&lt;&gt;""),AND(OZ14&gt;=PD$31,PA14&gt;=PD$35,OZ14&lt;&gt;""),AND(QB14&gt;=QF$31,QC14&gt;=QF$35,QB14&lt;&gt;"")),"Excellence",IF(K14="P","Worlds Team",IF(H14="P","National Team","")))))</f>
        <v>No DD</v>
      </c>
      <c r="K14" s="3" t="str">
        <f>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P","")</f>
        <v/>
      </c>
      <c r="L14" s="8">
        <f>IF(COUNT(AS14,BV14,CY14)&gt;0,LARGE((AS14,BV14,CY14),1),0)</f>
        <v>39.399999999999991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21.700000000000003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42.7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17.399999999999999</v>
      </c>
      <c r="X14" s="19">
        <v>3.2</v>
      </c>
      <c r="Y14" s="19">
        <v>0</v>
      </c>
      <c r="Z14" s="19">
        <v>0</v>
      </c>
      <c r="AA14" s="19">
        <v>15.7</v>
      </c>
      <c r="AB14" s="19">
        <v>3</v>
      </c>
      <c r="AC14" s="19">
        <v>0.2</v>
      </c>
      <c r="AD14" s="19">
        <v>0.3</v>
      </c>
      <c r="AE14" s="19"/>
      <c r="AF14" s="19"/>
      <c r="AG14" s="19"/>
      <c r="AH14" s="19"/>
      <c r="AI14" s="19">
        <v>17.5</v>
      </c>
      <c r="AJ14" s="19">
        <v>3.2</v>
      </c>
      <c r="AK14" s="19">
        <v>0</v>
      </c>
      <c r="AL14" s="19">
        <v>0.3</v>
      </c>
      <c r="AM14" s="19">
        <v>17.399999999999999</v>
      </c>
      <c r="AN14" s="19">
        <v>2.8</v>
      </c>
      <c r="AO14" s="19">
        <v>0.2</v>
      </c>
      <c r="AP14" s="19">
        <v>0.3</v>
      </c>
      <c r="AQ14" s="27"/>
      <c r="AR14" s="40">
        <f>IF(SUM(X14,AB14)&gt;0,SUM(X14,AB14),"")</f>
        <v>6.2</v>
      </c>
      <c r="AS14" s="40">
        <f>IF(SUM(W14:X14,Z14:AB14,AD14)-Y14-AC14&gt;0,SUM(W14:X14,Z14:AB14,AD14)-Y14-AC14,"")</f>
        <v>39.399999999999991</v>
      </c>
      <c r="AT14" s="40" t="str">
        <f>IF(SUM(AE14:AF14,AH14)-AG14&gt;0,SUM(AE14:AF14,AH14)-AG14,"")</f>
        <v/>
      </c>
      <c r="AU14" s="40">
        <f>IF(SUM(X14,AB14,AF14)&gt;0,SUM(X14,AB14,AF14),"")</f>
        <v>6.2</v>
      </c>
      <c r="AV14" s="40">
        <f>IF(SUM(AS14,AT14)&gt;0,SUM(AS14,AT14),"")</f>
        <v>39.399999999999991</v>
      </c>
      <c r="AW14" s="40">
        <f>IF(SUM(AJ14,AN14)&gt;0,SUM(AJ14,AN14),"")</f>
        <v>6</v>
      </c>
      <c r="AX14" s="40">
        <f>IF(SUM(AI14:AJ14,AL14:AN14,AP14)-SUM(AK14,AO14)&gt;0,SUM(AI14:AJ14,AL14:AN14,AP14)-SUM(AK14,AO14),"")</f>
        <v>41.29999999999999</v>
      </c>
      <c r="AY14" s="40">
        <f>IF(SUM(AS14,AT14,AX14)&gt;0,SUM(AS14,AT14,AX14),"")</f>
        <v>80.699999999999989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16.5</v>
      </c>
      <c r="CD14" s="19">
        <v>3.8</v>
      </c>
      <c r="CE14" s="19">
        <v>0</v>
      </c>
      <c r="CF14" s="19">
        <v>0.6</v>
      </c>
      <c r="CG14" s="19">
        <v>16.2</v>
      </c>
      <c r="CH14" s="19">
        <v>3.6</v>
      </c>
      <c r="CI14" s="19">
        <v>2</v>
      </c>
      <c r="CJ14" s="19">
        <v>0.6</v>
      </c>
      <c r="CK14" s="19">
        <v>17.5</v>
      </c>
      <c r="CL14" s="19">
        <v>3.6</v>
      </c>
      <c r="CM14" s="19">
        <v>0</v>
      </c>
      <c r="CN14" s="19">
        <v>0.6</v>
      </c>
      <c r="CO14" s="19">
        <v>16.899999999999999</v>
      </c>
      <c r="CP14" s="19">
        <v>3.8</v>
      </c>
      <c r="CQ14" s="19">
        <v>0</v>
      </c>
      <c r="CR14" s="19">
        <v>0.6</v>
      </c>
      <c r="CS14" s="19">
        <v>17.2</v>
      </c>
      <c r="CT14" s="19">
        <v>3.6</v>
      </c>
      <c r="CU14" s="19">
        <v>0</v>
      </c>
      <c r="CV14" s="19">
        <v>0.6</v>
      </c>
      <c r="CW14" s="27"/>
      <c r="CX14" s="40">
        <f>IF(SUM(CD14,CH14)&gt;0,SUM(CD14,CH14),"")</f>
        <v>7.4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11</v>
      </c>
      <c r="DB14" s="40">
        <f>IF(SUM(CY14,CZ14)&gt;0,SUM(CY14,CZ14),"")</f>
        <v>61.000000000000007</v>
      </c>
      <c r="DC14" s="40">
        <f>IF(SUM(CP14,CT14)&gt;0,SUM(CP14,CT14),"")</f>
        <v>7.4</v>
      </c>
      <c r="DD14" s="40">
        <f>IF(SUM(CO14:CP14,CR14:CT14,CV14)-SUM(CQ14,CU14)&gt;0,SUM(CO14:CP14,CR14:CT14,CV14)-SUM(CQ14,CU14),"")</f>
        <v>42.7</v>
      </c>
      <c r="DE14" s="40">
        <f>IF(SUM(CY14,CZ14,DD14)&gt;0,SUM(CY14,CZ14,DD14),"")</f>
        <v>103.70000000000002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8.25</v>
      </c>
      <c r="QH14" s="22">
        <f>IF($CW14="P",CD14,(CD14+BA14)/2)</f>
        <v>1.9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8.1</v>
      </c>
      <c r="QL14" s="22">
        <f>IF($CW14="P",CH14,(CH14+BE14)/2)</f>
        <v>1.8</v>
      </c>
      <c r="QM14" s="22">
        <f>IF($CW14="P",CI14,(CI14+BF14)/2)</f>
        <v>1</v>
      </c>
      <c r="QN14" s="22">
        <f>IF($CW14="P",CJ14,(CJ14+BG14)/2)</f>
        <v>0.3</v>
      </c>
      <c r="QO14" s="22">
        <f>IF($CW14="P",CK14,(CK14+BH14)/2)</f>
        <v>8.75</v>
      </c>
      <c r="QP14" s="22">
        <f>IF($CW14="P",CL14,(CL14+BI14)/2)</f>
        <v>1.8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8.4499999999999993</v>
      </c>
      <c r="QT14" s="22">
        <f>IF($CW14="P",CP14,(CP14+BM14)/2)</f>
        <v>1.9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8.6</v>
      </c>
      <c r="QX14" s="22">
        <f>IF($CW14="P",CT14,(CT14+BQ14)/2)</f>
        <v>1.8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3.7</v>
      </c>
      <c r="RC14" s="40">
        <f>IF(SUM(QG14:QH14,QJ14:QL14,QN14)-QI14-QM14&gt;0,SUM(QG14:QH14,QJ14:QL14,QN14)-QI14-QM14,"")</f>
        <v>19.650000000000002</v>
      </c>
      <c r="RD14" s="40">
        <f>IF(SUM(QO14:QP14,QR14)-QQ14&gt;0,SUM(QO14:QP14,QR14)-QQ14,"")</f>
        <v>10.850000000000001</v>
      </c>
      <c r="RE14" s="40">
        <f>IF(SUM(QH14,QL14,QP14)&gt;0,SUM(QH14,QL14,QP14),"")</f>
        <v>5.5</v>
      </c>
      <c r="RF14" s="40">
        <f>IF(SUM(RC14,RD14)&gt;0,SUM(RC14,RD14),"")</f>
        <v>30.500000000000004</v>
      </c>
      <c r="RG14" s="40">
        <f>IF(SUM(QT14,QX14)&gt;0,SUM(QT14,QX14),"")</f>
        <v>3.7</v>
      </c>
      <c r="RH14" s="40">
        <f>IF(SUM(QS14:QT14,QV14:QX14,QZ14)-SUM(QU14,QY14)&gt;0,SUM(QS14:QT14,QV14:QX14,QZ14)-SUM(QU14,QY14),"")</f>
        <v>21.35</v>
      </c>
      <c r="RI14" s="40">
        <f>IF(SUM(RC14,RD14,RH14)&gt;0,SUM(RC14,RD14,RH14),"")</f>
        <v>51.850000000000009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172</v>
      </c>
      <c r="D15" s="4" t="s">
        <v>3</v>
      </c>
      <c r="E15" s="4">
        <v>2005</v>
      </c>
      <c r="F15" s="9">
        <f>SUM(L15:T15)+SUM(L15:P15)*0.0000001+SUM(L15)*0.0000000000001</f>
        <v>140.10000997000398</v>
      </c>
      <c r="G15" s="66"/>
      <c r="H15" s="3" t="str">
        <f>IF(OR(AND(AR15&gt;=AY$29,AS15&gt;=AY$33,AR15&lt;&gt;"",AQ15=""),AND(AW15&gt;=AY$29,AX15&gt;=AY$33,AW15&lt;&gt;"",AQ15=""),AND(BU15&gt;=CB$29,BV15&gt;=CB$33,BU15&lt;&gt;"",BT15=""),AND(BZ15&gt;=CB$29,CA15&gt;=CB$33,BZ15&lt;&gt;"",BT15=""),AND(CX15&gt;=DE$29,CY15&gt;=DE$33,CX15&lt;&gt;"",CW15=""),AND(DC15&gt;=DE$29,DD15&gt;=DE$33,DC15&lt;&gt;""),AND(EC15&gt;=EJ$29,ED15&gt;=EJ$33,EC15&lt;&gt;""),AND(EH15&gt;=EJ$29,EI15&gt;=EJ$33,EH15&lt;&gt;""),AND(FE15&gt;=FL$29,FF15&gt;=FL$33,FE15&lt;&gt;""),AND(FJ15&gt;=FL$29,FK15&gt;=FL$33,FJ15&lt;&gt;""),AND(GG15&gt;=GN$29,GH15&gt;=GN$33,GG15&lt;&gt;""),AND(GL15&gt;=GN$29,GM15&gt;=GN$33,GL15&lt;&gt;""),AND(HI15&gt;=HP$29,HJ15&gt;=HP$33,HI15&lt;&gt;""),AND(HN15&gt;=HP$29,HO15&gt;=HP$33,HN15&lt;&gt;""),AND(IK15&gt;=IR$29,IL15&gt;=IR$33,IK15&lt;&gt;""),AND(IP15&gt;=IR$29,IQ15&gt;=IR$33,IP15&lt;&gt;""),AND(JM15&gt;=JT$29,JN15&gt;=JT$33,JM15&lt;&gt;""),AND(JR15&gt;=JT$29,JS15&gt;=JT$33,JR15&lt;&gt;""),AND(KO15&gt;=KV$29,KP15&gt;=KV$33,KO15&lt;&gt;""),AND(KT15&gt;=KV$29,KU15&gt;=KV$33,KT15&lt;&gt;""),AND(LQ15&gt;=LX$29,LR15&gt;=LX$33,LQ15&lt;&gt;""),AND(LV15&gt;=LX$29,LW15&gt;=LX$33,LV15&lt;&gt;""),AND(MS15&gt;=MZ$29,MT15&gt;=MZ$33,MS15&lt;&gt;""),AND(MX15&gt;=MZ$29,MY15&gt;=MZ$33,MX15&lt;&gt;""),AND(NU15&gt;=OB$29,NV15&gt;=OB$33,NU15&lt;&gt;""),AND(NZ15&gt;=OB$29,OA15&gt;=OB$33,NZ15&lt;&gt;""),AND(OW15&gt;=PD$29,OX15&gt;=PD$33,OW15&lt;&gt;""),AND(PB15&gt;=PD$29,PC15&gt;=PD$33,PB15&lt;&gt;""),AND(PY15&gt;=QF$29,PZ15&gt;=QF$33,PY15&lt;&gt;""),AND(QD15&gt;=QF$29,QE15&gt;=QF$33,QD15&lt;&gt;"")),"P","")</f>
        <v/>
      </c>
      <c r="I15" s="3" t="str">
        <f>IF(OR(AND(AS15&gt;=AY$33,AS15&lt;&gt;"",AQ15=""),AND(AX15&gt;=AY$33,AX15&lt;&gt;"",AQ15=""),AND(BV15&gt;=CB$33,BV15&lt;&gt;"",BT15=""),AND(CA15&gt;=CB$33,CA15&lt;&gt;"",BT15=""),AND(CY15&gt;=DE$33,CY15&lt;&gt;"",CW15=""),AND(DD15&gt;=DE$33,DD15&lt;&gt;"",CW15=""),AND(ED15&gt;=EJ$33,ED15&lt;&gt;""),AND(EI15&gt;=EJ$33,EI15&lt;&gt;""),AND(FF15&gt;=FL$33,FF15&lt;&gt;""),AND(FK15&gt;=FL$33,FK15&lt;&gt;""),AND(GH15&gt;=GN$33,GH15&lt;&gt;""),AND(GM15&gt;=GN$33,GM15&lt;&gt;""),AND(HJ15&gt;=HP$33,HJ15&lt;&gt;""),AND(HO15&gt;=HP$33,HO15&lt;&gt;""),AND(IL15&gt;=IR$33,IL15&lt;&gt;""),AND(IQ15&gt;=IR$33,IQ15&lt;&gt;""),AND(JN15&gt;=JT$33,JN15&lt;&gt;""),AND(JS15&gt;=JT$33,JS15&lt;&gt;""),AND(KP15&gt;=KV$33,KP15&lt;&gt;""),AND(KU15&gt;=KV$33,KU15&lt;&gt;""),AND(LR15&gt;=LX$33,LR15&lt;&gt;""),AND(LW15&gt;=LX$33,LW15&lt;&gt;""),AND(MT15&gt;=MZ$33,MT15&lt;&gt;""),AND(MY15&gt;=MZ$33,MY15&lt;&gt;""),AND(NV15&gt;=OB$33,NV15&lt;&gt;""),AND(OA15&gt;=OB$33,OA15&lt;&gt;""),AND(OX15&gt;=PD$33,OX15&lt;&gt;""),AND(PC15&gt;=PD$33,PC15&lt;&gt;""),AND(PZ15&gt;=QF$33,PZ15&lt;&gt;""),AND(QE15&gt;=QF$33,QE15&lt;&gt;"")),"P","")</f>
        <v/>
      </c>
      <c r="J15" s="36" t="str">
        <f>IF(AND(I15="P",H15=""),"No DD",IF(OR(AND(AU15&gt;=AY$32,AV15&gt;=AY$36,AU15&lt;&gt;"",AQ15=""),AND(BX15&gt;=CB$32,BY15&gt;=CB$36,BX15&lt;&gt;"",BT15=""),AND(DA15&gt;=DE$32,DB15&gt;=DE$36,DA15&lt;&gt;"",CW15=""),AND(EF15&gt;=EJ$32,EG15&gt;=EJ$36,EF15&lt;&gt;""),AND(FH15&gt;=FL$32,FI15&gt;=FL$36,FH15&lt;&gt;""),AND(GJ15&gt;=GN$32,GK15&gt;=GN$36,GJ15&lt;&gt;""),AND(HL15&gt;=HP$32,HM15&gt;=HP$36,HL15&lt;&gt;""),AND(IN15&gt;=IR$32,IO15&gt;=IR$36,IN15&lt;&gt;""),AND(JP15&gt;=JT$32,JQ15&gt;=JT$36,JP15&lt;&gt;""),AND(KR15&gt;=KV$32,KS15&gt;=KV$36,KR15&lt;&gt;""),AND(LT15&gt;=LX$32,LU15&gt;=LX$36,LT15&lt;&gt;""),AND(MV15&gt;=MZ$32,MW15&gt;=MZ$36,MV15&lt;&gt;""),AND(NX15&gt;=OB$32,NY15&gt;=OB$36,NX15&lt;&gt;""),AND(OZ15&gt;=PD$32,PA15&gt;=PD$36,OZ15&lt;&gt;""),AND(QB15&gt;=QF$32,QC15&gt;=QF$36,QB15&lt;&gt;"")),"Merit",IF(OR(AND(AU15&gt;=AY$31,AV15&gt;=AY$35,AU15&lt;&gt;"",AQ15=""),AND(BX15&gt;=CB$31,BY15&gt;=CB$35,BX15&lt;&gt;"",BT15=""),AND(DA15&gt;=DE$31,DB15&gt;=DE$35,DA15&lt;&gt;"",CW15=""),AND(EF15&gt;=EJ$31,EG15&gt;=EJ$35,EF15&lt;&gt;""),AND(FH15&gt;=FL$31,FI15&gt;=FL$35,FH15&lt;&gt;""),AND(GJ15&gt;=GN$31,GK15&gt;=GN$35,GJ15&lt;&gt;""),AND(HL15&gt;=HP$31,HM15&gt;=HP$35,HL15&lt;&gt;""),AND(IN15&gt;=IR$31,IO15&gt;=IR$35,IN15&lt;&gt;""),AND(JP15&gt;=JT$31,JQ15&gt;=JT$35,JP15&lt;&gt;""),AND(KR15&gt;=KV$31,KS15&gt;=KV$35,KR15&lt;&gt;""),AND(LT15&gt;=LX$31,LU15&gt;=LX$35,LT15&lt;&gt;""),AND(MV15&gt;=MZ$31,MW15&gt;=MZ$35,MV15&lt;&gt;""),AND(NX15&gt;=OB$31,NY15&gt;=OB$35,NX15&lt;&gt;""),AND(OZ15&gt;=PD$31,PA15&gt;=PD$35,OZ15&lt;&gt;""),AND(QB15&gt;=QF$31,QC15&gt;=QF$35,QB15&lt;&gt;"")),"Excellence",IF(K15="P","Worlds Team",IF(H15="P","National Team","")))))</f>
        <v/>
      </c>
      <c r="K15" s="3" t="str">
        <f>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P","")</f>
        <v/>
      </c>
      <c r="L15" s="8">
        <f>IF(COUNT(AS15,BV15,CY15)&gt;0,LARGE((AS15,BV15,CY15),1),0)</f>
        <v>39.799999999999997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39.300000000000004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20.599999999999998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40.4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16.399999999999999</v>
      </c>
      <c r="X15" s="19">
        <v>3.9</v>
      </c>
      <c r="Y15" s="19">
        <v>0</v>
      </c>
      <c r="Z15" s="19">
        <v>0.6</v>
      </c>
      <c r="AA15" s="19">
        <v>14.5</v>
      </c>
      <c r="AB15" s="19">
        <v>4.0999999999999996</v>
      </c>
      <c r="AC15" s="19">
        <v>0</v>
      </c>
      <c r="AD15" s="19">
        <v>0.3</v>
      </c>
      <c r="AE15" s="19">
        <v>16.8</v>
      </c>
      <c r="AF15" s="19">
        <v>3.2</v>
      </c>
      <c r="AG15" s="19">
        <v>0</v>
      </c>
      <c r="AH15" s="19">
        <v>0.3</v>
      </c>
      <c r="AI15" s="19">
        <v>15.8</v>
      </c>
      <c r="AJ15" s="19">
        <v>3.5</v>
      </c>
      <c r="AK15" s="19">
        <v>0</v>
      </c>
      <c r="AL15" s="19">
        <v>0.6</v>
      </c>
      <c r="AM15" s="19">
        <v>15.9</v>
      </c>
      <c r="AN15" s="19">
        <v>3.2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39.799999999999997</v>
      </c>
      <c r="AT15" s="40">
        <f>IF(SUM(AE15:AF15,AH15)-AG15&gt;0,SUM(AE15:AF15,AH15)-AG15,"")</f>
        <v>20.3</v>
      </c>
      <c r="AU15" s="40">
        <f>IF(SUM(X15,AB15,AF15)&gt;0,SUM(X15,AB15,AF15),"")</f>
        <v>11.2</v>
      </c>
      <c r="AV15" s="40">
        <f>IF(SUM(AS15,AT15)&gt;0,SUM(AS15,AT15),"")</f>
        <v>60.099999999999994</v>
      </c>
      <c r="AW15" s="40">
        <f>IF(SUM(AJ15,AN15)&gt;0,SUM(AJ15,AN15),"")</f>
        <v>6.7</v>
      </c>
      <c r="AX15" s="40">
        <f>IF(SUM(AI15:AJ15,AL15:AN15,AP15)-SUM(AK15,AO15)&gt;0,SUM(AI15:AJ15,AL15:AN15,AP15)-SUM(AK15,AO15),"")</f>
        <v>39.300000000000004</v>
      </c>
      <c r="AY15" s="40">
        <f>IF(SUM(AS15,AT15,AX15)&gt;0,SUM(AS15,AT15,AX15),"")</f>
        <v>99.4</v>
      </c>
      <c r="AZ15" s="18">
        <v>14.8</v>
      </c>
      <c r="BA15" s="18">
        <v>4.0999999999999996</v>
      </c>
      <c r="BB15" s="18">
        <v>0.4</v>
      </c>
      <c r="BC15" s="18">
        <v>0.3</v>
      </c>
      <c r="BD15" s="18">
        <v>16</v>
      </c>
      <c r="BE15" s="18">
        <v>3.9</v>
      </c>
      <c r="BF15" s="18">
        <v>0</v>
      </c>
      <c r="BG15" s="18">
        <v>0.6</v>
      </c>
      <c r="BH15" s="18">
        <v>16.399999999999999</v>
      </c>
      <c r="BI15" s="18">
        <v>3.9</v>
      </c>
      <c r="BJ15" s="18">
        <v>0</v>
      </c>
      <c r="BK15" s="18">
        <v>0.3</v>
      </c>
      <c r="BL15" s="18">
        <v>16.399999999999999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4.0999999999999996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39.300000000000004</v>
      </c>
      <c r="BW15" s="11">
        <f>IF(SUM(BH15:BI15,BK15)-BJ15&gt;0,SUM(BH15:BI15,BK15)-BJ15,"")</f>
        <v>20.599999999999998</v>
      </c>
      <c r="BX15" s="11">
        <f>IF(SUM(BA15,BE15,BI15)&gt;0,SUM(BA15,BE15,BI15),"")</f>
        <v>11.9</v>
      </c>
      <c r="BY15" s="11">
        <f>IF(SUM(BV15,BW15)&gt;0,SUM(BV15,BW15),"")</f>
        <v>59.900000000000006</v>
      </c>
      <c r="BZ15" s="11">
        <f>IF(SUM(BM15,BQ15)&gt;0,SUM(BM15,BQ15),"")</f>
        <v>7.3</v>
      </c>
      <c r="CA15" s="11">
        <f>IF(SUM(BL15:BM15,BO15:BQ15,BS15)-SUM(BN15,BR15)&gt;0,SUM(BL15:BM15,BO15:BQ15,BS15)-SUM(BN15,BR15),"")</f>
        <v>40.4</v>
      </c>
      <c r="CB15" s="11">
        <f>IF(SUM(BV15,BW15,CA15)&gt;0,SUM(BV15,BW15,CA15),"")</f>
        <v>100.30000000000001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7.4</v>
      </c>
      <c r="QH15" s="22">
        <f>IF($CW15="P",CD15,(CD15+BA15)/2)</f>
        <v>2.0499999999999998</v>
      </c>
      <c r="QI15" s="22">
        <f>IF($CW15="P",CE15,(CE15+BB15)/2)</f>
        <v>0.2</v>
      </c>
      <c r="QJ15" s="22">
        <f>IF($CW15="P",CF15,(CF15+BC15)/2)</f>
        <v>0.15</v>
      </c>
      <c r="QK15" s="22">
        <f>IF($CW15="P",CG15,(CG15+BD15)/2)</f>
        <v>8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8.1999999999999993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2.0499999999999998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19.650000000000002</v>
      </c>
      <c r="RD15" s="40">
        <f>IF(SUM(QO15:QP15,QR15)-QQ15&gt;0,SUM(QO15:QP15,QR15)-QQ15,"")</f>
        <v>10.299999999999999</v>
      </c>
      <c r="RE15" s="40">
        <f>IF(SUM(QH15,QL15,QP15)&gt;0,SUM(QH15,QL15,QP15),"")</f>
        <v>5.95</v>
      </c>
      <c r="RF15" s="40">
        <f>IF(SUM(RC15,RD15)&gt;0,SUM(RC15,RD15),"")</f>
        <v>29.950000000000003</v>
      </c>
      <c r="RG15" s="40">
        <f>IF(SUM(QT15,QX15)&gt;0,SUM(QT15,QX15),"")</f>
        <v>3.65</v>
      </c>
      <c r="RH15" s="40">
        <f>IF(SUM(QS15:QT15,QV15:QX15,QZ15)-SUM(QU15,QY15)&gt;0,SUM(QS15:QT15,QV15:QX15,QZ15)-SUM(QU15,QY15),"")</f>
        <v>20.2</v>
      </c>
      <c r="RI15" s="40">
        <f>IF(SUM(RC15,RD15,RH15)&gt;0,SUM(RC15,RD15,RH15),"")</f>
        <v>50.150000000000006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171</v>
      </c>
      <c r="D16" s="4" t="s">
        <v>3</v>
      </c>
      <c r="E16" s="4">
        <v>2003</v>
      </c>
      <c r="F16" s="9">
        <f>SUM(L16:T16)+SUM(L16:P16)*0.0000001+SUM(L16)*0.0000000000001</f>
        <v>137.16000963600379</v>
      </c>
      <c r="G16" s="66"/>
      <c r="H16" s="3" t="str">
        <f>IF(OR(AND(AR16&gt;=AY$29,AS16&gt;=AY$33,AR16&lt;&gt;"",AQ16=""),AND(AW16&gt;=AY$29,AX16&gt;=AY$33,AW16&lt;&gt;"",AQ16=""),AND(BU16&gt;=CB$29,BV16&gt;=CB$33,BU16&lt;&gt;"",BT16=""),AND(BZ16&gt;=CB$29,CA16&gt;=CB$33,BZ16&lt;&gt;"",BT16=""),AND(CX16&gt;=DE$29,CY16&gt;=DE$33,CX16&lt;&gt;"",CW16=""),AND(DC16&gt;=DE$29,DD16&gt;=DE$33,DC16&lt;&gt;""),AND(EC16&gt;=EJ$29,ED16&gt;=EJ$33,EC16&lt;&gt;""),AND(EH16&gt;=EJ$29,EI16&gt;=EJ$33,EH16&lt;&gt;""),AND(FE16&gt;=FL$29,FF16&gt;=FL$33,FE16&lt;&gt;""),AND(FJ16&gt;=FL$29,FK16&gt;=FL$33,FJ16&lt;&gt;""),AND(GG16&gt;=GN$29,GH16&gt;=GN$33,GG16&lt;&gt;""),AND(GL16&gt;=GN$29,GM16&gt;=GN$33,GL16&lt;&gt;""),AND(HI16&gt;=HP$29,HJ16&gt;=HP$33,HI16&lt;&gt;""),AND(HN16&gt;=HP$29,HO16&gt;=HP$33,HN16&lt;&gt;""),AND(IK16&gt;=IR$29,IL16&gt;=IR$33,IK16&lt;&gt;""),AND(IP16&gt;=IR$29,IQ16&gt;=IR$33,IP16&lt;&gt;""),AND(JM16&gt;=JT$29,JN16&gt;=JT$33,JM16&lt;&gt;""),AND(JR16&gt;=JT$29,JS16&gt;=JT$33,JR16&lt;&gt;""),AND(KO16&gt;=KV$29,KP16&gt;=KV$33,KO16&lt;&gt;""),AND(KT16&gt;=KV$29,KU16&gt;=KV$33,KT16&lt;&gt;""),AND(LQ16&gt;=LX$29,LR16&gt;=LX$33,LQ16&lt;&gt;""),AND(LV16&gt;=LX$29,LW16&gt;=LX$33,LV16&lt;&gt;""),AND(MS16&gt;=MZ$29,MT16&gt;=MZ$33,MS16&lt;&gt;""),AND(MX16&gt;=MZ$29,MY16&gt;=MZ$33,MX16&lt;&gt;""),AND(NU16&gt;=OB$29,NV16&gt;=OB$33,NU16&lt;&gt;""),AND(NZ16&gt;=OB$29,OA16&gt;=OB$33,NZ16&lt;&gt;""),AND(OW16&gt;=PD$29,OX16&gt;=PD$33,OW16&lt;&gt;""),AND(PB16&gt;=PD$29,PC16&gt;=PD$33,PB16&lt;&gt;""),AND(PY16&gt;=QF$29,PZ16&gt;=QF$33,PY16&lt;&gt;""),AND(QD16&gt;=QF$29,QE16&gt;=QF$33,QD16&lt;&gt;"")),"P","")</f>
        <v/>
      </c>
      <c r="I16" s="3" t="str">
        <f>IF(OR(AND(AS16&gt;=AY$33,AS16&lt;&gt;"",AQ16=""),AND(AX16&gt;=AY$33,AX16&lt;&gt;"",AQ16=""),AND(BV16&gt;=CB$33,BV16&lt;&gt;"",BT16=""),AND(CA16&gt;=CB$33,CA16&lt;&gt;"",BT16=""),AND(CY16&gt;=DE$33,CY16&lt;&gt;"",CW16=""),AND(DD16&gt;=DE$33,DD16&lt;&gt;"",CW16=""),AND(ED16&gt;=EJ$33,ED16&lt;&gt;""),AND(EI16&gt;=EJ$33,EI16&lt;&gt;""),AND(FF16&gt;=FL$33,FF16&lt;&gt;""),AND(FK16&gt;=FL$33,FK16&lt;&gt;""),AND(GH16&gt;=GN$33,GH16&lt;&gt;""),AND(GM16&gt;=GN$33,GM16&lt;&gt;""),AND(HJ16&gt;=HP$33,HJ16&lt;&gt;""),AND(HO16&gt;=HP$33,HO16&lt;&gt;""),AND(IL16&gt;=IR$33,IL16&lt;&gt;""),AND(IQ16&gt;=IR$33,IQ16&lt;&gt;""),AND(JN16&gt;=JT$33,JN16&lt;&gt;""),AND(JS16&gt;=JT$33,JS16&lt;&gt;""),AND(KP16&gt;=KV$33,KP16&lt;&gt;""),AND(KU16&gt;=KV$33,KU16&lt;&gt;""),AND(LR16&gt;=LX$33,LR16&lt;&gt;""),AND(LW16&gt;=LX$33,LW16&lt;&gt;""),AND(MT16&gt;=MZ$33,MT16&lt;&gt;""),AND(MY16&gt;=MZ$33,MY16&lt;&gt;""),AND(NV16&gt;=OB$33,NV16&lt;&gt;""),AND(OA16&gt;=OB$33,OA16&lt;&gt;""),AND(OX16&gt;=PD$33,OX16&lt;&gt;""),AND(PC16&gt;=PD$33,PC16&lt;&gt;""),AND(PZ16&gt;=QF$33,PZ16&lt;&gt;""),AND(QE16&gt;=QF$33,QE16&lt;&gt;"")),"P","")</f>
        <v/>
      </c>
      <c r="J16" s="36" t="str">
        <f>IF(AND(I16="P",H16=""),"No DD",IF(OR(AND(AU16&gt;=AY$32,AV16&gt;=AY$36,AU16&lt;&gt;"",AQ16=""),AND(BX16&gt;=CB$32,BY16&gt;=CB$36,BX16&lt;&gt;"",BT16=""),AND(DA16&gt;=DE$32,DB16&gt;=DE$36,DA16&lt;&gt;"",CW16=""),AND(EF16&gt;=EJ$32,EG16&gt;=EJ$36,EF16&lt;&gt;""),AND(FH16&gt;=FL$32,FI16&gt;=FL$36,FH16&lt;&gt;""),AND(GJ16&gt;=GN$32,GK16&gt;=GN$36,GJ16&lt;&gt;""),AND(HL16&gt;=HP$32,HM16&gt;=HP$36,HL16&lt;&gt;""),AND(IN16&gt;=IR$32,IO16&gt;=IR$36,IN16&lt;&gt;""),AND(JP16&gt;=JT$32,JQ16&gt;=JT$36,JP16&lt;&gt;""),AND(KR16&gt;=KV$32,KS16&gt;=KV$36,KR16&lt;&gt;""),AND(LT16&gt;=LX$32,LU16&gt;=LX$36,LT16&lt;&gt;""),AND(MV16&gt;=MZ$32,MW16&gt;=MZ$36,MV16&lt;&gt;""),AND(NX16&gt;=OB$32,NY16&gt;=OB$36,NX16&lt;&gt;""),AND(OZ16&gt;=PD$32,PA16&gt;=PD$36,OZ16&lt;&gt;""),AND(QB16&gt;=QF$32,QC16&gt;=QF$36,QB16&lt;&gt;"")),"Merit",IF(OR(AND(AU16&gt;=AY$31,AV16&gt;=AY$35,AU16&lt;&gt;"",AQ16=""),AND(BX16&gt;=CB$31,BY16&gt;=CB$35,BX16&lt;&gt;"",BT16=""),AND(DA16&gt;=DE$31,DB16&gt;=DE$35,DA16&lt;&gt;"",CW16=""),AND(EF16&gt;=EJ$31,EG16&gt;=EJ$35,EF16&lt;&gt;""),AND(FH16&gt;=FL$31,FI16&gt;=FL$35,FH16&lt;&gt;""),AND(GJ16&gt;=GN$31,GK16&gt;=GN$35,GJ16&lt;&gt;""),AND(HL16&gt;=HP$31,HM16&gt;=HP$35,HL16&lt;&gt;""),AND(IN16&gt;=IR$31,IO16&gt;=IR$35,IN16&lt;&gt;""),AND(JP16&gt;=JT$31,JQ16&gt;=JT$35,JP16&lt;&gt;""),AND(KR16&gt;=KV$31,KS16&gt;=KV$35,KR16&lt;&gt;""),AND(LT16&gt;=LX$31,LU16&gt;=LX$35,LT16&lt;&gt;""),AND(MV16&gt;=MZ$31,MW16&gt;=MZ$35,MV16&lt;&gt;""),AND(NX16&gt;=OB$31,NY16&gt;=OB$35,NX16&lt;&gt;""),AND(OZ16&gt;=PD$31,PA16&gt;=PD$35,OZ16&lt;&gt;""),AND(QB16&gt;=QF$31,QC16&gt;=QF$35,QB16&lt;&gt;"")),"Excellence",IF(K16="P","Worlds Team",IF(H16="P","National Team","")))))</f>
        <v/>
      </c>
      <c r="K16" s="3" t="str">
        <f>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P","")</f>
        <v/>
      </c>
      <c r="L16" s="8">
        <f>IF(COUNT(AS16,BV16,CY16)&gt;0,LARGE((AS16,BV16,CY16),1),0)</f>
        <v>38.499999999999993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36.359999999999992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40.799999999999997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14.26</v>
      </c>
      <c r="X16" s="19">
        <v>1.8</v>
      </c>
      <c r="Y16" s="19">
        <v>0</v>
      </c>
      <c r="Z16" s="19">
        <v>0.3</v>
      </c>
      <c r="AA16" s="19">
        <v>16.899999999999999</v>
      </c>
      <c r="AB16" s="19">
        <v>2.9</v>
      </c>
      <c r="AC16" s="19">
        <v>0.1</v>
      </c>
      <c r="AD16" s="19">
        <v>0.3</v>
      </c>
      <c r="AE16" s="19">
        <v>16.100000000000001</v>
      </c>
      <c r="AF16" s="19">
        <v>3.6</v>
      </c>
      <c r="AG16" s="19">
        <v>0</v>
      </c>
      <c r="AH16" s="19">
        <v>0.6</v>
      </c>
      <c r="AI16" s="19">
        <v>8.8000000000000007</v>
      </c>
      <c r="AJ16" s="19">
        <v>1.9</v>
      </c>
      <c r="AK16" s="19">
        <v>0</v>
      </c>
      <c r="AL16" s="19">
        <v>0.6</v>
      </c>
      <c r="AM16" s="19">
        <v>15.1</v>
      </c>
      <c r="AN16" s="19">
        <v>2</v>
      </c>
      <c r="AO16" s="19">
        <v>0</v>
      </c>
      <c r="AP16" s="19">
        <v>0.3</v>
      </c>
      <c r="AQ16" s="27"/>
      <c r="AR16" s="40">
        <f>IF(SUM(X16,AB16)&gt;0,SUM(X16,AB16),"")</f>
        <v>4.7</v>
      </c>
      <c r="AS16" s="40">
        <f>IF(SUM(W16:X16,Z16:AB16,AD16)-Y16-AC16&gt;0,SUM(W16:X16,Z16:AB16,AD16)-Y16-AC16,"")</f>
        <v>36.359999999999992</v>
      </c>
      <c r="AT16" s="40">
        <f>IF(SUM(AE16:AF16,AH16)-AG16&gt;0,SUM(AE16:AF16,AH16)-AG16,"")</f>
        <v>20.300000000000004</v>
      </c>
      <c r="AU16" s="40">
        <f>IF(SUM(X16,AB16,AF16)&gt;0,SUM(X16,AB16,AF16),"")</f>
        <v>8.3000000000000007</v>
      </c>
      <c r="AV16" s="40">
        <f>IF(SUM(AS16,AT16)&gt;0,SUM(AS16,AT16),"")</f>
        <v>56.66</v>
      </c>
      <c r="AW16" s="40">
        <f>IF(SUM(AJ16,AN16)&gt;0,SUM(AJ16,AN16),"")</f>
        <v>3.9</v>
      </c>
      <c r="AX16" s="40">
        <f>IF(SUM(AI16:AJ16,AL16:AN16,AP16)-SUM(AK16,AO16)&gt;0,SUM(AI16:AJ16,AL16:AN16,AP16)-SUM(AK16,AO16),"")</f>
        <v>28.7</v>
      </c>
      <c r="AY16" s="40">
        <f>IF(SUM(AS16,AT16,AX16)&gt;0,SUM(AS16,AT16,AX16),"")</f>
        <v>85.36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17.100000000000001</v>
      </c>
      <c r="CD16" s="19">
        <v>2.9</v>
      </c>
      <c r="CE16" s="19">
        <v>0.1</v>
      </c>
      <c r="CF16" s="19">
        <v>0.3</v>
      </c>
      <c r="CG16" s="19">
        <v>17.2</v>
      </c>
      <c r="CH16" s="19">
        <v>2.9</v>
      </c>
      <c r="CI16" s="19">
        <v>2.1</v>
      </c>
      <c r="CJ16" s="19">
        <v>0.3</v>
      </c>
      <c r="CK16" s="19">
        <v>17.3</v>
      </c>
      <c r="CL16" s="19">
        <v>3.6</v>
      </c>
      <c r="CM16" s="19">
        <v>0</v>
      </c>
      <c r="CN16" s="19">
        <v>0.6</v>
      </c>
      <c r="CO16" s="19">
        <v>16.5</v>
      </c>
      <c r="CP16" s="19">
        <v>3.6</v>
      </c>
      <c r="CQ16" s="19">
        <v>0</v>
      </c>
      <c r="CR16" s="19">
        <v>0.6</v>
      </c>
      <c r="CS16" s="19">
        <v>17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38.499999999999993</v>
      </c>
      <c r="CZ16" s="40">
        <f>IF(SUM(CK16:CL16,CN16)-CM16&gt;0,SUM(CK16:CL16,CN16)-CM16,"")</f>
        <v>21.500000000000004</v>
      </c>
      <c r="DA16" s="40">
        <f>IF(SUM(CD16,CH16,CL16)&gt;0,SUM(CD16,CH16,CL16),"")</f>
        <v>9.4</v>
      </c>
      <c r="DB16" s="40">
        <f>IF(SUM(CY16,CZ16)&gt;0,SUM(CY16,CZ16),"")</f>
        <v>60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40.799999999999997</v>
      </c>
      <c r="DE16" s="40">
        <f>IF(SUM(CY16,CZ16,DD16)&gt;0,SUM(CY16,CZ16,DD16),"")</f>
        <v>100.8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8.5500000000000007</v>
      </c>
      <c r="QH16" s="22">
        <f>IF($CW16="P",CD16,(CD16+BA16)/2)</f>
        <v>1.45</v>
      </c>
      <c r="QI16" s="22">
        <f>IF($CW16="P",CE16,(CE16+BB16)/2)</f>
        <v>0.05</v>
      </c>
      <c r="QJ16" s="22">
        <f>IF($CW16="P",CF16,(CF16+BC16)/2)</f>
        <v>0.15</v>
      </c>
      <c r="QK16" s="22">
        <f>IF($CW16="P",CG16,(CG16+BD16)/2)</f>
        <v>8.6</v>
      </c>
      <c r="QL16" s="22">
        <f>IF($CW16="P",CH16,(CH16+BE16)/2)</f>
        <v>1.45</v>
      </c>
      <c r="QM16" s="22">
        <f>IF($CW16="P",CI16,(CI16+BF16)/2)</f>
        <v>1.05</v>
      </c>
      <c r="QN16" s="22">
        <f>IF($CW16="P",CJ16,(CJ16+BG16)/2)</f>
        <v>0.15</v>
      </c>
      <c r="QO16" s="22">
        <f>IF($CW16="P",CK16,(CK16+BH16)/2)</f>
        <v>8.65</v>
      </c>
      <c r="QP16" s="22">
        <f>IF($CW16="P",CL16,(CL16+BI16)/2)</f>
        <v>1.8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8.25</v>
      </c>
      <c r="QT16" s="22">
        <f>IF($CW16="P",CP16,(CP16+BM16)/2)</f>
        <v>1.8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8.5</v>
      </c>
      <c r="QX16" s="22">
        <f>IF($CW16="P",CT16,(CT16+BQ16)/2)</f>
        <v>1.45</v>
      </c>
      <c r="QY16" s="22">
        <f>IF($CW16="P",CU16,(CU16+BR16)/2)</f>
        <v>0.05</v>
      </c>
      <c r="QZ16" s="22">
        <f>IF($CW16="P",CV16,(CV16+BS16)/2)</f>
        <v>0.15</v>
      </c>
      <c r="RA16" s="27" t="s">
        <v>46</v>
      </c>
      <c r="RB16" s="40">
        <f>IF(SUM(QH16,QL16)&gt;0,SUM(QH16,QL16),"")</f>
        <v>2.9</v>
      </c>
      <c r="RC16" s="40">
        <f>IF(SUM(QG16:QH16,QJ16:QL16,QN16)-QI16-QM16&gt;0,SUM(QG16:QH16,QJ16:QL16,QN16)-QI16-QM16,"")</f>
        <v>19.249999999999996</v>
      </c>
      <c r="RD16" s="40">
        <f>IF(SUM(QO16:QP16,QR16)-QQ16&gt;0,SUM(QO16:QP16,QR16)-QQ16,"")</f>
        <v>10.750000000000002</v>
      </c>
      <c r="RE16" s="40">
        <f>IF(SUM(QH16,QL16,QP16)&gt;0,SUM(QH16,QL16,QP16),"")</f>
        <v>4.7</v>
      </c>
      <c r="RF16" s="40">
        <f>IF(SUM(RC16,RD16)&gt;0,SUM(RC16,RD16),"")</f>
        <v>30</v>
      </c>
      <c r="RG16" s="40">
        <f>IF(SUM(QT16,QX16)&gt;0,SUM(QT16,QX16),"")</f>
        <v>3.25</v>
      </c>
      <c r="RH16" s="40">
        <f>IF(SUM(QS16:QT16,QV16:QX16,QZ16)-SUM(QU16,QY16)&gt;0,SUM(QS16:QT16,QV16:QX16,QZ16)-SUM(QU16,QY16),"")</f>
        <v>20.399999999999999</v>
      </c>
      <c r="RI16" s="40">
        <f>IF(SUM(RC16,RD16,RH16)&gt;0,SUM(RC16,RD16,RH16),"")</f>
        <v>50.4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129.600009170004</v>
      </c>
      <c r="G17" s="66"/>
      <c r="H17" s="3" t="str">
        <f>IF(OR(AND(AR17&gt;=AY$29,AS17&gt;=AY$33,AR17&lt;&gt;"",AQ17=""),AND(AW17&gt;=AY$29,AX17&gt;=AY$33,AW17&lt;&gt;"",AQ17=""),AND(BU17&gt;=CB$29,BV17&gt;=CB$33,BU17&lt;&gt;"",BT17=""),AND(BZ17&gt;=CB$29,CA17&gt;=CB$33,BZ17&lt;&gt;"",BT17=""),AND(CX17&gt;=DE$29,CY17&gt;=DE$33,CX17&lt;&gt;"",CW17=""),AND(DC17&gt;=DE$29,DD17&gt;=DE$33,DC17&lt;&gt;""),AND(EC17&gt;=EJ$29,ED17&gt;=EJ$33,EC17&lt;&gt;""),AND(EH17&gt;=EJ$29,EI17&gt;=EJ$33,EH17&lt;&gt;""),AND(FE17&gt;=FL$29,FF17&gt;=FL$33,FE17&lt;&gt;""),AND(FJ17&gt;=FL$29,FK17&gt;=FL$33,FJ17&lt;&gt;""),AND(GG17&gt;=GN$29,GH17&gt;=GN$33,GG17&lt;&gt;""),AND(GL17&gt;=GN$29,GM17&gt;=GN$33,GL17&lt;&gt;""),AND(HI17&gt;=HP$29,HJ17&gt;=HP$33,HI17&lt;&gt;""),AND(HN17&gt;=HP$29,HO17&gt;=HP$33,HN17&lt;&gt;""),AND(IK17&gt;=IR$29,IL17&gt;=IR$33,IK17&lt;&gt;""),AND(IP17&gt;=IR$29,IQ17&gt;=IR$33,IP17&lt;&gt;""),AND(JM17&gt;=JT$29,JN17&gt;=JT$33,JM17&lt;&gt;""),AND(JR17&gt;=JT$29,JS17&gt;=JT$33,JR17&lt;&gt;""),AND(KO17&gt;=KV$29,KP17&gt;=KV$33,KO17&lt;&gt;""),AND(KT17&gt;=KV$29,KU17&gt;=KV$33,KT17&lt;&gt;""),AND(LQ17&gt;=LX$29,LR17&gt;=LX$33,LQ17&lt;&gt;""),AND(LV17&gt;=LX$29,LW17&gt;=LX$33,LV17&lt;&gt;""),AND(MS17&gt;=MZ$29,MT17&gt;=MZ$33,MS17&lt;&gt;""),AND(MX17&gt;=MZ$29,MY17&gt;=MZ$33,MX17&lt;&gt;""),AND(NU17&gt;=OB$29,NV17&gt;=OB$33,NU17&lt;&gt;""),AND(NZ17&gt;=OB$29,OA17&gt;=OB$33,NZ17&lt;&gt;""),AND(OW17&gt;=PD$29,OX17&gt;=PD$33,OW17&lt;&gt;""),AND(PB17&gt;=PD$29,PC17&gt;=PD$33,PB17&lt;&gt;""),AND(PY17&gt;=QF$29,PZ17&gt;=QF$33,PY17&lt;&gt;""),AND(QD17&gt;=QF$29,QE17&gt;=QF$33,QD17&lt;&gt;"")),"P","")</f>
        <v/>
      </c>
      <c r="I17" s="3" t="str">
        <f>IF(OR(AND(AS17&gt;=AY$33,AS17&lt;&gt;"",AQ17=""),AND(AX17&gt;=AY$33,AX17&lt;&gt;"",AQ17=""),AND(BV17&gt;=CB$33,BV17&lt;&gt;"",BT17=""),AND(CA17&gt;=CB$33,CA17&lt;&gt;"",BT17=""),AND(CY17&gt;=DE$33,CY17&lt;&gt;"",CW17=""),AND(DD17&gt;=DE$33,DD17&lt;&gt;"",CW17=""),AND(ED17&gt;=EJ$33,ED17&lt;&gt;""),AND(EI17&gt;=EJ$33,EI17&lt;&gt;""),AND(FF17&gt;=FL$33,FF17&lt;&gt;""),AND(FK17&gt;=FL$33,FK17&lt;&gt;""),AND(GH17&gt;=GN$33,GH17&lt;&gt;""),AND(GM17&gt;=GN$33,GM17&lt;&gt;""),AND(HJ17&gt;=HP$33,HJ17&lt;&gt;""),AND(HO17&gt;=HP$33,HO17&lt;&gt;""),AND(IL17&gt;=IR$33,IL17&lt;&gt;""),AND(IQ17&gt;=IR$33,IQ17&lt;&gt;""),AND(JN17&gt;=JT$33,JN17&lt;&gt;""),AND(JS17&gt;=JT$33,JS17&lt;&gt;""),AND(KP17&gt;=KV$33,KP17&lt;&gt;""),AND(KU17&gt;=KV$33,KU17&lt;&gt;""),AND(LR17&gt;=LX$33,LR17&lt;&gt;""),AND(LW17&gt;=LX$33,LW17&lt;&gt;""),AND(MT17&gt;=MZ$33,MT17&lt;&gt;""),AND(MY17&gt;=MZ$33,MY17&lt;&gt;""),AND(NV17&gt;=OB$33,NV17&lt;&gt;""),AND(OA17&gt;=OB$33,OA17&lt;&gt;""),AND(OX17&gt;=PD$33,OX17&lt;&gt;""),AND(PC17&gt;=PD$33,PC17&lt;&gt;""),AND(PZ17&gt;=QF$33,PZ17&lt;&gt;""),AND(QE17&gt;=QF$33,QE17&lt;&gt;"")),"P","")</f>
        <v/>
      </c>
      <c r="J17" s="36" t="str">
        <f>IF(AND(I17="P",H17=""),"No DD",IF(OR(AND(AU17&gt;=AY$32,AV17&gt;=AY$36,AU17&lt;&gt;"",AQ17=""),AND(BX17&gt;=CB$32,BY17&gt;=CB$36,BX17&lt;&gt;"",BT17=""),AND(DA17&gt;=DE$32,DB17&gt;=DE$36,DA17&lt;&gt;"",CW17=""),AND(EF17&gt;=EJ$32,EG17&gt;=EJ$36,EF17&lt;&gt;""),AND(FH17&gt;=FL$32,FI17&gt;=FL$36,FH17&lt;&gt;""),AND(GJ17&gt;=GN$32,GK17&gt;=GN$36,GJ17&lt;&gt;""),AND(HL17&gt;=HP$32,HM17&gt;=HP$36,HL17&lt;&gt;""),AND(IN17&gt;=IR$32,IO17&gt;=IR$36,IN17&lt;&gt;""),AND(JP17&gt;=JT$32,JQ17&gt;=JT$36,JP17&lt;&gt;""),AND(KR17&gt;=KV$32,KS17&gt;=KV$36,KR17&lt;&gt;""),AND(LT17&gt;=LX$32,LU17&gt;=LX$36,LT17&lt;&gt;""),AND(MV17&gt;=MZ$32,MW17&gt;=MZ$36,MV17&lt;&gt;""),AND(NX17&gt;=OB$32,NY17&gt;=OB$36,NX17&lt;&gt;""),AND(OZ17&gt;=PD$32,PA17&gt;=PD$36,OZ17&lt;&gt;""),AND(QB17&gt;=QF$32,QC17&gt;=QF$36,QB17&lt;&gt;"")),"Merit",IF(OR(AND(AU17&gt;=AY$31,AV17&gt;=AY$35,AU17&lt;&gt;"",AQ17=""),AND(BX17&gt;=CB$31,BY17&gt;=CB$35,BX17&lt;&gt;"",BT17=""),AND(DA17&gt;=DE$31,DB17&gt;=DE$35,DA17&lt;&gt;"",CW17=""),AND(EF17&gt;=EJ$31,EG17&gt;=EJ$35,EF17&lt;&gt;""),AND(FH17&gt;=FL$31,FI17&gt;=FL$35,FH17&lt;&gt;""),AND(GJ17&gt;=GN$31,GK17&gt;=GN$35,GJ17&lt;&gt;""),AND(HL17&gt;=HP$31,HM17&gt;=HP$35,HL17&lt;&gt;""),AND(IN17&gt;=IR$31,IO17&gt;=IR$35,IN17&lt;&gt;""),AND(JP17&gt;=JT$31,JQ17&gt;=JT$35,JP17&lt;&gt;""),AND(KR17&gt;=KV$31,KS17&gt;=KV$35,KR17&lt;&gt;""),AND(LT17&gt;=LX$31,LU17&gt;=LX$35,LT17&lt;&gt;""),AND(MV17&gt;=MZ$31,MW17&gt;=MZ$35,MV17&lt;&gt;""),AND(NX17&gt;=OB$31,NY17&gt;=OB$35,NX17&lt;&gt;""),AND(OZ17&gt;=PD$31,PA17&gt;=PD$35,OZ17&lt;&gt;""),AND(QB17&gt;=QF$31,QC17&gt;=QF$35,QB17&lt;&gt;"")),"Excellence",IF(K17="P","Worlds Team",IF(H17="P","National Team","")))))</f>
        <v/>
      </c>
      <c r="K17" s="3" t="str">
        <f>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31.699999999999996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19.900000000000002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37.899999999999991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</v>
      </c>
      <c r="X17" s="19">
        <v>3.9</v>
      </c>
      <c r="Y17" s="19">
        <v>0</v>
      </c>
      <c r="Z17" s="19">
        <v>0.3</v>
      </c>
      <c r="AA17" s="19">
        <v>15.5</v>
      </c>
      <c r="AB17" s="19">
        <v>4.0999999999999996</v>
      </c>
      <c r="AC17" s="19">
        <v>0</v>
      </c>
      <c r="AD17" s="19">
        <v>0.3</v>
      </c>
      <c r="AE17" s="19">
        <v>15.8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8</v>
      </c>
      <c r="AS17" s="40">
        <f>IF(SUM(W17:X17,Z17:AB17,AD17)-Y17-AC17&gt;0,SUM(W17:X17,Z17:AB17,AD17)-Y17-AC17,"")</f>
        <v>40.1</v>
      </c>
      <c r="AT17" s="40">
        <f>IF(SUM(AE17:AF17,AH17)-AG17&gt;0,SUM(AE17:AF17,AH17)-AG17,"")</f>
        <v>17</v>
      </c>
      <c r="AU17" s="40">
        <f>IF(SUM(X17,AB17,AF17)&gt;0,SUM(X17,AB17,AF17),"")</f>
        <v>9.1999999999999993</v>
      </c>
      <c r="AV17" s="40">
        <f>IF(SUM(AS17,AT17)&gt;0,SUM(AS17,AT17),"")</f>
        <v>57.1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57.1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15.6</v>
      </c>
      <c r="CD17" s="19">
        <v>2.4</v>
      </c>
      <c r="CE17" s="19">
        <v>0.6</v>
      </c>
      <c r="CF17" s="19">
        <v>0.3</v>
      </c>
      <c r="CG17" s="19">
        <v>17.2</v>
      </c>
      <c r="CH17" s="19">
        <v>1.8</v>
      </c>
      <c r="CI17" s="19">
        <v>5</v>
      </c>
      <c r="CJ17" s="19">
        <v>0</v>
      </c>
      <c r="CK17" s="19">
        <v>15.8</v>
      </c>
      <c r="CL17" s="19">
        <v>3.5</v>
      </c>
      <c r="CM17" s="19">
        <v>0</v>
      </c>
      <c r="CN17" s="19">
        <v>0.6</v>
      </c>
      <c r="CO17" s="19">
        <v>15.6</v>
      </c>
      <c r="CP17" s="19">
        <v>3.1</v>
      </c>
      <c r="CQ17" s="19">
        <v>0</v>
      </c>
      <c r="CR17" s="19">
        <v>0.6</v>
      </c>
      <c r="CS17" s="19">
        <v>16.5</v>
      </c>
      <c r="CT17" s="19">
        <v>2.5</v>
      </c>
      <c r="CU17" s="19">
        <v>0.7</v>
      </c>
      <c r="CV17" s="19">
        <v>0.3</v>
      </c>
      <c r="CW17" s="27"/>
      <c r="CX17" s="40">
        <f>IF(SUM(CD17,CH17)&gt;0,SUM(CD17,CH17),"")</f>
        <v>4.2</v>
      </c>
      <c r="CY17" s="40">
        <f>IF(SUM(CC17:CD17,CF17:CH17,CJ17)-CE17-CI17&gt;0,SUM(CC17:CD17,CF17:CH17,CJ17)-CE17-CI17,"")</f>
        <v>31.699999999999996</v>
      </c>
      <c r="CZ17" s="40">
        <f>IF(SUM(CK17:CL17,CN17)-CM17&gt;0,SUM(CK17:CL17,CN17)-CM17,"")</f>
        <v>19.900000000000002</v>
      </c>
      <c r="DA17" s="40">
        <f>IF(SUM(CD17,CH17,CL17)&gt;0,SUM(CD17,CH17,CL17),"")</f>
        <v>7.7</v>
      </c>
      <c r="DB17" s="40">
        <f>IF(SUM(CY17,CZ17)&gt;0,SUM(CY17,CZ17),"")</f>
        <v>51.599999999999994</v>
      </c>
      <c r="DC17" s="40">
        <f>IF(SUM(CP17,CT17)&gt;0,SUM(CP17,CT17),"")</f>
        <v>5.6</v>
      </c>
      <c r="DD17" s="40">
        <f>IF(SUM(CO17:CP17,CR17:CT17,CV17)-SUM(CQ17,CU17)&gt;0,SUM(CO17:CP17,CR17:CT17,CV17)-SUM(CQ17,CU17),"")</f>
        <v>37.899999999999991</v>
      </c>
      <c r="DE17" s="40">
        <f>IF(SUM(CY17,CZ17,DD17)&gt;0,SUM(CY17,CZ17,DD17),"")</f>
        <v>89.499999999999986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7.8</v>
      </c>
      <c r="QH17" s="22">
        <f>IF($CW17="P",CD17,(CD17+BA17)/2)</f>
        <v>1.2</v>
      </c>
      <c r="QI17" s="22">
        <f>IF($CW17="P",CE17,(CE17+BB17)/2)</f>
        <v>0.3</v>
      </c>
      <c r="QJ17" s="22">
        <f>IF($CW17="P",CF17,(CF17+BC17)/2)</f>
        <v>0.15</v>
      </c>
      <c r="QK17" s="22">
        <f>IF($CW17="P",CG17,(CG17+BD17)/2)</f>
        <v>8.6</v>
      </c>
      <c r="QL17" s="22">
        <f>IF($CW17="P",CH17,(CH17+BE17)/2)</f>
        <v>0.9</v>
      </c>
      <c r="QM17" s="22">
        <f>IF($CW17="P",CI17,(CI17+BF17)/2)</f>
        <v>2.5</v>
      </c>
      <c r="QN17" s="22">
        <f>IF($CW17="P",CJ17,(CJ17+BG17)/2)</f>
        <v>0</v>
      </c>
      <c r="QO17" s="22">
        <f>IF($CW17="P",CK17,(CK17+BH17)/2)</f>
        <v>7.9</v>
      </c>
      <c r="QP17" s="22">
        <f>IF($CW17="P",CL17,(CL17+BI17)/2)</f>
        <v>1.75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7.8</v>
      </c>
      <c r="QT17" s="22">
        <f>IF($CW17="P",CP17,(CP17+BM17)/2)</f>
        <v>1.55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8.25</v>
      </c>
      <c r="QX17" s="22">
        <f>IF($CW17="P",CT17,(CT17+BQ17)/2)</f>
        <v>1.25</v>
      </c>
      <c r="QY17" s="22">
        <f>IF($CW17="P",CU17,(CU17+BR17)/2)</f>
        <v>0.35</v>
      </c>
      <c r="QZ17" s="22">
        <f>IF($CW17="P",CV17,(CV17+BS17)/2)</f>
        <v>0.15</v>
      </c>
      <c r="RA17" s="27" t="s">
        <v>46</v>
      </c>
      <c r="RB17" s="40">
        <f>IF(SUM(QH17,QL17)&gt;0,SUM(QH17,QL17),"")</f>
        <v>2.1</v>
      </c>
      <c r="RC17" s="40">
        <f>IF(SUM(QG17:QH17,QJ17:QL17,QN17)-QI17-QM17&gt;0,SUM(QG17:QH17,QJ17:QL17,QN17)-QI17-QM17,"")</f>
        <v>15.849999999999998</v>
      </c>
      <c r="RD17" s="40">
        <f>IF(SUM(QO17:QP17,QR17)-QQ17&gt;0,SUM(QO17:QP17,QR17)-QQ17,"")</f>
        <v>9.9500000000000011</v>
      </c>
      <c r="RE17" s="40">
        <f>IF(SUM(QH17,QL17,QP17)&gt;0,SUM(QH17,QL17,QP17),"")</f>
        <v>3.85</v>
      </c>
      <c r="RF17" s="40">
        <f>IF(SUM(RC17,RD17)&gt;0,SUM(RC17,RD17),"")</f>
        <v>25.799999999999997</v>
      </c>
      <c r="RG17" s="40">
        <f>IF(SUM(QT17,QX17)&gt;0,SUM(QT17,QX17),"")</f>
        <v>2.8</v>
      </c>
      <c r="RH17" s="40">
        <f>IF(SUM(QS17:QT17,QV17:QX17,QZ17)-SUM(QU17,QY17)&gt;0,SUM(QS17:QT17,QV17:QX17,QZ17)-SUM(QU17,QY17),"")</f>
        <v>18.949999999999996</v>
      </c>
      <c r="RI17" s="40">
        <f>IF(SUM(RC17,RD17,RH17)&gt;0,SUM(RC17,RD17,RH17),"")</f>
        <v>44.749999999999993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234</v>
      </c>
      <c r="D18" s="4" t="s">
        <v>4</v>
      </c>
      <c r="E18" s="4">
        <v>2007</v>
      </c>
      <c r="F18" s="9">
        <f>SUM(L18:T18)+SUM(L18:P18)*0.0000001+SUM(L18)*0.0000000000001</f>
        <v>127.90000914000395</v>
      </c>
      <c r="G18" s="66"/>
      <c r="H18" s="3" t="str">
        <f>IF(OR(AND(AR18&gt;=AY$29,AS18&gt;=AY$33,AR18&lt;&gt;"",AQ18=""),AND(AW18&gt;=AY$29,AX18&gt;=AY$33,AW18&lt;&gt;"",AQ18=""),AND(BU18&gt;=CB$29,BV18&gt;=CB$33,BU18&lt;&gt;"",BT18=""),AND(BZ18&gt;=CB$29,CA18&gt;=CB$33,BZ18&lt;&gt;"",BT18=""),AND(CX18&gt;=DE$29,CY18&gt;=DE$33,CX18&lt;&gt;"",CW18=""),AND(DC18&gt;=DE$29,DD18&gt;=DE$33,DC18&lt;&gt;""),AND(EC18&gt;=EJ$29,ED18&gt;=EJ$33,EC18&lt;&gt;""),AND(EH18&gt;=EJ$29,EI18&gt;=EJ$33,EH18&lt;&gt;""),AND(FE18&gt;=FL$29,FF18&gt;=FL$33,FE18&lt;&gt;""),AND(FJ18&gt;=FL$29,FK18&gt;=FL$33,FJ18&lt;&gt;""),AND(GG18&gt;=GN$29,GH18&gt;=GN$33,GG18&lt;&gt;""),AND(GL18&gt;=GN$29,GM18&gt;=GN$33,GL18&lt;&gt;""),AND(HI18&gt;=HP$29,HJ18&gt;=HP$33,HI18&lt;&gt;""),AND(HN18&gt;=HP$29,HO18&gt;=HP$33,HN18&lt;&gt;""),AND(IK18&gt;=IR$29,IL18&gt;=IR$33,IK18&lt;&gt;""),AND(IP18&gt;=IR$29,IQ18&gt;=IR$33,IP18&lt;&gt;""),AND(JM18&gt;=JT$29,JN18&gt;=JT$33,JM18&lt;&gt;""),AND(JR18&gt;=JT$29,JS18&gt;=JT$33,JR18&lt;&gt;""),AND(KO18&gt;=KV$29,KP18&gt;=KV$33,KO18&lt;&gt;""),AND(KT18&gt;=KV$29,KU18&gt;=KV$33,KT18&lt;&gt;""),AND(LQ18&gt;=LX$29,LR18&gt;=LX$33,LQ18&lt;&gt;""),AND(LV18&gt;=LX$29,LW18&gt;=LX$33,LV18&lt;&gt;""),AND(MS18&gt;=MZ$29,MT18&gt;=MZ$33,MS18&lt;&gt;""),AND(MX18&gt;=MZ$29,MY18&gt;=MZ$33,MX18&lt;&gt;""),AND(NU18&gt;=OB$29,NV18&gt;=OB$33,NU18&lt;&gt;""),AND(NZ18&gt;=OB$29,OA18&gt;=OB$33,NZ18&lt;&gt;""),AND(OW18&gt;=PD$29,OX18&gt;=PD$33,OW18&lt;&gt;""),AND(PB18&gt;=PD$29,PC18&gt;=PD$33,PB18&lt;&gt;""),AND(PY18&gt;=QF$29,PZ18&gt;=QF$33,PY18&lt;&gt;""),AND(QD18&gt;=QF$29,QE18&gt;=QF$33,QD18&lt;&gt;"")),"P","")</f>
        <v/>
      </c>
      <c r="I18" s="3" t="str">
        <f>IF(OR(AND(AS18&gt;=AY$33,AS18&lt;&gt;"",AQ18=""),AND(AX18&gt;=AY$33,AX18&lt;&gt;"",AQ18=""),AND(BV18&gt;=CB$33,BV18&lt;&gt;"",BT18=""),AND(CA18&gt;=CB$33,CA18&lt;&gt;"",BT18=""),AND(CY18&gt;=DE$33,CY18&lt;&gt;"",CW18=""),AND(DD18&gt;=DE$33,DD18&lt;&gt;"",CW18=""),AND(ED18&gt;=EJ$33,ED18&lt;&gt;""),AND(EI18&gt;=EJ$33,EI18&lt;&gt;""),AND(FF18&gt;=FL$33,FF18&lt;&gt;""),AND(FK18&gt;=FL$33,FK18&lt;&gt;""),AND(GH18&gt;=GN$33,GH18&lt;&gt;""),AND(GM18&gt;=GN$33,GM18&lt;&gt;""),AND(HJ18&gt;=HP$33,HJ18&lt;&gt;""),AND(HO18&gt;=HP$33,HO18&lt;&gt;""),AND(IL18&gt;=IR$33,IL18&lt;&gt;""),AND(IQ18&gt;=IR$33,IQ18&lt;&gt;""),AND(JN18&gt;=JT$33,JN18&lt;&gt;""),AND(JS18&gt;=JT$33,JS18&lt;&gt;""),AND(KP18&gt;=KV$33,KP18&lt;&gt;""),AND(KU18&gt;=KV$33,KU18&lt;&gt;""),AND(LR18&gt;=LX$33,LR18&lt;&gt;""),AND(LW18&gt;=LX$33,LW18&lt;&gt;""),AND(MT18&gt;=MZ$33,MT18&lt;&gt;""),AND(MY18&gt;=MZ$33,MY18&lt;&gt;""),AND(NV18&gt;=OB$33,NV18&lt;&gt;""),AND(OA18&gt;=OB$33,OA18&lt;&gt;""),AND(OX18&gt;=PD$33,OX18&lt;&gt;""),AND(PC18&gt;=PD$33,PC18&lt;&gt;""),AND(PZ18&gt;=QF$33,PZ18&lt;&gt;""),AND(QE18&gt;=QF$33,QE18&lt;&gt;"")),"P","")</f>
        <v/>
      </c>
      <c r="J18" s="36" t="str">
        <f>IF(AND(I18="P",H18=""),"No DD",IF(OR(AND(AU18&gt;=AY$32,AV18&gt;=AY$36,AU18&lt;&gt;"",AQ18=""),AND(BX18&gt;=CB$32,BY18&gt;=CB$36,BX18&lt;&gt;"",BT18=""),AND(DA18&gt;=DE$32,DB18&gt;=DE$36,DA18&lt;&gt;"",CW18=""),AND(EF18&gt;=EJ$32,EG18&gt;=EJ$36,EF18&lt;&gt;""),AND(FH18&gt;=FL$32,FI18&gt;=FL$36,FH18&lt;&gt;""),AND(GJ18&gt;=GN$32,GK18&gt;=GN$36,GJ18&lt;&gt;""),AND(HL18&gt;=HP$32,HM18&gt;=HP$36,HL18&lt;&gt;""),AND(IN18&gt;=IR$32,IO18&gt;=IR$36,IN18&lt;&gt;""),AND(JP18&gt;=JT$32,JQ18&gt;=JT$36,JP18&lt;&gt;""),AND(KR18&gt;=KV$32,KS18&gt;=KV$36,KR18&lt;&gt;""),AND(LT18&gt;=LX$32,LU18&gt;=LX$36,LT18&lt;&gt;""),AND(MV18&gt;=MZ$32,MW18&gt;=MZ$36,MV18&lt;&gt;""),AND(NX18&gt;=OB$32,NY18&gt;=OB$36,NX18&lt;&gt;""),AND(OZ18&gt;=PD$32,PA18&gt;=PD$36,OZ18&lt;&gt;""),AND(QB18&gt;=QF$32,QC18&gt;=QF$36,QB18&lt;&gt;"")),"Merit",IF(OR(AND(AU18&gt;=AY$31,AV18&gt;=AY$35,AU18&lt;&gt;"",AQ18=""),AND(BX18&gt;=CB$31,BY18&gt;=CB$35,BX18&lt;&gt;"",BT18=""),AND(DA18&gt;=DE$31,DB18&gt;=DE$35,DA18&lt;&gt;"",CW18=""),AND(EF18&gt;=EJ$31,EG18&gt;=EJ$35,EF18&lt;&gt;""),AND(FH18&gt;=FL$31,FI18&gt;=FL$35,FH18&lt;&gt;""),AND(GJ18&gt;=GN$31,GK18&gt;=GN$35,GJ18&lt;&gt;""),AND(HL18&gt;=HP$31,HM18&gt;=HP$35,HL18&lt;&gt;""),AND(IN18&gt;=IR$31,IO18&gt;=IR$35,IN18&lt;&gt;""),AND(JP18&gt;=JT$31,JQ18&gt;=JT$35,JP18&lt;&gt;""),AND(KR18&gt;=KV$31,KS18&gt;=KV$35,KR18&lt;&gt;""),AND(LT18&gt;=LX$31,LU18&gt;=LX$35,LT18&lt;&gt;""),AND(MV18&gt;=MZ$31,MW18&gt;=MZ$35,MV18&lt;&gt;""),AND(NX18&gt;=OB$31,NY18&gt;=OB$35,NX18&lt;&gt;""),AND(OZ18&gt;=PD$31,PA18&gt;=PD$35,OZ18&lt;&gt;""),AND(QB18&gt;=QF$31,QC18&gt;=QF$35,QB18&lt;&gt;"")),"Excellence",IF(K18="P","Worlds Team",IF(H18="P","National Team","")))))</f>
        <v/>
      </c>
      <c r="K18" s="3" t="str">
        <f>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P","")</f>
        <v/>
      </c>
      <c r="L18" s="8">
        <f>IF(COUNT(AS18,BV18,CY18)&gt;0,LARGE((AS18,BV18,CY18),1),0)</f>
        <v>39.499999999999986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33.699999999999996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18.2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36.5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16.899999999999999</v>
      </c>
      <c r="X18" s="19">
        <v>3.2</v>
      </c>
      <c r="Y18" s="19">
        <v>0.2</v>
      </c>
      <c r="Z18" s="19">
        <v>0</v>
      </c>
      <c r="AA18" s="19">
        <v>16.7</v>
      </c>
      <c r="AB18" s="19">
        <v>2.8</v>
      </c>
      <c r="AC18" s="19">
        <v>0.2</v>
      </c>
      <c r="AD18" s="19">
        <v>0.3</v>
      </c>
      <c r="AE18" s="19"/>
      <c r="AF18" s="19"/>
      <c r="AG18" s="19"/>
      <c r="AH18" s="19"/>
      <c r="AI18" s="19">
        <v>16</v>
      </c>
      <c r="AJ18" s="19">
        <v>2.8</v>
      </c>
      <c r="AK18" s="19">
        <v>0.2</v>
      </c>
      <c r="AL18" s="19">
        <v>0.3</v>
      </c>
      <c r="AM18" s="19">
        <v>16.399999999999999</v>
      </c>
      <c r="AN18" s="19">
        <v>1.2</v>
      </c>
      <c r="AO18" s="19">
        <v>0</v>
      </c>
      <c r="AP18" s="19">
        <v>0</v>
      </c>
      <c r="AQ18" s="27"/>
      <c r="AR18" s="40">
        <f>IF(SUM(X18,AB18)&gt;0,SUM(X18,AB18),"")</f>
        <v>6</v>
      </c>
      <c r="AS18" s="40">
        <f>IF(SUM(W18:X18,Z18:AB18,AD18)-Y18-AC18&gt;0,SUM(W18:X18,Z18:AB18,AD18)-Y18-AC18,"")</f>
        <v>39.499999999999986</v>
      </c>
      <c r="AT18" s="40" t="str">
        <f>IF(SUM(AE18:AF18,AH18)-AG18&gt;0,SUM(AE18:AF18,AH18)-AG18,"")</f>
        <v/>
      </c>
      <c r="AU18" s="40">
        <f>IF(SUM(X18,AB18,AF18)&gt;0,SUM(X18,AB18,AF18),"")</f>
        <v>6</v>
      </c>
      <c r="AV18" s="40">
        <f>IF(SUM(AS18,AT18)&gt;0,SUM(AS18,AT18),"")</f>
        <v>39.499999999999986</v>
      </c>
      <c r="AW18" s="40">
        <f>IF(SUM(AJ18,AN18)&gt;0,SUM(AJ18,AN18),"")</f>
        <v>4</v>
      </c>
      <c r="AX18" s="40">
        <f>IF(SUM(AI18:AJ18,AL18:AN18,AP18)-SUM(AK18,AO18)&gt;0,SUM(AI18:AJ18,AL18:AN18,AP18)-SUM(AK18,AO18),"")</f>
        <v>36.5</v>
      </c>
      <c r="AY18" s="40">
        <f>IF(SUM(AS18,AT18,AX18)&gt;0,SUM(AS18,AT18,AX18),"")</f>
        <v>75.999999999999986</v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17.100000000000001</v>
      </c>
      <c r="CD18" s="19">
        <v>1.7</v>
      </c>
      <c r="CE18" s="19">
        <v>1</v>
      </c>
      <c r="CF18" s="19">
        <v>0</v>
      </c>
      <c r="CG18" s="19">
        <v>13.7</v>
      </c>
      <c r="CH18" s="19">
        <v>1.9</v>
      </c>
      <c r="CI18" s="19">
        <v>0</v>
      </c>
      <c r="CJ18" s="19">
        <v>0.3</v>
      </c>
      <c r="CK18" s="19">
        <v>15.7</v>
      </c>
      <c r="CL18" s="19">
        <v>2.8</v>
      </c>
      <c r="CM18" s="19">
        <v>0.6</v>
      </c>
      <c r="CN18" s="19">
        <v>0.3</v>
      </c>
      <c r="CO18" s="19">
        <v>16.100000000000001</v>
      </c>
      <c r="CP18" s="19">
        <v>1.2</v>
      </c>
      <c r="CQ18" s="19">
        <v>0</v>
      </c>
      <c r="CR18" s="19">
        <v>0</v>
      </c>
      <c r="CS18" s="19">
        <v>15.7</v>
      </c>
      <c r="CT18" s="19">
        <v>2.8</v>
      </c>
      <c r="CU18" s="19">
        <v>0.6</v>
      </c>
      <c r="CV18" s="19">
        <v>0.3</v>
      </c>
      <c r="CW18" s="27"/>
      <c r="CX18" s="40">
        <f>IF(SUM(CD18,CH18)&gt;0,SUM(CD18,CH18),"")</f>
        <v>3.5999999999999996</v>
      </c>
      <c r="CY18" s="40">
        <f>IF(SUM(CC18:CD18,CF18:CH18,CJ18)-CE18-CI18&gt;0,SUM(CC18:CD18,CF18:CH18,CJ18)-CE18-CI18,"")</f>
        <v>33.699999999999996</v>
      </c>
      <c r="CZ18" s="40">
        <f>IF(SUM(CK18:CL18,CN18)-CM18&gt;0,SUM(CK18:CL18,CN18)-CM18,"")</f>
        <v>18.2</v>
      </c>
      <c r="DA18" s="40">
        <f>IF(SUM(CD18,CH18,CL18)&gt;0,SUM(CD18,CH18,CL18),"")</f>
        <v>6.3999999999999995</v>
      </c>
      <c r="DB18" s="40">
        <f>IF(SUM(CY18,CZ18)&gt;0,SUM(CY18,CZ18),"")</f>
        <v>51.899999999999991</v>
      </c>
      <c r="DC18" s="40">
        <f>IF(SUM(CP18,CT18)&gt;0,SUM(CP18,CT18),"")</f>
        <v>4</v>
      </c>
      <c r="DD18" s="40">
        <f>IF(SUM(CO18:CP18,CR18:CT18,CV18)-SUM(CQ18,CU18)&gt;0,SUM(CO18:CP18,CR18:CT18,CV18)-SUM(CQ18,CU18),"")</f>
        <v>35.499999999999993</v>
      </c>
      <c r="DE18" s="40">
        <f>IF(SUM(CY18,CZ18,DD18)&gt;0,SUM(CY18,CZ18,DD18),"")</f>
        <v>87.399999999999977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8.5500000000000007</v>
      </c>
      <c r="QH18" s="22">
        <f>IF($CW18="P",CD18,(CD18+BA18)/2)</f>
        <v>0.85</v>
      </c>
      <c r="QI18" s="22">
        <f>IF($CW18="P",CE18,(CE18+BB18)/2)</f>
        <v>0.5</v>
      </c>
      <c r="QJ18" s="22">
        <f>IF($CW18="P",CF18,(CF18+BC18)/2)</f>
        <v>0</v>
      </c>
      <c r="QK18" s="22">
        <f>IF($CW18="P",CG18,(CG18+BD18)/2)</f>
        <v>6.85</v>
      </c>
      <c r="QL18" s="22">
        <f>IF($CW18="P",CH18,(CH18+BE18)/2)</f>
        <v>0.95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7.85</v>
      </c>
      <c r="QP18" s="22">
        <f>IF($CW18="P",CL18,(CL18+BI18)/2)</f>
        <v>1.4</v>
      </c>
      <c r="QQ18" s="22">
        <f>IF($CW18="P",CM18,(CM18+BJ18)/2)</f>
        <v>0.3</v>
      </c>
      <c r="QR18" s="22">
        <f>IF($CW18="P",CN18,(CN18+BK18)/2)</f>
        <v>0.15</v>
      </c>
      <c r="QS18" s="22">
        <f>IF($CW18="P",CO18,(CO18+BL18)/2)</f>
        <v>8.0500000000000007</v>
      </c>
      <c r="QT18" s="22">
        <f>IF($CW18="P",CP18,(CP18+BM18)/2)</f>
        <v>0.6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7.85</v>
      </c>
      <c r="QX18" s="22">
        <f>IF($CW18="P",CT18,(CT18+BQ18)/2)</f>
        <v>1.4</v>
      </c>
      <c r="QY18" s="22">
        <f>IF($CW18="P",CU18,(CU18+BR18)/2)</f>
        <v>0.3</v>
      </c>
      <c r="QZ18" s="22">
        <f>IF($CW18="P",CV18,(CV18+BS18)/2)</f>
        <v>0.15</v>
      </c>
      <c r="RA18" s="27" t="s">
        <v>46</v>
      </c>
      <c r="RB18" s="40">
        <f>IF(SUM(QH18,QL18)&gt;0,SUM(QH18,QL18),"")</f>
        <v>1.7999999999999998</v>
      </c>
      <c r="RC18" s="40">
        <f>IF(SUM(QG18:QH18,QJ18:QL18,QN18)-QI18-QM18&gt;0,SUM(QG18:QH18,QJ18:QL18,QN18)-QI18-QM18,"")</f>
        <v>16.849999999999998</v>
      </c>
      <c r="RD18" s="40">
        <f>IF(SUM(QO18:QP18,QR18)-QQ18&gt;0,SUM(QO18:QP18,QR18)-QQ18,"")</f>
        <v>9.1</v>
      </c>
      <c r="RE18" s="40">
        <f>IF(SUM(QH18,QL18,QP18)&gt;0,SUM(QH18,QL18,QP18),"")</f>
        <v>3.1999999999999997</v>
      </c>
      <c r="RF18" s="40">
        <f>IF(SUM(RC18,RD18)&gt;0,SUM(RC18,RD18),"")</f>
        <v>25.949999999999996</v>
      </c>
      <c r="RG18" s="40">
        <f>IF(SUM(QT18,QX18)&gt;0,SUM(QT18,QX18),"")</f>
        <v>2</v>
      </c>
      <c r="RH18" s="40">
        <f>IF(SUM(QS18:QT18,QV18:QX18,QZ18)-SUM(QU18,QY18)&gt;0,SUM(QS18:QT18,QV18:QX18,QZ18)-SUM(QU18,QY18),"")</f>
        <v>17.749999999999996</v>
      </c>
      <c r="RI18" s="40">
        <f>IF(SUM(RC18,RD18,RH18)&gt;0,SUM(RC18,RD18,RH18),"")</f>
        <v>43.699999999999989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173</v>
      </c>
      <c r="D19" s="4" t="s">
        <v>3</v>
      </c>
      <c r="E19" s="4">
        <v>2004</v>
      </c>
      <c r="F19" s="9">
        <f>SUM(L19:T19)+SUM(L19:P19)*0.0000001+SUM(L19)*0.0000000000001</f>
        <v>100.90000628000415</v>
      </c>
      <c r="G19" s="66"/>
      <c r="H19" s="3" t="str">
        <f>IF(OR(AND(AR19&gt;=AY$29,AS19&gt;=AY$33,AR19&lt;&gt;"",AQ19=""),AND(AW19&gt;=AY$29,AX19&gt;=AY$33,AW19&lt;&gt;"",AQ19=""),AND(BU19&gt;=CB$29,BV19&gt;=CB$33,BU19&lt;&gt;"",BT19=""),AND(BZ19&gt;=CB$29,CA19&gt;=CB$33,BZ19&lt;&gt;"",BT19=""),AND(CX19&gt;=DE$29,CY19&gt;=DE$33,CX19&lt;&gt;"",CW19=""),AND(DC19&gt;=DE$29,DD19&gt;=DE$33,DC19&lt;&gt;""),AND(EC19&gt;=EJ$29,ED19&gt;=EJ$33,EC19&lt;&gt;""),AND(EH19&gt;=EJ$29,EI19&gt;=EJ$33,EH19&lt;&gt;""),AND(FE19&gt;=FL$29,FF19&gt;=FL$33,FE19&lt;&gt;""),AND(FJ19&gt;=FL$29,FK19&gt;=FL$33,FJ19&lt;&gt;""),AND(GG19&gt;=GN$29,GH19&gt;=GN$33,GG19&lt;&gt;""),AND(GL19&gt;=GN$29,GM19&gt;=GN$33,GL19&lt;&gt;""),AND(HI19&gt;=HP$29,HJ19&gt;=HP$33,HI19&lt;&gt;""),AND(HN19&gt;=HP$29,HO19&gt;=HP$33,HN19&lt;&gt;""),AND(IK19&gt;=IR$29,IL19&gt;=IR$33,IK19&lt;&gt;""),AND(IP19&gt;=IR$29,IQ19&gt;=IR$33,IP19&lt;&gt;""),AND(JM19&gt;=JT$29,JN19&gt;=JT$33,JM19&lt;&gt;""),AND(JR19&gt;=JT$29,JS19&gt;=JT$33,JR19&lt;&gt;""),AND(KO19&gt;=KV$29,KP19&gt;=KV$33,KO19&lt;&gt;""),AND(KT19&gt;=KV$29,KU19&gt;=KV$33,KT19&lt;&gt;""),AND(LQ19&gt;=LX$29,LR19&gt;=LX$33,LQ19&lt;&gt;""),AND(LV19&gt;=LX$29,LW19&gt;=LX$33,LV19&lt;&gt;""),AND(MS19&gt;=MZ$29,MT19&gt;=MZ$33,MS19&lt;&gt;""),AND(MX19&gt;=MZ$29,MY19&gt;=MZ$33,MX19&lt;&gt;""),AND(NU19&gt;=OB$29,NV19&gt;=OB$33,NU19&lt;&gt;""),AND(NZ19&gt;=OB$29,OA19&gt;=OB$33,NZ19&lt;&gt;""),AND(OW19&gt;=PD$29,OX19&gt;=PD$33,OW19&lt;&gt;""),AND(PB19&gt;=PD$29,PC19&gt;=PD$33,PB19&lt;&gt;""),AND(PY19&gt;=QF$29,PZ19&gt;=QF$33,PY19&lt;&gt;""),AND(QD19&gt;=QF$29,QE19&gt;=QF$33,QD19&lt;&gt;"")),"P","")</f>
        <v/>
      </c>
      <c r="I19" s="3" t="str">
        <f>IF(OR(AND(AS19&gt;=AY$33,AS19&lt;&gt;"",AQ19=""),AND(AX19&gt;=AY$33,AX19&lt;&gt;"",AQ19=""),AND(BV19&gt;=CB$33,BV19&lt;&gt;"",BT19=""),AND(CA19&gt;=CB$33,CA19&lt;&gt;"",BT19=""),AND(CY19&gt;=DE$33,CY19&lt;&gt;"",CW19=""),AND(DD19&gt;=DE$33,DD19&lt;&gt;"",CW19=""),AND(ED19&gt;=EJ$33,ED19&lt;&gt;""),AND(EI19&gt;=EJ$33,EI19&lt;&gt;""),AND(FF19&gt;=FL$33,FF19&lt;&gt;""),AND(FK19&gt;=FL$33,FK19&lt;&gt;""),AND(GH19&gt;=GN$33,GH19&lt;&gt;""),AND(GM19&gt;=GN$33,GM19&lt;&gt;""),AND(HJ19&gt;=HP$33,HJ19&lt;&gt;""),AND(HO19&gt;=HP$33,HO19&lt;&gt;""),AND(IL19&gt;=IR$33,IL19&lt;&gt;""),AND(IQ19&gt;=IR$33,IQ19&lt;&gt;""),AND(JN19&gt;=JT$33,JN19&lt;&gt;""),AND(JS19&gt;=JT$33,JS19&lt;&gt;""),AND(KP19&gt;=KV$33,KP19&lt;&gt;""),AND(KU19&gt;=KV$33,KU19&lt;&gt;""),AND(LR19&gt;=LX$33,LR19&lt;&gt;""),AND(LW19&gt;=LX$33,LW19&lt;&gt;""),AND(MT19&gt;=MZ$33,MT19&lt;&gt;""),AND(MY19&gt;=MZ$33,MY19&lt;&gt;""),AND(NV19&gt;=OB$33,NV19&lt;&gt;""),AND(OA19&gt;=OB$33,OA19&lt;&gt;""),AND(OX19&gt;=PD$33,OX19&lt;&gt;""),AND(PC19&gt;=PD$33,PC19&lt;&gt;""),AND(PZ19&gt;=QF$33,PZ19&lt;&gt;""),AND(QE19&gt;=QF$33,QE19&lt;&gt;"")),"P","")</f>
        <v/>
      </c>
      <c r="J19" s="36" t="str">
        <f>IF(AND(I19="P",H19=""),"No DD",IF(OR(AND(AU19&gt;=AY$32,AV19&gt;=AY$36,AU19&lt;&gt;"",AQ19=""),AND(BX19&gt;=CB$32,BY19&gt;=CB$36,BX19&lt;&gt;"",BT19=""),AND(DA19&gt;=DE$32,DB19&gt;=DE$36,DA19&lt;&gt;"",CW19=""),AND(EF19&gt;=EJ$32,EG19&gt;=EJ$36,EF19&lt;&gt;""),AND(FH19&gt;=FL$32,FI19&gt;=FL$36,FH19&lt;&gt;""),AND(GJ19&gt;=GN$32,GK19&gt;=GN$36,GJ19&lt;&gt;""),AND(HL19&gt;=HP$32,HM19&gt;=HP$36,HL19&lt;&gt;""),AND(IN19&gt;=IR$32,IO19&gt;=IR$36,IN19&lt;&gt;""),AND(JP19&gt;=JT$32,JQ19&gt;=JT$36,JP19&lt;&gt;""),AND(KR19&gt;=KV$32,KS19&gt;=KV$36,KR19&lt;&gt;""),AND(LT19&gt;=LX$32,LU19&gt;=LX$36,LT19&lt;&gt;""),AND(MV19&gt;=MZ$32,MW19&gt;=MZ$36,MV19&lt;&gt;""),AND(NX19&gt;=OB$32,NY19&gt;=OB$36,NX19&lt;&gt;""),AND(OZ19&gt;=PD$32,PA19&gt;=PD$36,OZ19&lt;&gt;""),AND(QB19&gt;=QF$32,QC19&gt;=QF$36,QB19&lt;&gt;"")),"Merit",IF(OR(AND(AU19&gt;=AY$31,AV19&gt;=AY$35,AU19&lt;&gt;"",AQ19=""),AND(BX19&gt;=CB$31,BY19&gt;=CB$35,BX19&lt;&gt;"",BT19=""),AND(DA19&gt;=DE$31,DB19&gt;=DE$35,DA19&lt;&gt;"",CW19=""),AND(EF19&gt;=EJ$31,EG19&gt;=EJ$35,EF19&lt;&gt;""),AND(FH19&gt;=FL$31,FI19&gt;=FL$35,FH19&lt;&gt;""),AND(GJ19&gt;=GN$31,GK19&gt;=GN$35,GJ19&lt;&gt;""),AND(HL19&gt;=HP$31,HM19&gt;=HP$35,HL19&lt;&gt;""),AND(IN19&gt;=IR$31,IO19&gt;=IR$35,IN19&lt;&gt;""),AND(JP19&gt;=JT$31,JQ19&gt;=JT$35,JP19&lt;&gt;""),AND(KR19&gt;=KV$31,KS19&gt;=KV$35,KR19&lt;&gt;""),AND(LT19&gt;=LX$31,LU19&gt;=LX$35,LT19&lt;&gt;""),AND(MV19&gt;=MZ$31,MW19&gt;=MZ$35,MV19&lt;&gt;""),AND(NX19&gt;=OB$31,NY19&gt;=OB$35,NX19&lt;&gt;""),AND(OZ19&gt;=PD$31,PA19&gt;=PD$35,OZ19&lt;&gt;""),AND(QB19&gt;=QF$31,QC19&gt;=QF$35,QB19&lt;&gt;"")),"Excellence",IF(K19="P","Worlds Team",IF(H19="P","National Team","")))))</f>
        <v/>
      </c>
      <c r="K19" s="3" t="str">
        <f>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P","")</f>
        <v/>
      </c>
      <c r="L19" s="8">
        <f>IF(COUNT(AS19,BV19,CY19)&gt;0,LARGE((AS19,BV19,CY19),1),0)</f>
        <v>41.699999999999996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21.099999999999998</v>
      </c>
      <c r="Q19" s="8" t="str">
        <f>IF(P19=0,"",IF(P19=CZ19,$CC$1,IF(P19=BW19,$AZ$1,IF(P19=AT19,$W$1,""))))</f>
        <v>2023 Nationals</v>
      </c>
      <c r="R19" s="8">
        <f>IF(MAX(AX19,CA19,DD19)&gt;0,MAX(AX19,CA19,DD19),0)</f>
        <v>38.099999999999994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16.600000000000001</v>
      </c>
      <c r="X19" s="19">
        <v>4.0999999999999996</v>
      </c>
      <c r="Y19" s="19">
        <v>0</v>
      </c>
      <c r="Z19" s="19">
        <v>0.3</v>
      </c>
      <c r="AA19" s="19">
        <v>16.5</v>
      </c>
      <c r="AB19" s="19">
        <v>3.9</v>
      </c>
      <c r="AC19" s="19">
        <v>0</v>
      </c>
      <c r="AD19" s="19">
        <v>0.3</v>
      </c>
      <c r="AE19" s="19">
        <v>16.899999999999999</v>
      </c>
      <c r="AF19" s="19">
        <v>3.9</v>
      </c>
      <c r="AG19" s="19">
        <v>0</v>
      </c>
      <c r="AH19" s="19">
        <v>0.3</v>
      </c>
      <c r="AI19" s="19">
        <v>14.8</v>
      </c>
      <c r="AJ19" s="19">
        <v>1.9</v>
      </c>
      <c r="AK19" s="19">
        <v>0</v>
      </c>
      <c r="AL19" s="19">
        <v>0.3</v>
      </c>
      <c r="AM19" s="19">
        <v>16.899999999999999</v>
      </c>
      <c r="AN19" s="19">
        <v>3.9</v>
      </c>
      <c r="AO19" s="19">
        <v>0</v>
      </c>
      <c r="AP19" s="19">
        <v>0.3</v>
      </c>
      <c r="AQ19" s="27"/>
      <c r="AR19" s="40">
        <f>IF(SUM(X19,AB19)&gt;0,SUM(X19,AB19),"")</f>
        <v>8</v>
      </c>
      <c r="AS19" s="40">
        <f>IF(SUM(W19:X19,Z19:AB19,AD19)-Y19-AC19&gt;0,SUM(W19:X19,Z19:AB19,AD19)-Y19-AC19,"")</f>
        <v>41.699999999999996</v>
      </c>
      <c r="AT19" s="40">
        <f>IF(SUM(AE19:AF19,AH19)-AG19&gt;0,SUM(AE19:AF19,AH19)-AG19,"")</f>
        <v>21.099999999999998</v>
      </c>
      <c r="AU19" s="40">
        <f>IF(SUM(X19,AB19,AF19)&gt;0,SUM(X19,AB19,AF19),"")</f>
        <v>11.9</v>
      </c>
      <c r="AV19" s="40">
        <f>IF(SUM(AS19,AT19)&gt;0,SUM(AS19,AT19),"")</f>
        <v>62.8</v>
      </c>
      <c r="AW19" s="40">
        <f>IF(SUM(AJ19,AN19)&gt;0,SUM(AJ19,AN19),"")</f>
        <v>5.8</v>
      </c>
      <c r="AX19" s="40">
        <f>IF(SUM(AI19:AJ19,AL19:AN19,AP19)-SUM(AK19,AO19)&gt;0,SUM(AI19:AJ19,AL19:AN19,AP19)-SUM(AK19,AO19),"")</f>
        <v>38.099999999999994</v>
      </c>
      <c r="AY19" s="40">
        <f>IF(SUM(AS19,AT19,AX19)&gt;0,SUM(AS19,AT19,AX19),"")</f>
        <v>100.89999999999999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124</v>
      </c>
      <c r="D20" s="4" t="s">
        <v>3</v>
      </c>
      <c r="E20" s="4">
        <v>2004</v>
      </c>
      <c r="F20" s="9">
        <f>SUM(L20:T20)+SUM(L20:P20)*0.0000001+SUM(L20)*0.0000000000001</f>
        <v>99.300006060004108</v>
      </c>
      <c r="G20" s="66"/>
      <c r="H20" s="3" t="str">
        <f>IF(OR(AND(AR20&gt;=AY$29,AS20&gt;=AY$33,AR20&lt;&gt;"",AQ20=""),AND(AW20&gt;=AY$29,AX20&gt;=AY$33,AW20&lt;&gt;"",AQ20=""),AND(BU20&gt;=CB$29,BV20&gt;=CB$33,BU20&lt;&gt;"",BT20=""),AND(BZ20&gt;=CB$29,CA20&gt;=CB$33,BZ20&lt;&gt;"",BT20=""),AND(CX20&gt;=DE$29,CY20&gt;=DE$33,CX20&lt;&gt;"",CW20=""),AND(DC20&gt;=DE$29,DD20&gt;=DE$33,DC20&lt;&gt;""),AND(EC20&gt;=EJ$29,ED20&gt;=EJ$33,EC20&lt;&gt;""),AND(EH20&gt;=EJ$29,EI20&gt;=EJ$33,EH20&lt;&gt;""),AND(FE20&gt;=FL$29,FF20&gt;=FL$33,FE20&lt;&gt;""),AND(FJ20&gt;=FL$29,FK20&gt;=FL$33,FJ20&lt;&gt;""),AND(GG20&gt;=GN$29,GH20&gt;=GN$33,GG20&lt;&gt;""),AND(GL20&gt;=GN$29,GM20&gt;=GN$33,GL20&lt;&gt;""),AND(HI20&gt;=HP$29,HJ20&gt;=HP$33,HI20&lt;&gt;""),AND(HN20&gt;=HP$29,HO20&gt;=HP$33,HN20&lt;&gt;""),AND(IK20&gt;=IR$29,IL20&gt;=IR$33,IK20&lt;&gt;""),AND(IP20&gt;=IR$29,IQ20&gt;=IR$33,IP20&lt;&gt;""),AND(JM20&gt;=JT$29,JN20&gt;=JT$33,JM20&lt;&gt;""),AND(JR20&gt;=JT$29,JS20&gt;=JT$33,JR20&lt;&gt;""),AND(KO20&gt;=KV$29,KP20&gt;=KV$33,KO20&lt;&gt;""),AND(KT20&gt;=KV$29,KU20&gt;=KV$33,KT20&lt;&gt;""),AND(LQ20&gt;=LX$29,LR20&gt;=LX$33,LQ20&lt;&gt;""),AND(LV20&gt;=LX$29,LW20&gt;=LX$33,LV20&lt;&gt;""),AND(MS20&gt;=MZ$29,MT20&gt;=MZ$33,MS20&lt;&gt;""),AND(MX20&gt;=MZ$29,MY20&gt;=MZ$33,MX20&lt;&gt;""),AND(NU20&gt;=OB$29,NV20&gt;=OB$33,NU20&lt;&gt;""),AND(NZ20&gt;=OB$29,OA20&gt;=OB$33,NZ20&lt;&gt;""),AND(OW20&gt;=PD$29,OX20&gt;=PD$33,OW20&lt;&gt;""),AND(PB20&gt;=PD$29,PC20&gt;=PD$33,PB20&lt;&gt;""),AND(PY20&gt;=QF$29,PZ20&gt;=QF$33,PY20&lt;&gt;""),AND(QD20&gt;=QF$29,QE20&gt;=QF$33,QD20&lt;&gt;"")),"P","")</f>
        <v/>
      </c>
      <c r="I20" s="3" t="str">
        <f>IF(OR(AND(AS20&gt;=AY$33,AS20&lt;&gt;"",AQ20=""),AND(AX20&gt;=AY$33,AX20&lt;&gt;"",AQ20=""),AND(BV20&gt;=CB$33,BV20&lt;&gt;"",BT20=""),AND(CA20&gt;=CB$33,CA20&lt;&gt;"",BT20=""),AND(CY20&gt;=DE$33,CY20&lt;&gt;"",CW20=""),AND(DD20&gt;=DE$33,DD20&lt;&gt;"",CW20=""),AND(ED20&gt;=EJ$33,ED20&lt;&gt;""),AND(EI20&gt;=EJ$33,EI20&lt;&gt;""),AND(FF20&gt;=FL$33,FF20&lt;&gt;""),AND(FK20&gt;=FL$33,FK20&lt;&gt;""),AND(GH20&gt;=GN$33,GH20&lt;&gt;""),AND(GM20&gt;=GN$33,GM20&lt;&gt;""),AND(HJ20&gt;=HP$33,HJ20&lt;&gt;""),AND(HO20&gt;=HP$33,HO20&lt;&gt;""),AND(IL20&gt;=IR$33,IL20&lt;&gt;""),AND(IQ20&gt;=IR$33,IQ20&lt;&gt;""),AND(JN20&gt;=JT$33,JN20&lt;&gt;""),AND(JS20&gt;=JT$33,JS20&lt;&gt;""),AND(KP20&gt;=KV$33,KP20&lt;&gt;""),AND(KU20&gt;=KV$33,KU20&lt;&gt;""),AND(LR20&gt;=LX$33,LR20&lt;&gt;""),AND(LW20&gt;=LX$33,LW20&lt;&gt;""),AND(MT20&gt;=MZ$33,MT20&lt;&gt;""),AND(MY20&gt;=MZ$33,MY20&lt;&gt;""),AND(NV20&gt;=OB$33,NV20&lt;&gt;""),AND(OA20&gt;=OB$33,OA20&lt;&gt;""),AND(OX20&gt;=PD$33,OX20&lt;&gt;""),AND(PC20&gt;=PD$33,PC20&lt;&gt;""),AND(PZ20&gt;=QF$33,PZ20&lt;&gt;""),AND(QE20&gt;=QF$33,QE20&lt;&gt;"")),"P","")</f>
        <v/>
      </c>
      <c r="J20" s="36" t="str">
        <f>IF(AND(I20="P",H20=""),"No DD",IF(OR(AND(AU20&gt;=AY$32,AV20&gt;=AY$36,AU20&lt;&gt;"",AQ20=""),AND(BX20&gt;=CB$32,BY20&gt;=CB$36,BX20&lt;&gt;"",BT20=""),AND(DA20&gt;=DE$32,DB20&gt;=DE$36,DA20&lt;&gt;"",CW20=""),AND(EF20&gt;=EJ$32,EG20&gt;=EJ$36,EF20&lt;&gt;""),AND(FH20&gt;=FL$32,FI20&gt;=FL$36,FH20&lt;&gt;""),AND(GJ20&gt;=GN$32,GK20&gt;=GN$36,GJ20&lt;&gt;""),AND(HL20&gt;=HP$32,HM20&gt;=HP$36,HL20&lt;&gt;""),AND(IN20&gt;=IR$32,IO20&gt;=IR$36,IN20&lt;&gt;""),AND(JP20&gt;=JT$32,JQ20&gt;=JT$36,JP20&lt;&gt;""),AND(KR20&gt;=KV$32,KS20&gt;=KV$36,KR20&lt;&gt;""),AND(LT20&gt;=LX$32,LU20&gt;=LX$36,LT20&lt;&gt;""),AND(MV20&gt;=MZ$32,MW20&gt;=MZ$36,MV20&lt;&gt;""),AND(NX20&gt;=OB$32,NY20&gt;=OB$36,NX20&lt;&gt;""),AND(OZ20&gt;=PD$32,PA20&gt;=PD$36,OZ20&lt;&gt;""),AND(QB20&gt;=QF$32,QC20&gt;=QF$36,QB20&lt;&gt;"")),"Merit",IF(OR(AND(AU20&gt;=AY$31,AV20&gt;=AY$35,AU20&lt;&gt;"",AQ20=""),AND(BX20&gt;=CB$31,BY20&gt;=CB$35,BX20&lt;&gt;"",BT20=""),AND(DA20&gt;=DE$31,DB20&gt;=DE$35,DA20&lt;&gt;"",CW20=""),AND(EF20&gt;=EJ$31,EG20&gt;=EJ$35,EF20&lt;&gt;""),AND(FH20&gt;=FL$31,FI20&gt;=FL$35,FH20&lt;&gt;""),AND(GJ20&gt;=GN$31,GK20&gt;=GN$35,GJ20&lt;&gt;""),AND(HL20&gt;=HP$31,HM20&gt;=HP$35,HL20&lt;&gt;""),AND(IN20&gt;=IR$31,IO20&gt;=IR$35,IN20&lt;&gt;""),AND(JP20&gt;=JT$31,JQ20&gt;=JT$35,JP20&lt;&gt;""),AND(KR20&gt;=KV$31,KS20&gt;=KV$35,KR20&lt;&gt;""),AND(LT20&gt;=LX$31,LU20&gt;=LX$35,LT20&lt;&gt;""),AND(MV20&gt;=MZ$31,MW20&gt;=MZ$35,MV20&lt;&gt;""),AND(NX20&gt;=OB$31,NY20&gt;=OB$35,NX20&lt;&gt;""),AND(OZ20&gt;=PD$31,PA20&gt;=PD$35,OZ20&lt;&gt;""),AND(QB20&gt;=QF$31,QC20&gt;=QF$35,QB20&lt;&gt;"")),"Excellence",IF(K20="P","Worlds Team",IF(H20="P","National Team","")))))</f>
        <v/>
      </c>
      <c r="K20" s="3" t="str">
        <f>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P","")</f>
        <v/>
      </c>
      <c r="L20" s="8">
        <f>IF(COUNT(AS20,BV20,CY20)&gt;0,LARGE((AS20,BV20,CY20),1),0)</f>
        <v>40.900000000000006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19.700000000000003</v>
      </c>
      <c r="Q20" s="8" t="str">
        <f>IF(P20=0,"",IF(P20=CZ20,$CC$1,IF(P20=BW20,$AZ$1,IF(P20=AT20,$W$1,""))))</f>
        <v>2023 Nationals</v>
      </c>
      <c r="R20" s="8">
        <f>IF(MAX(AX20,CA20,DD20)&gt;0,MAX(AX20,CA20,DD20),0)</f>
        <v>38.699999999999996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16.100000000000001</v>
      </c>
      <c r="X20" s="19">
        <v>4.0999999999999996</v>
      </c>
      <c r="Y20" s="19">
        <v>0.2</v>
      </c>
      <c r="Z20" s="19">
        <v>0.3</v>
      </c>
      <c r="AA20" s="19">
        <v>16.100000000000001</v>
      </c>
      <c r="AB20" s="19">
        <v>3.9</v>
      </c>
      <c r="AC20" s="19">
        <v>0</v>
      </c>
      <c r="AD20" s="19">
        <v>0.6</v>
      </c>
      <c r="AE20" s="19">
        <v>15.5</v>
      </c>
      <c r="AF20" s="19">
        <v>4.0999999999999996</v>
      </c>
      <c r="AG20" s="19">
        <v>0.2</v>
      </c>
      <c r="AH20" s="19">
        <v>0.3</v>
      </c>
      <c r="AI20" s="19">
        <v>15.8</v>
      </c>
      <c r="AJ20" s="19">
        <v>1.9</v>
      </c>
      <c r="AK20" s="19">
        <v>0</v>
      </c>
      <c r="AL20" s="19">
        <v>0.3</v>
      </c>
      <c r="AM20" s="19">
        <v>16.5</v>
      </c>
      <c r="AN20" s="19">
        <v>3.9</v>
      </c>
      <c r="AO20" s="19">
        <v>0</v>
      </c>
      <c r="AP20" s="19">
        <v>0.3</v>
      </c>
      <c r="AQ20" s="27"/>
      <c r="AR20" s="40">
        <f>IF(SUM(X20,AB20)&gt;0,SUM(X20,AB20),"")</f>
        <v>8</v>
      </c>
      <c r="AS20" s="40">
        <f>IF(SUM(W20:X20,Z20:AB20,AD20)-Y20-AC20&gt;0,SUM(W20:X20,Z20:AB20,AD20)-Y20-AC20,"")</f>
        <v>40.900000000000006</v>
      </c>
      <c r="AT20" s="40">
        <f>IF(SUM(AE20:AF20,AH20)-AG20&gt;0,SUM(AE20:AF20,AH20)-AG20,"")</f>
        <v>19.700000000000003</v>
      </c>
      <c r="AU20" s="40">
        <f>IF(SUM(X20,AB20,AF20)&gt;0,SUM(X20,AB20,AF20),"")</f>
        <v>12.1</v>
      </c>
      <c r="AV20" s="40">
        <f>IF(SUM(AS20,AT20)&gt;0,SUM(AS20,AT20),"")</f>
        <v>60.600000000000009</v>
      </c>
      <c r="AW20" s="40">
        <f>IF(SUM(AJ20,AN20)&gt;0,SUM(AJ20,AN20),"")</f>
        <v>5.8</v>
      </c>
      <c r="AX20" s="40">
        <f>IF(SUM(AI20:AJ20,AL20:AN20,AP20)-SUM(AK20,AO20)&gt;0,SUM(AI20:AJ20,AL20:AN20,AP20)-SUM(AK20,AO20),"")</f>
        <v>38.699999999999996</v>
      </c>
      <c r="AY20" s="40">
        <f>IF(SUM(AS20,AT20,AX20)&gt;0,SUM(AS20,AT20,AX20),"")</f>
        <v>99.300000000000011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230</v>
      </c>
      <c r="D21" s="4" t="s">
        <v>4</v>
      </c>
      <c r="E21" s="4">
        <v>2004</v>
      </c>
      <c r="F21" s="9">
        <f>SUM(L21:T21)+SUM(L21:P21)*0.0000001+SUM(L21)*0.0000000000001</f>
        <v>98.400005850003893</v>
      </c>
      <c r="G21" s="66"/>
      <c r="H21" s="3" t="str">
        <f>IF(OR(AND(AR21&gt;=AY$29,AS21&gt;=AY$33,AR21&lt;&gt;"",AQ21=""),AND(AW21&gt;=AY$29,AX21&gt;=AY$33,AW21&lt;&gt;"",AQ21=""),AND(BU21&gt;=CB$29,BV21&gt;=CB$33,BU21&lt;&gt;"",BT21=""),AND(BZ21&gt;=CB$29,CA21&gt;=CB$33,BZ21&lt;&gt;"",BT21=""),AND(CX21&gt;=DE$29,CY21&gt;=DE$33,CX21&lt;&gt;"",CW21=""),AND(DC21&gt;=DE$29,DD21&gt;=DE$33,DC21&lt;&gt;""),AND(EC21&gt;=EJ$29,ED21&gt;=EJ$33,EC21&lt;&gt;""),AND(EH21&gt;=EJ$29,EI21&gt;=EJ$33,EH21&lt;&gt;""),AND(FE21&gt;=FL$29,FF21&gt;=FL$33,FE21&lt;&gt;""),AND(FJ21&gt;=FL$29,FK21&gt;=FL$33,FJ21&lt;&gt;""),AND(GG21&gt;=GN$29,GH21&gt;=GN$33,GG21&lt;&gt;""),AND(GL21&gt;=GN$29,GM21&gt;=GN$33,GL21&lt;&gt;""),AND(HI21&gt;=HP$29,HJ21&gt;=HP$33,HI21&lt;&gt;""),AND(HN21&gt;=HP$29,HO21&gt;=HP$33,HN21&lt;&gt;""),AND(IK21&gt;=IR$29,IL21&gt;=IR$33,IK21&lt;&gt;""),AND(IP21&gt;=IR$29,IQ21&gt;=IR$33,IP21&lt;&gt;""),AND(JM21&gt;=JT$29,JN21&gt;=JT$33,JM21&lt;&gt;""),AND(JR21&gt;=JT$29,JS21&gt;=JT$33,JR21&lt;&gt;""),AND(KO21&gt;=KV$29,KP21&gt;=KV$33,KO21&lt;&gt;""),AND(KT21&gt;=KV$29,KU21&gt;=KV$33,KT21&lt;&gt;""),AND(LQ21&gt;=LX$29,LR21&gt;=LX$33,LQ21&lt;&gt;""),AND(LV21&gt;=LX$29,LW21&gt;=LX$33,LV21&lt;&gt;""),AND(MS21&gt;=MZ$29,MT21&gt;=MZ$33,MS21&lt;&gt;""),AND(MX21&gt;=MZ$29,MY21&gt;=MZ$33,MX21&lt;&gt;""),AND(NU21&gt;=OB$29,NV21&gt;=OB$33,NU21&lt;&gt;""),AND(NZ21&gt;=OB$29,OA21&gt;=OB$33,NZ21&lt;&gt;""),AND(OW21&gt;=PD$29,OX21&gt;=PD$33,OW21&lt;&gt;""),AND(PB21&gt;=PD$29,PC21&gt;=PD$33,PB21&lt;&gt;""),AND(PY21&gt;=QF$29,PZ21&gt;=QF$33,PY21&lt;&gt;""),AND(QD21&gt;=QF$29,QE21&gt;=QF$33,QD21&lt;&gt;"")),"P","")</f>
        <v/>
      </c>
      <c r="I21" s="3" t="str">
        <f>IF(OR(AND(AS21&gt;=AY$33,AS21&lt;&gt;"",AQ21=""),AND(AX21&gt;=AY$33,AX21&lt;&gt;"",AQ21=""),AND(BV21&gt;=CB$33,BV21&lt;&gt;"",BT21=""),AND(CA21&gt;=CB$33,CA21&lt;&gt;"",BT21=""),AND(CY21&gt;=DE$33,CY21&lt;&gt;"",CW21=""),AND(DD21&gt;=DE$33,DD21&lt;&gt;"",CW21=""),AND(ED21&gt;=EJ$33,ED21&lt;&gt;""),AND(EI21&gt;=EJ$33,EI21&lt;&gt;""),AND(FF21&gt;=FL$33,FF21&lt;&gt;""),AND(FK21&gt;=FL$33,FK21&lt;&gt;""),AND(GH21&gt;=GN$33,GH21&lt;&gt;""),AND(GM21&gt;=GN$33,GM21&lt;&gt;""),AND(HJ21&gt;=HP$33,HJ21&lt;&gt;""),AND(HO21&gt;=HP$33,HO21&lt;&gt;""),AND(IL21&gt;=IR$33,IL21&lt;&gt;""),AND(IQ21&gt;=IR$33,IQ21&lt;&gt;""),AND(JN21&gt;=JT$33,JN21&lt;&gt;""),AND(JS21&gt;=JT$33,JS21&lt;&gt;""),AND(KP21&gt;=KV$33,KP21&lt;&gt;""),AND(KU21&gt;=KV$33,KU21&lt;&gt;""),AND(LR21&gt;=LX$33,LR21&lt;&gt;""),AND(LW21&gt;=LX$33,LW21&lt;&gt;""),AND(MT21&gt;=MZ$33,MT21&lt;&gt;""),AND(MY21&gt;=MZ$33,MY21&lt;&gt;""),AND(NV21&gt;=OB$33,NV21&lt;&gt;""),AND(OA21&gt;=OB$33,OA21&lt;&gt;""),AND(OX21&gt;=PD$33,OX21&lt;&gt;""),AND(PC21&gt;=PD$33,PC21&lt;&gt;""),AND(PZ21&gt;=QF$33,PZ21&lt;&gt;""),AND(QE21&gt;=QF$33,QE21&lt;&gt;"")),"P","")</f>
        <v/>
      </c>
      <c r="J21" s="36" t="str">
        <f>IF(AND(I21="P",H21=""),"No DD",IF(OR(AND(AU21&gt;=AY$32,AV21&gt;=AY$36,AU21&lt;&gt;"",AQ21=""),AND(BX21&gt;=CB$32,BY21&gt;=CB$36,BX21&lt;&gt;"",BT21=""),AND(DA21&gt;=DE$32,DB21&gt;=DE$36,DA21&lt;&gt;"",CW21=""),AND(EF21&gt;=EJ$32,EG21&gt;=EJ$36,EF21&lt;&gt;""),AND(FH21&gt;=FL$32,FI21&gt;=FL$36,FH21&lt;&gt;""),AND(GJ21&gt;=GN$32,GK21&gt;=GN$36,GJ21&lt;&gt;""),AND(HL21&gt;=HP$32,HM21&gt;=HP$36,HL21&lt;&gt;""),AND(IN21&gt;=IR$32,IO21&gt;=IR$36,IN21&lt;&gt;""),AND(JP21&gt;=JT$32,JQ21&gt;=JT$36,JP21&lt;&gt;""),AND(KR21&gt;=KV$32,KS21&gt;=KV$36,KR21&lt;&gt;""),AND(LT21&gt;=LX$32,LU21&gt;=LX$36,LT21&lt;&gt;""),AND(MV21&gt;=MZ$32,MW21&gt;=MZ$36,MV21&lt;&gt;""),AND(NX21&gt;=OB$32,NY21&gt;=OB$36,NX21&lt;&gt;""),AND(OZ21&gt;=PD$32,PA21&gt;=PD$36,OZ21&lt;&gt;""),AND(QB21&gt;=QF$32,QC21&gt;=QF$36,QB21&lt;&gt;"")),"Merit",IF(OR(AND(AU21&gt;=AY$31,AV21&gt;=AY$35,AU21&lt;&gt;"",AQ21=""),AND(BX21&gt;=CB$31,BY21&gt;=CB$35,BX21&lt;&gt;"",BT21=""),AND(DA21&gt;=DE$31,DB21&gt;=DE$35,DA21&lt;&gt;"",CW21=""),AND(EF21&gt;=EJ$31,EG21&gt;=EJ$35,EF21&lt;&gt;""),AND(FH21&gt;=FL$31,FI21&gt;=FL$35,FH21&lt;&gt;""),AND(GJ21&gt;=GN$31,GK21&gt;=GN$35,GJ21&lt;&gt;""),AND(HL21&gt;=HP$31,HM21&gt;=HP$35,HL21&lt;&gt;""),AND(IN21&gt;=IR$31,IO21&gt;=IR$35,IN21&lt;&gt;""),AND(JP21&gt;=JT$31,JQ21&gt;=JT$35,JP21&lt;&gt;""),AND(KR21&gt;=KV$31,KS21&gt;=KV$35,KR21&lt;&gt;""),AND(LT21&gt;=LX$31,LU21&gt;=LX$35,LT21&lt;&gt;""),AND(MV21&gt;=MZ$31,MW21&gt;=MZ$35,MV21&lt;&gt;""),AND(NX21&gt;=OB$31,NY21&gt;=OB$35,NX21&lt;&gt;""),AND(OZ21&gt;=PD$31,PA21&gt;=PD$35,OZ21&lt;&gt;""),AND(QB21&gt;=QF$31,QC21&gt;=QF$35,QB21&lt;&gt;"")),"Excellence",IF(K21="P","Worlds Team",IF(H21="P","National Team","")))))</f>
        <v/>
      </c>
      <c r="K21" s="3" t="str">
        <f>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P","")</f>
        <v/>
      </c>
      <c r="L21" s="8">
        <f>IF(COUNT(AS21,BV21,CY21)&gt;0,LARGE((AS21,BV21,CY21),1),0)</f>
        <v>39.000000000000007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19.499999999999996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39.900000000000006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16.100000000000001</v>
      </c>
      <c r="CD21" s="19">
        <v>4.0999999999999996</v>
      </c>
      <c r="CE21" s="19">
        <v>0</v>
      </c>
      <c r="CF21" s="19">
        <v>0.3</v>
      </c>
      <c r="CG21" s="19">
        <v>14.9</v>
      </c>
      <c r="CH21" s="19">
        <v>3.6</v>
      </c>
      <c r="CI21" s="19">
        <v>0</v>
      </c>
      <c r="CJ21" s="19">
        <v>0</v>
      </c>
      <c r="CK21" s="19">
        <v>16.399999999999999</v>
      </c>
      <c r="CL21" s="19">
        <v>2.9</v>
      </c>
      <c r="CM21" s="19">
        <v>0.1</v>
      </c>
      <c r="CN21" s="19">
        <v>0.3</v>
      </c>
      <c r="CO21" s="19">
        <v>15.6</v>
      </c>
      <c r="CP21" s="19">
        <v>6.1</v>
      </c>
      <c r="CQ21" s="19">
        <v>0</v>
      </c>
      <c r="CR21" s="19">
        <v>0.3</v>
      </c>
      <c r="CS21" s="19">
        <v>16.7</v>
      </c>
      <c r="CT21" s="19">
        <v>1.2</v>
      </c>
      <c r="CU21" s="19">
        <v>0</v>
      </c>
      <c r="CV21" s="19">
        <v>0</v>
      </c>
      <c r="CW21" s="27"/>
      <c r="CX21" s="40">
        <f>IF(SUM(CD21,CH21)&gt;0,SUM(CD21,CH21),"")</f>
        <v>7.6999999999999993</v>
      </c>
      <c r="CY21" s="40">
        <f>IF(SUM(CC21:CD21,CF21:CH21,CJ21)-CE21-CI21&gt;0,SUM(CC21:CD21,CF21:CH21,CJ21)-CE21-CI21,"")</f>
        <v>39.000000000000007</v>
      </c>
      <c r="CZ21" s="40">
        <f>IF(SUM(CK21:CL21,CN21)-CM21&gt;0,SUM(CK21:CL21,CN21)-CM21,"")</f>
        <v>19.499999999999996</v>
      </c>
      <c r="DA21" s="40">
        <f>IF(SUM(CD21,CH21,CL21)&gt;0,SUM(CD21,CH21,CL21),"")</f>
        <v>10.6</v>
      </c>
      <c r="DB21" s="40">
        <f>IF(SUM(CY21,CZ21)&gt;0,SUM(CY21,CZ21),"")</f>
        <v>58.5</v>
      </c>
      <c r="DC21" s="40">
        <f>IF(SUM(CP21,CT21)&gt;0,SUM(CP21,CT21),"")</f>
        <v>7.3</v>
      </c>
      <c r="DD21" s="40">
        <f>IF(SUM(CO21:CP21,CR21:CT21,CV21)-SUM(CQ21,CU21)&gt;0,SUM(CO21:CP21,CR21:CT21,CV21)-SUM(CQ21,CU21),"")</f>
        <v>39.900000000000006</v>
      </c>
      <c r="DE21" s="40">
        <f>IF(SUM(CY21,CZ21,DD21)&gt;0,SUM(CY21,CZ21,DD21),"")</f>
        <v>98.4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8.0500000000000007</v>
      </c>
      <c r="QH21" s="22">
        <f>IF($CW21="P",CD21,(CD21+BA21)/2)</f>
        <v>2.0499999999999998</v>
      </c>
      <c r="QI21" s="22">
        <f>IF($CW21="P",CE21,(CE21+BB21)/2)</f>
        <v>0</v>
      </c>
      <c r="QJ21" s="22">
        <f>IF($CW21="P",CF21,(CF21+BC21)/2)</f>
        <v>0.15</v>
      </c>
      <c r="QK21" s="22">
        <f>IF($CW21="P",CG21,(CG21+BD21)/2)</f>
        <v>7.45</v>
      </c>
      <c r="QL21" s="22">
        <f>IF($CW21="P",CH21,(CH21+BE21)/2)</f>
        <v>1.8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8.1999999999999993</v>
      </c>
      <c r="QP21" s="22">
        <f>IF($CW21="P",CL21,(CL21+BI21)/2)</f>
        <v>1.45</v>
      </c>
      <c r="QQ21" s="22">
        <f>IF($CW21="P",CM21,(CM21+BJ21)/2)</f>
        <v>0.05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3.05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8.35</v>
      </c>
      <c r="QX21" s="22">
        <f>IF($CW21="P",CT21,(CT21+BQ21)/2)</f>
        <v>0.6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3.8499999999999996</v>
      </c>
      <c r="RC21" s="40">
        <f>IF(SUM(QG21:QH21,QJ21:QL21,QN21)-QI21-QM21&gt;0,SUM(QG21:QH21,QJ21:QL21,QN21)-QI21-QM21,"")</f>
        <v>19.500000000000004</v>
      </c>
      <c r="RD21" s="40">
        <f>IF(SUM(QO21:QP21,QR21)-QQ21&gt;0,SUM(QO21:QP21,QR21)-QQ21,"")</f>
        <v>9.7499999999999982</v>
      </c>
      <c r="RE21" s="40">
        <f>IF(SUM(QH21,QL21,QP21)&gt;0,SUM(QH21,QL21,QP21),"")</f>
        <v>5.3</v>
      </c>
      <c r="RF21" s="40">
        <f>IF(SUM(RC21,RD21)&gt;0,SUM(RC21,RD21),"")</f>
        <v>29.25</v>
      </c>
      <c r="RG21" s="40">
        <f>IF(SUM(QT21,QX21)&gt;0,SUM(QT21,QX21),"")</f>
        <v>3.65</v>
      </c>
      <c r="RH21" s="40">
        <f>IF(SUM(QS21:QT21,QV21:QX21,QZ21)-SUM(QU21,QY21)&gt;0,SUM(QS21:QT21,QV21:QX21,QZ21)-SUM(QU21,QY21),"")</f>
        <v>19.950000000000003</v>
      </c>
      <c r="RI21" s="40">
        <f>IF(SUM(RC21,RD21,RH21)&gt;0,SUM(RC21,RD21,RH21),"")</f>
        <v>49.2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232</v>
      </c>
      <c r="D22" s="4" t="s">
        <v>6</v>
      </c>
      <c r="E22" s="4">
        <v>2006</v>
      </c>
      <c r="F22" s="9">
        <f>SUM(L22:T22)+SUM(L22:P22)*0.0000001+SUM(L22)*0.0000000000001</f>
        <v>96.100005700003848</v>
      </c>
      <c r="G22" s="66"/>
      <c r="H22" s="3" t="str">
        <f>IF(OR(AND(AR22&gt;=AY$29,AS22&gt;=AY$33,AR22&lt;&gt;"",AQ22=""),AND(AW22&gt;=AY$29,AX22&gt;=AY$33,AW22&lt;&gt;"",AQ22=""),AND(BU22&gt;=CB$29,BV22&gt;=CB$33,BU22&lt;&gt;"",BT22=""),AND(BZ22&gt;=CB$29,CA22&gt;=CB$33,BZ22&lt;&gt;"",BT22=""),AND(CX22&gt;=DE$29,CY22&gt;=DE$33,CX22&lt;&gt;"",CW22=""),AND(DC22&gt;=DE$29,DD22&gt;=DE$33,DC22&lt;&gt;""),AND(EC22&gt;=EJ$29,ED22&gt;=EJ$33,EC22&lt;&gt;""),AND(EH22&gt;=EJ$29,EI22&gt;=EJ$33,EH22&lt;&gt;""),AND(FE22&gt;=FL$29,FF22&gt;=FL$33,FE22&lt;&gt;""),AND(FJ22&gt;=FL$29,FK22&gt;=FL$33,FJ22&lt;&gt;""),AND(GG22&gt;=GN$29,GH22&gt;=GN$33,GG22&lt;&gt;""),AND(GL22&gt;=GN$29,GM22&gt;=GN$33,GL22&lt;&gt;""),AND(HI22&gt;=HP$29,HJ22&gt;=HP$33,HI22&lt;&gt;""),AND(HN22&gt;=HP$29,HO22&gt;=HP$33,HN22&lt;&gt;""),AND(IK22&gt;=IR$29,IL22&gt;=IR$33,IK22&lt;&gt;""),AND(IP22&gt;=IR$29,IQ22&gt;=IR$33,IP22&lt;&gt;""),AND(JM22&gt;=JT$29,JN22&gt;=JT$33,JM22&lt;&gt;""),AND(JR22&gt;=JT$29,JS22&gt;=JT$33,JR22&lt;&gt;""),AND(KO22&gt;=KV$29,KP22&gt;=KV$33,KO22&lt;&gt;""),AND(KT22&gt;=KV$29,KU22&gt;=KV$33,KT22&lt;&gt;""),AND(LQ22&gt;=LX$29,LR22&gt;=LX$33,LQ22&lt;&gt;""),AND(LV22&gt;=LX$29,LW22&gt;=LX$33,LV22&lt;&gt;""),AND(MS22&gt;=MZ$29,MT22&gt;=MZ$33,MS22&lt;&gt;""),AND(MX22&gt;=MZ$29,MY22&gt;=MZ$33,MX22&lt;&gt;""),AND(NU22&gt;=OB$29,NV22&gt;=OB$33,NU22&lt;&gt;""),AND(NZ22&gt;=OB$29,OA22&gt;=OB$33,NZ22&lt;&gt;""),AND(OW22&gt;=PD$29,OX22&gt;=PD$33,OW22&lt;&gt;""),AND(PB22&gt;=PD$29,PC22&gt;=PD$33,PB22&lt;&gt;""),AND(PY22&gt;=QF$29,PZ22&gt;=QF$33,PY22&lt;&gt;""),AND(QD22&gt;=QF$29,QE22&gt;=QF$33,QD22&lt;&gt;"")),"P","")</f>
        <v/>
      </c>
      <c r="I22" s="3" t="str">
        <f>IF(OR(AND(AS22&gt;=AY$33,AS22&lt;&gt;"",AQ22=""),AND(AX22&gt;=AY$33,AX22&lt;&gt;"",AQ22=""),AND(BV22&gt;=CB$33,BV22&lt;&gt;"",BT22=""),AND(CA22&gt;=CB$33,CA22&lt;&gt;"",BT22=""),AND(CY22&gt;=DE$33,CY22&lt;&gt;"",CW22=""),AND(DD22&gt;=DE$33,DD22&lt;&gt;"",CW22=""),AND(ED22&gt;=EJ$33,ED22&lt;&gt;""),AND(EI22&gt;=EJ$33,EI22&lt;&gt;""),AND(FF22&gt;=FL$33,FF22&lt;&gt;""),AND(FK22&gt;=FL$33,FK22&lt;&gt;""),AND(GH22&gt;=GN$33,GH22&lt;&gt;""),AND(GM22&gt;=GN$33,GM22&lt;&gt;""),AND(HJ22&gt;=HP$33,HJ22&lt;&gt;""),AND(HO22&gt;=HP$33,HO22&lt;&gt;""),AND(IL22&gt;=IR$33,IL22&lt;&gt;""),AND(IQ22&gt;=IR$33,IQ22&lt;&gt;""),AND(JN22&gt;=JT$33,JN22&lt;&gt;""),AND(JS22&gt;=JT$33,JS22&lt;&gt;""),AND(KP22&gt;=KV$33,KP22&lt;&gt;""),AND(KU22&gt;=KV$33,KU22&lt;&gt;""),AND(LR22&gt;=LX$33,LR22&lt;&gt;""),AND(LW22&gt;=LX$33,LW22&lt;&gt;""),AND(MT22&gt;=MZ$33,MT22&lt;&gt;""),AND(MY22&gt;=MZ$33,MY22&lt;&gt;""),AND(NV22&gt;=OB$33,NV22&lt;&gt;""),AND(OA22&gt;=OB$33,OA22&lt;&gt;""),AND(OX22&gt;=PD$33,OX22&lt;&gt;""),AND(PC22&gt;=PD$33,PC22&lt;&gt;""),AND(PZ22&gt;=QF$33,PZ22&lt;&gt;""),AND(QE22&gt;=QF$33,QE22&lt;&gt;"")),"P","")</f>
        <v/>
      </c>
      <c r="J22" s="36" t="str">
        <f>IF(AND(I22="P",H22=""),"No DD",IF(OR(AND(AU22&gt;=AY$32,AV22&gt;=AY$36,AU22&lt;&gt;"",AQ22=""),AND(BX22&gt;=CB$32,BY22&gt;=CB$36,BX22&lt;&gt;"",BT22=""),AND(DA22&gt;=DE$32,DB22&gt;=DE$36,DA22&lt;&gt;"",CW22=""),AND(EF22&gt;=EJ$32,EG22&gt;=EJ$36,EF22&lt;&gt;""),AND(FH22&gt;=FL$32,FI22&gt;=FL$36,FH22&lt;&gt;""),AND(GJ22&gt;=GN$32,GK22&gt;=GN$36,GJ22&lt;&gt;""),AND(HL22&gt;=HP$32,HM22&gt;=HP$36,HL22&lt;&gt;""),AND(IN22&gt;=IR$32,IO22&gt;=IR$36,IN22&lt;&gt;""),AND(JP22&gt;=JT$32,JQ22&gt;=JT$36,JP22&lt;&gt;""),AND(KR22&gt;=KV$32,KS22&gt;=KV$36,KR22&lt;&gt;""),AND(LT22&gt;=LX$32,LU22&gt;=LX$36,LT22&lt;&gt;""),AND(MV22&gt;=MZ$32,MW22&gt;=MZ$36,MV22&lt;&gt;""),AND(NX22&gt;=OB$32,NY22&gt;=OB$36,NX22&lt;&gt;""),AND(OZ22&gt;=PD$32,PA22&gt;=PD$36,OZ22&lt;&gt;""),AND(QB22&gt;=QF$32,QC22&gt;=QF$36,QB22&lt;&gt;"")),"Merit",IF(OR(AND(AU22&gt;=AY$31,AV22&gt;=AY$35,AU22&lt;&gt;"",AQ22=""),AND(BX22&gt;=CB$31,BY22&gt;=CB$35,BX22&lt;&gt;"",BT22=""),AND(DA22&gt;=DE$31,DB22&gt;=DE$35,DA22&lt;&gt;"",CW22=""),AND(EF22&gt;=EJ$31,EG22&gt;=EJ$35,EF22&lt;&gt;""),AND(FH22&gt;=FL$31,FI22&gt;=FL$35,FH22&lt;&gt;""),AND(GJ22&gt;=GN$31,GK22&gt;=GN$35,GJ22&lt;&gt;""),AND(HL22&gt;=HP$31,HM22&gt;=HP$35,HL22&lt;&gt;""),AND(IN22&gt;=IR$31,IO22&gt;=IR$35,IN22&lt;&gt;""),AND(JP22&gt;=JT$31,JQ22&gt;=JT$35,JP22&lt;&gt;""),AND(KR22&gt;=KV$31,KS22&gt;=KV$35,KR22&lt;&gt;""),AND(LT22&gt;=LX$31,LU22&gt;=LX$35,LT22&lt;&gt;""),AND(MV22&gt;=MZ$31,MW22&gt;=MZ$35,MV22&lt;&gt;""),AND(NX22&gt;=OB$31,NY22&gt;=OB$35,NX22&lt;&gt;""),AND(OZ22&gt;=PD$31,PA22&gt;=PD$35,OZ22&lt;&gt;""),AND(QB22&gt;=QF$31,QC22&gt;=QF$35,QB22&lt;&gt;"")),"Excellence",IF(K22="P","Worlds Team",IF(H22="P","National Team","")))))</f>
        <v/>
      </c>
      <c r="K22" s="3" t="str">
        <f>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P","")</f>
        <v/>
      </c>
      <c r="L22" s="8">
        <f>IF(COUNT(AS22,BV22,CY22)&gt;0,LARGE((AS22,BV22,CY22),1),0)</f>
        <v>38.499999999999993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18.5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39.099999999999994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14.9</v>
      </c>
      <c r="CD22" s="19">
        <v>2.9</v>
      </c>
      <c r="CE22" s="19">
        <v>0.1</v>
      </c>
      <c r="CF22" s="19">
        <v>0.3</v>
      </c>
      <c r="CG22" s="19">
        <v>16.399999999999999</v>
      </c>
      <c r="CH22" s="19">
        <v>3.8</v>
      </c>
      <c r="CI22" s="19">
        <v>0</v>
      </c>
      <c r="CJ22" s="19">
        <v>0.3</v>
      </c>
      <c r="CK22" s="19">
        <v>16.399999999999999</v>
      </c>
      <c r="CL22" s="19">
        <v>1.8</v>
      </c>
      <c r="CM22" s="19">
        <v>0</v>
      </c>
      <c r="CN22" s="19">
        <v>0.3</v>
      </c>
      <c r="CO22" s="19">
        <v>17.8</v>
      </c>
      <c r="CP22" s="19">
        <v>3.3</v>
      </c>
      <c r="CQ22" s="19">
        <v>0</v>
      </c>
      <c r="CR22" s="19">
        <v>0</v>
      </c>
      <c r="CS22" s="19">
        <v>15.9</v>
      </c>
      <c r="CT22" s="19">
        <v>1.8</v>
      </c>
      <c r="CU22" s="19">
        <v>0</v>
      </c>
      <c r="CV22" s="19">
        <v>0.3</v>
      </c>
      <c r="CW22" s="27"/>
      <c r="CX22" s="40">
        <f>IF(SUM(CD22,CH22)&gt;0,SUM(CD22,CH22),"")</f>
        <v>6.6999999999999993</v>
      </c>
      <c r="CY22" s="40">
        <f>IF(SUM(CC22:CD22,CF22:CH22,CJ22)-CE22-CI22&gt;0,SUM(CC22:CD22,CF22:CH22,CJ22)-CE22-CI22,"")</f>
        <v>38.499999999999993</v>
      </c>
      <c r="CZ22" s="40">
        <f>IF(SUM(CK22:CL22,CN22)-CM22&gt;0,SUM(CK22:CL22,CN22)-CM22,"")</f>
        <v>18.5</v>
      </c>
      <c r="DA22" s="40">
        <f>IF(SUM(CD22,CH22,CL22)&gt;0,SUM(CD22,CH22,CL22),"")</f>
        <v>8.5</v>
      </c>
      <c r="DB22" s="40">
        <f>IF(SUM(CY22,CZ22)&gt;0,SUM(CY22,CZ22),"")</f>
        <v>56.999999999999993</v>
      </c>
      <c r="DC22" s="40">
        <f>IF(SUM(CP22,CT22)&gt;0,SUM(CP22,CT22),"")</f>
        <v>5.0999999999999996</v>
      </c>
      <c r="DD22" s="40">
        <f>IF(SUM(CO22:CP22,CR22:CT22,CV22)-SUM(CQ22,CU22)&gt;0,SUM(CO22:CP22,CR22:CT22,CV22)-SUM(CQ22,CU22),"")</f>
        <v>39.099999999999994</v>
      </c>
      <c r="DE22" s="40">
        <f>IF(SUM(CY22,CZ22,DD22)&gt;0,SUM(CY22,CZ22,DD22),"")</f>
        <v>96.1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7.45</v>
      </c>
      <c r="QH22" s="22">
        <f>IF($CW22="P",CD22,(CD22+BA22)/2)</f>
        <v>1.45</v>
      </c>
      <c r="QI22" s="22">
        <f>IF($CW22="P",CE22,(CE22+BB22)/2)</f>
        <v>0.05</v>
      </c>
      <c r="QJ22" s="22">
        <f>IF($CW22="P",CF22,(CF22+BC22)/2)</f>
        <v>0.15</v>
      </c>
      <c r="QK22" s="22">
        <f>IF($CW22="P",CG22,(CG22+BD22)/2)</f>
        <v>8.1999999999999993</v>
      </c>
      <c r="QL22" s="22">
        <f>IF($CW22="P",CH22,(CH22+BE22)/2)</f>
        <v>1.9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8.1999999999999993</v>
      </c>
      <c r="QP22" s="22">
        <f>IF($CW22="P",CL22,(CL22+BI22)/2)</f>
        <v>0.9</v>
      </c>
      <c r="QQ22" s="22">
        <f>IF($CW22="P",CM22,(CM22+BJ22)/2)</f>
        <v>0</v>
      </c>
      <c r="QR22" s="22">
        <f>IF($CW22="P",CN22,(CN22+BK22)/2)</f>
        <v>0.15</v>
      </c>
      <c r="QS22" s="22">
        <f>IF($CW22="P",CO22,(CO22+BL22)/2)</f>
        <v>8.9</v>
      </c>
      <c r="QT22" s="22">
        <f>IF($CW22="P",CP22,(CP22+BM22)/2)</f>
        <v>1.65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7.95</v>
      </c>
      <c r="QX22" s="22">
        <f>IF($CW22="P",CT22,(CT22+BQ22)/2)</f>
        <v>0.9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3.3499999999999996</v>
      </c>
      <c r="RC22" s="40">
        <f>IF(SUM(QG22:QH22,QJ22:QL22,QN22)-QI22-QM22&gt;0,SUM(QG22:QH22,QJ22:QL22,QN22)-QI22-QM22,"")</f>
        <v>19.249999999999996</v>
      </c>
      <c r="RD22" s="40">
        <f>IF(SUM(QO22:QP22,QR22)-QQ22&gt;0,SUM(QO22:QP22,QR22)-QQ22,"")</f>
        <v>9.25</v>
      </c>
      <c r="RE22" s="40">
        <f>IF(SUM(QH22,QL22,QP22)&gt;0,SUM(QH22,QL22,QP22),"")</f>
        <v>4.25</v>
      </c>
      <c r="RF22" s="40">
        <f>IF(SUM(RC22,RD22)&gt;0,SUM(RC22,RD22),"")</f>
        <v>28.499999999999996</v>
      </c>
      <c r="RG22" s="40">
        <f>IF(SUM(QT22,QX22)&gt;0,SUM(QT22,QX22),"")</f>
        <v>2.5499999999999998</v>
      </c>
      <c r="RH22" s="40">
        <f>IF(SUM(QS22:QT22,QV22:QX22,QZ22)-SUM(QU22,QY22)&gt;0,SUM(QS22:QT22,QV22:QX22,QZ22)-SUM(QU22,QY22),"")</f>
        <v>19.549999999999997</v>
      </c>
      <c r="RI22" s="40">
        <f>IF(SUM(RC22,RD22,RH22)&gt;0,SUM(RC22,RD22,RH22),"")</f>
        <v>48.05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231</v>
      </c>
      <c r="D23" s="4" t="s">
        <v>3</v>
      </c>
      <c r="E23" s="4">
        <v>2003</v>
      </c>
      <c r="F23" s="9">
        <f>SUM(L23:T23)+SUM(L23:P23)*0.0000001+SUM(L23)*0.0000000000001</f>
        <v>92.900005340003389</v>
      </c>
      <c r="G23" s="66"/>
      <c r="H23" s="3" t="str">
        <f>IF(OR(AND(AR23&gt;=AY$29,AS23&gt;=AY$33,AR23&lt;&gt;"",AQ23=""),AND(AW23&gt;=AY$29,AX23&gt;=AY$33,AW23&lt;&gt;"",AQ23=""),AND(BU23&gt;=CB$29,BV23&gt;=CB$33,BU23&lt;&gt;"",BT23=""),AND(BZ23&gt;=CB$29,CA23&gt;=CB$33,BZ23&lt;&gt;"",BT23=""),AND(CX23&gt;=DE$29,CY23&gt;=DE$33,CX23&lt;&gt;"",CW23=""),AND(DC23&gt;=DE$29,DD23&gt;=DE$33,DC23&lt;&gt;""),AND(EC23&gt;=EJ$29,ED23&gt;=EJ$33,EC23&lt;&gt;""),AND(EH23&gt;=EJ$29,EI23&gt;=EJ$33,EH23&lt;&gt;""),AND(FE23&gt;=FL$29,FF23&gt;=FL$33,FE23&lt;&gt;""),AND(FJ23&gt;=FL$29,FK23&gt;=FL$33,FJ23&lt;&gt;""),AND(GG23&gt;=GN$29,GH23&gt;=GN$33,GG23&lt;&gt;""),AND(GL23&gt;=GN$29,GM23&gt;=GN$33,GL23&lt;&gt;""),AND(HI23&gt;=HP$29,HJ23&gt;=HP$33,HI23&lt;&gt;""),AND(HN23&gt;=HP$29,HO23&gt;=HP$33,HN23&lt;&gt;""),AND(IK23&gt;=IR$29,IL23&gt;=IR$33,IK23&lt;&gt;""),AND(IP23&gt;=IR$29,IQ23&gt;=IR$33,IP23&lt;&gt;""),AND(JM23&gt;=JT$29,JN23&gt;=JT$33,JM23&lt;&gt;""),AND(JR23&gt;=JT$29,JS23&gt;=JT$33,JR23&lt;&gt;""),AND(KO23&gt;=KV$29,KP23&gt;=KV$33,KO23&lt;&gt;""),AND(KT23&gt;=KV$29,KU23&gt;=KV$33,KT23&lt;&gt;""),AND(LQ23&gt;=LX$29,LR23&gt;=LX$33,LQ23&lt;&gt;""),AND(LV23&gt;=LX$29,LW23&gt;=LX$33,LV23&lt;&gt;""),AND(MS23&gt;=MZ$29,MT23&gt;=MZ$33,MS23&lt;&gt;""),AND(MX23&gt;=MZ$29,MY23&gt;=MZ$33,MX23&lt;&gt;""),AND(NU23&gt;=OB$29,NV23&gt;=OB$33,NU23&lt;&gt;""),AND(NZ23&gt;=OB$29,OA23&gt;=OB$33,NZ23&lt;&gt;""),AND(OW23&gt;=PD$29,OX23&gt;=PD$33,OW23&lt;&gt;""),AND(PB23&gt;=PD$29,PC23&gt;=PD$33,PB23&lt;&gt;""),AND(PY23&gt;=QF$29,PZ23&gt;=QF$33,PY23&lt;&gt;""),AND(QD23&gt;=QF$29,QE23&gt;=QF$33,QD23&lt;&gt;"")),"P","")</f>
        <v/>
      </c>
      <c r="I23" s="3" t="str">
        <f>IF(OR(AND(AS23&gt;=AY$33,AS23&lt;&gt;"",AQ23=""),AND(AX23&gt;=AY$33,AX23&lt;&gt;"",AQ23=""),AND(BV23&gt;=CB$33,BV23&lt;&gt;"",BT23=""),AND(CA23&gt;=CB$33,CA23&lt;&gt;"",BT23=""),AND(CY23&gt;=DE$33,CY23&lt;&gt;"",CW23=""),AND(DD23&gt;=DE$33,DD23&lt;&gt;"",CW23=""),AND(ED23&gt;=EJ$33,ED23&lt;&gt;""),AND(EI23&gt;=EJ$33,EI23&lt;&gt;""),AND(FF23&gt;=FL$33,FF23&lt;&gt;""),AND(FK23&gt;=FL$33,FK23&lt;&gt;""),AND(GH23&gt;=GN$33,GH23&lt;&gt;""),AND(GM23&gt;=GN$33,GM23&lt;&gt;""),AND(HJ23&gt;=HP$33,HJ23&lt;&gt;""),AND(HO23&gt;=HP$33,HO23&lt;&gt;""),AND(IL23&gt;=IR$33,IL23&lt;&gt;""),AND(IQ23&gt;=IR$33,IQ23&lt;&gt;""),AND(JN23&gt;=JT$33,JN23&lt;&gt;""),AND(JS23&gt;=JT$33,JS23&lt;&gt;""),AND(KP23&gt;=KV$33,KP23&lt;&gt;""),AND(KU23&gt;=KV$33,KU23&lt;&gt;""),AND(LR23&gt;=LX$33,LR23&lt;&gt;""),AND(LW23&gt;=LX$33,LW23&lt;&gt;""),AND(MT23&gt;=MZ$33,MT23&lt;&gt;""),AND(MY23&gt;=MZ$33,MY23&lt;&gt;""),AND(NV23&gt;=OB$33,NV23&lt;&gt;""),AND(OA23&gt;=OB$33,OA23&lt;&gt;""),AND(OX23&gt;=PD$33,OX23&lt;&gt;""),AND(PC23&gt;=PD$33,PC23&lt;&gt;""),AND(PZ23&gt;=QF$33,PZ23&lt;&gt;""),AND(QE23&gt;=QF$33,QE23&lt;&gt;"")),"P","")</f>
        <v/>
      </c>
      <c r="J23" s="36" t="str">
        <f>IF(AND(I23="P",H23=""),"No DD",IF(OR(AND(AU23&gt;=AY$32,AV23&gt;=AY$36,AU23&lt;&gt;"",AQ23=""),AND(BX23&gt;=CB$32,BY23&gt;=CB$36,BX23&lt;&gt;"",BT23=""),AND(DA23&gt;=DE$32,DB23&gt;=DE$36,DA23&lt;&gt;"",CW23=""),AND(EF23&gt;=EJ$32,EG23&gt;=EJ$36,EF23&lt;&gt;""),AND(FH23&gt;=FL$32,FI23&gt;=FL$36,FH23&lt;&gt;""),AND(GJ23&gt;=GN$32,GK23&gt;=GN$36,GJ23&lt;&gt;""),AND(HL23&gt;=HP$32,HM23&gt;=HP$36,HL23&lt;&gt;""),AND(IN23&gt;=IR$32,IO23&gt;=IR$36,IN23&lt;&gt;""),AND(JP23&gt;=JT$32,JQ23&gt;=JT$36,JP23&lt;&gt;""),AND(KR23&gt;=KV$32,KS23&gt;=KV$36,KR23&lt;&gt;""),AND(LT23&gt;=LX$32,LU23&gt;=LX$36,LT23&lt;&gt;""),AND(MV23&gt;=MZ$32,MW23&gt;=MZ$36,MV23&lt;&gt;""),AND(NX23&gt;=OB$32,NY23&gt;=OB$36,NX23&lt;&gt;""),AND(OZ23&gt;=PD$32,PA23&gt;=PD$36,OZ23&lt;&gt;""),AND(QB23&gt;=QF$32,QC23&gt;=QF$36,QB23&lt;&gt;"")),"Merit",IF(OR(AND(AU23&gt;=AY$31,AV23&gt;=AY$35,AU23&lt;&gt;"",AQ23=""),AND(BX23&gt;=CB$31,BY23&gt;=CB$35,BX23&lt;&gt;"",BT23=""),AND(DA23&gt;=DE$31,DB23&gt;=DE$35,DA23&lt;&gt;"",CW23=""),AND(EF23&gt;=EJ$31,EG23&gt;=EJ$35,EF23&lt;&gt;""),AND(FH23&gt;=FL$31,FI23&gt;=FL$35,FH23&lt;&gt;""),AND(GJ23&gt;=GN$31,GK23&gt;=GN$35,GJ23&lt;&gt;""),AND(HL23&gt;=HP$31,HM23&gt;=HP$35,HL23&lt;&gt;""),AND(IN23&gt;=IR$31,IO23&gt;=IR$35,IN23&lt;&gt;""),AND(JP23&gt;=JT$31,JQ23&gt;=JT$35,JP23&lt;&gt;""),AND(KR23&gt;=KV$31,KS23&gt;=KV$35,KR23&lt;&gt;""),AND(LT23&gt;=LX$31,LU23&gt;=LX$35,LT23&lt;&gt;""),AND(MV23&gt;=MZ$31,MW23&gt;=MZ$35,MV23&lt;&gt;""),AND(NX23&gt;=OB$31,NY23&gt;=OB$35,NX23&lt;&gt;""),AND(OZ23&gt;=PD$31,PA23&gt;=PD$35,OZ23&lt;&gt;""),AND(QB23&gt;=QF$31,QC23&gt;=QF$35,QB23&lt;&gt;"")),"Excellence",IF(K23="P","Worlds Team",IF(H23="P","National Team","")))))</f>
        <v/>
      </c>
      <c r="K23" s="3" t="str">
        <f>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P","")</f>
        <v/>
      </c>
      <c r="L23" s="8">
        <f>IF(COUNT(AS23,BV23,CY23)&gt;0,LARGE((AS23,BV23,CY23),1),0)</f>
        <v>34.099999999999994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19.3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39.499999999999993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16.7</v>
      </c>
      <c r="CD23" s="19">
        <v>1.2</v>
      </c>
      <c r="CE23" s="19">
        <v>0</v>
      </c>
      <c r="CF23" s="19">
        <v>0</v>
      </c>
      <c r="CG23" s="19">
        <v>14</v>
      </c>
      <c r="CH23" s="19">
        <v>1.9</v>
      </c>
      <c r="CI23" s="19">
        <v>0</v>
      </c>
      <c r="CJ23" s="19">
        <v>0.3</v>
      </c>
      <c r="CK23" s="19">
        <v>15.8</v>
      </c>
      <c r="CL23" s="19">
        <v>3.2</v>
      </c>
      <c r="CM23" s="19">
        <v>0</v>
      </c>
      <c r="CN23" s="19">
        <v>0.3</v>
      </c>
      <c r="CO23" s="19">
        <v>18</v>
      </c>
      <c r="CP23" s="19">
        <v>2.2999999999999998</v>
      </c>
      <c r="CQ23" s="19">
        <v>0.7</v>
      </c>
      <c r="CR23" s="19">
        <v>0</v>
      </c>
      <c r="CS23" s="19">
        <v>17</v>
      </c>
      <c r="CT23" s="19">
        <v>2.8</v>
      </c>
      <c r="CU23" s="19">
        <v>0.2</v>
      </c>
      <c r="CV23" s="19">
        <v>0.3</v>
      </c>
      <c r="CW23" s="27"/>
      <c r="CX23" s="40">
        <f>IF(SUM(CD23,CH23)&gt;0,SUM(CD23,CH23),"")</f>
        <v>3.0999999999999996</v>
      </c>
      <c r="CY23" s="40">
        <f>IF(SUM(CC23:CD23,CF23:CH23,CJ23)-CE23-CI23&gt;0,SUM(CC23:CD23,CF23:CH23,CJ23)-CE23-CI23,"")</f>
        <v>34.099999999999994</v>
      </c>
      <c r="CZ23" s="40">
        <f>IF(SUM(CK23:CL23,CN23)-CM23&gt;0,SUM(CK23:CL23,CN23)-CM23,"")</f>
        <v>19.3</v>
      </c>
      <c r="DA23" s="40">
        <f>IF(SUM(CD23,CH23,CL23)&gt;0,SUM(CD23,CH23,CL23),"")</f>
        <v>6.3</v>
      </c>
      <c r="DB23" s="40">
        <f>IF(SUM(CY23,CZ23)&gt;0,SUM(CY23,CZ23),"")</f>
        <v>53.399999999999991</v>
      </c>
      <c r="DC23" s="40">
        <f>IF(SUM(CP23,CT23)&gt;0,SUM(CP23,CT23),"")</f>
        <v>5.0999999999999996</v>
      </c>
      <c r="DD23" s="40">
        <f>IF(SUM(CO23:CP23,CR23:CT23,CV23)-SUM(CQ23,CU23)&gt;0,SUM(CO23:CP23,CR23:CT23,CV23)-SUM(CQ23,CU23),"")</f>
        <v>39.499999999999993</v>
      </c>
      <c r="DE23" s="40">
        <f>IF(SUM(CY23,CZ23,DD23)&gt;0,SUM(CY23,CZ23,DD23),"")</f>
        <v>92.899999999999977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8.35</v>
      </c>
      <c r="QH23" s="22">
        <f>IF($CW23="P",CD23,(CD23+BA23)/2)</f>
        <v>0.6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7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1.6</v>
      </c>
      <c r="QQ23" s="22">
        <f>IF($CW23="P",CM23,(CM23+BJ23)/2)</f>
        <v>0</v>
      </c>
      <c r="QR23" s="22">
        <f>IF($CW23="P",CN23,(CN23+BK23)/2)</f>
        <v>0.15</v>
      </c>
      <c r="QS23" s="22">
        <f>IF($CW23="P",CO23,(CO23+BL23)/2)</f>
        <v>9</v>
      </c>
      <c r="QT23" s="22">
        <f>IF($CW23="P",CP23,(CP23+BM23)/2)</f>
        <v>1.1499999999999999</v>
      </c>
      <c r="QU23" s="22">
        <f>IF($CW23="P",CQ23,(CQ23+BN23)/2)</f>
        <v>0.35</v>
      </c>
      <c r="QV23" s="22">
        <f>IF($CW23="P",CR23,(CR23+BO23)/2)</f>
        <v>0</v>
      </c>
      <c r="QW23" s="22">
        <f>IF($CW23="P",CS23,(CS23+BP23)/2)</f>
        <v>8.5</v>
      </c>
      <c r="QX23" s="22">
        <f>IF($CW23="P",CT23,(CT23+BQ23)/2)</f>
        <v>1.4</v>
      </c>
      <c r="QY23" s="22">
        <f>IF($CW23="P",CU23,(CU23+BR23)/2)</f>
        <v>0.1</v>
      </c>
      <c r="QZ23" s="22">
        <f>IF($CW23="P",CV23,(CV23+BS23)/2)</f>
        <v>0.15</v>
      </c>
      <c r="RA23" s="27" t="s">
        <v>46</v>
      </c>
      <c r="RB23" s="40">
        <f>IF(SUM(QH23,QL23)&gt;0,SUM(QH23,QL23),"")</f>
        <v>1.5499999999999998</v>
      </c>
      <c r="RC23" s="40">
        <f>IF(SUM(QG23:QH23,QJ23:QL23,QN23)-QI23-QM23&gt;0,SUM(QG23:QH23,QJ23:QL23,QN23)-QI23-QM23,"")</f>
        <v>17.049999999999997</v>
      </c>
      <c r="RD23" s="40">
        <f>IF(SUM(QO23:QP23,QR23)-QQ23&gt;0,SUM(QO23:QP23,QR23)-QQ23,"")</f>
        <v>9.65</v>
      </c>
      <c r="RE23" s="40">
        <f>IF(SUM(QH23,QL23,QP23)&gt;0,SUM(QH23,QL23,QP23),"")</f>
        <v>3.15</v>
      </c>
      <c r="RF23" s="40">
        <f>IF(SUM(RC23,RD23)&gt;0,SUM(RC23,RD23),"")</f>
        <v>26.699999999999996</v>
      </c>
      <c r="RG23" s="40">
        <f>IF(SUM(QT23,QX23)&gt;0,SUM(QT23,QX23),"")</f>
        <v>2.5499999999999998</v>
      </c>
      <c r="RH23" s="40">
        <f>IF(SUM(QS23:QT23,QV23:QX23,QZ23)-SUM(QU23,QY23)&gt;0,SUM(QS23:QT23,QV23:QX23,QZ23)-SUM(QU23,QY23),"")</f>
        <v>19.749999999999996</v>
      </c>
      <c r="RI23" s="40">
        <f>IF(SUM(RC23,RD23,RH23)&gt;0,SUM(RC23,RD23,RH23),"")</f>
        <v>46.449999999999989</v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233</v>
      </c>
      <c r="D24" s="4" t="s">
        <v>3</v>
      </c>
      <c r="E24" s="4">
        <v>2006</v>
      </c>
      <c r="F24" s="9">
        <f>SUM(L24:T24)+SUM(L24:P24)*0.0000001+SUM(L24)*0.0000000000001</f>
        <v>91.800005310003343</v>
      </c>
      <c r="G24" s="66"/>
      <c r="H24" s="3" t="str">
        <f>IF(OR(AND(AR24&gt;=AY$29,AS24&gt;=AY$33,AR24&lt;&gt;"",AQ24=""),AND(AW24&gt;=AY$29,AX24&gt;=AY$33,AW24&lt;&gt;"",AQ24=""),AND(BU24&gt;=CB$29,BV24&gt;=CB$33,BU24&lt;&gt;"",BT24=""),AND(BZ24&gt;=CB$29,CA24&gt;=CB$33,BZ24&lt;&gt;"",BT24=""),AND(CX24&gt;=DE$29,CY24&gt;=DE$33,CX24&lt;&gt;"",CW24=""),AND(DC24&gt;=DE$29,DD24&gt;=DE$33,DC24&lt;&gt;""),AND(EC24&gt;=EJ$29,ED24&gt;=EJ$33,EC24&lt;&gt;""),AND(EH24&gt;=EJ$29,EI24&gt;=EJ$33,EH24&lt;&gt;""),AND(FE24&gt;=FL$29,FF24&gt;=FL$33,FE24&lt;&gt;""),AND(FJ24&gt;=FL$29,FK24&gt;=FL$33,FJ24&lt;&gt;""),AND(GG24&gt;=GN$29,GH24&gt;=GN$33,GG24&lt;&gt;""),AND(GL24&gt;=GN$29,GM24&gt;=GN$33,GL24&lt;&gt;""),AND(HI24&gt;=HP$29,HJ24&gt;=HP$33,HI24&lt;&gt;""),AND(HN24&gt;=HP$29,HO24&gt;=HP$33,HN24&lt;&gt;""),AND(IK24&gt;=IR$29,IL24&gt;=IR$33,IK24&lt;&gt;""),AND(IP24&gt;=IR$29,IQ24&gt;=IR$33,IP24&lt;&gt;""),AND(JM24&gt;=JT$29,JN24&gt;=JT$33,JM24&lt;&gt;""),AND(JR24&gt;=JT$29,JS24&gt;=JT$33,JR24&lt;&gt;""),AND(KO24&gt;=KV$29,KP24&gt;=KV$33,KO24&lt;&gt;""),AND(KT24&gt;=KV$29,KU24&gt;=KV$33,KT24&lt;&gt;""),AND(LQ24&gt;=LX$29,LR24&gt;=LX$33,LQ24&lt;&gt;""),AND(LV24&gt;=LX$29,LW24&gt;=LX$33,LV24&lt;&gt;""),AND(MS24&gt;=MZ$29,MT24&gt;=MZ$33,MS24&lt;&gt;""),AND(MX24&gt;=MZ$29,MY24&gt;=MZ$33,MX24&lt;&gt;""),AND(NU24&gt;=OB$29,NV24&gt;=OB$33,NU24&lt;&gt;""),AND(NZ24&gt;=OB$29,OA24&gt;=OB$33,NZ24&lt;&gt;""),AND(OW24&gt;=PD$29,OX24&gt;=PD$33,OW24&lt;&gt;""),AND(PB24&gt;=PD$29,PC24&gt;=PD$33,PB24&lt;&gt;""),AND(PY24&gt;=QF$29,PZ24&gt;=QF$33,PY24&lt;&gt;""),AND(QD24&gt;=QF$29,QE24&gt;=QF$33,QD24&lt;&gt;"")),"P","")</f>
        <v/>
      </c>
      <c r="I24" s="3" t="str">
        <f>IF(OR(AND(AS24&gt;=AY$33,AS24&lt;&gt;"",AQ24=""),AND(AX24&gt;=AY$33,AX24&lt;&gt;"",AQ24=""),AND(BV24&gt;=CB$33,BV24&lt;&gt;"",BT24=""),AND(CA24&gt;=CB$33,CA24&lt;&gt;"",BT24=""),AND(CY24&gt;=DE$33,CY24&lt;&gt;"",CW24=""),AND(DD24&gt;=DE$33,DD24&lt;&gt;"",CW24=""),AND(ED24&gt;=EJ$33,ED24&lt;&gt;""),AND(EI24&gt;=EJ$33,EI24&lt;&gt;""),AND(FF24&gt;=FL$33,FF24&lt;&gt;""),AND(FK24&gt;=FL$33,FK24&lt;&gt;""),AND(GH24&gt;=GN$33,GH24&lt;&gt;""),AND(GM24&gt;=GN$33,GM24&lt;&gt;""),AND(HJ24&gt;=HP$33,HJ24&lt;&gt;""),AND(HO24&gt;=HP$33,HO24&lt;&gt;""),AND(IL24&gt;=IR$33,IL24&lt;&gt;""),AND(IQ24&gt;=IR$33,IQ24&lt;&gt;""),AND(JN24&gt;=JT$33,JN24&lt;&gt;""),AND(JS24&gt;=JT$33,JS24&lt;&gt;""),AND(KP24&gt;=KV$33,KP24&lt;&gt;""),AND(KU24&gt;=KV$33,KU24&lt;&gt;""),AND(LR24&gt;=LX$33,LR24&lt;&gt;""),AND(LW24&gt;=LX$33,LW24&lt;&gt;""),AND(MT24&gt;=MZ$33,MT24&lt;&gt;""),AND(MY24&gt;=MZ$33,MY24&lt;&gt;""),AND(NV24&gt;=OB$33,NV24&lt;&gt;""),AND(OA24&gt;=OB$33,OA24&lt;&gt;""),AND(OX24&gt;=PD$33,OX24&lt;&gt;""),AND(PC24&gt;=PD$33,PC24&lt;&gt;""),AND(PZ24&gt;=QF$33,PZ24&lt;&gt;""),AND(QE24&gt;=QF$33,QE24&lt;&gt;"")),"P","")</f>
        <v/>
      </c>
      <c r="J24" s="36" t="str">
        <f>IF(AND(I24="P",H24=""),"No DD",IF(OR(AND(AU24&gt;=AY$32,AV24&gt;=AY$36,AU24&lt;&gt;"",AQ24=""),AND(BX24&gt;=CB$32,BY24&gt;=CB$36,BX24&lt;&gt;"",BT24=""),AND(DA24&gt;=DE$32,DB24&gt;=DE$36,DA24&lt;&gt;"",CW24=""),AND(EF24&gt;=EJ$32,EG24&gt;=EJ$36,EF24&lt;&gt;""),AND(FH24&gt;=FL$32,FI24&gt;=FL$36,FH24&lt;&gt;""),AND(GJ24&gt;=GN$32,GK24&gt;=GN$36,GJ24&lt;&gt;""),AND(HL24&gt;=HP$32,HM24&gt;=HP$36,HL24&lt;&gt;""),AND(IN24&gt;=IR$32,IO24&gt;=IR$36,IN24&lt;&gt;""),AND(JP24&gt;=JT$32,JQ24&gt;=JT$36,JP24&lt;&gt;""),AND(KR24&gt;=KV$32,KS24&gt;=KV$36,KR24&lt;&gt;""),AND(LT24&gt;=LX$32,LU24&gt;=LX$36,LT24&lt;&gt;""),AND(MV24&gt;=MZ$32,MW24&gt;=MZ$36,MV24&lt;&gt;""),AND(NX24&gt;=OB$32,NY24&gt;=OB$36,NX24&lt;&gt;""),AND(OZ24&gt;=PD$32,PA24&gt;=PD$36,OZ24&lt;&gt;""),AND(QB24&gt;=QF$32,QC24&gt;=QF$36,QB24&lt;&gt;"")),"Merit",IF(OR(AND(AU24&gt;=AY$31,AV24&gt;=AY$35,AU24&lt;&gt;"",AQ24=""),AND(BX24&gt;=CB$31,BY24&gt;=CB$35,BX24&lt;&gt;"",BT24=""),AND(DA24&gt;=DE$31,DB24&gt;=DE$35,DA24&lt;&gt;"",CW24=""),AND(EF24&gt;=EJ$31,EG24&gt;=EJ$35,EF24&lt;&gt;""),AND(FH24&gt;=FL$31,FI24&gt;=FL$35,FH24&lt;&gt;""),AND(GJ24&gt;=GN$31,GK24&gt;=GN$35,GJ24&lt;&gt;""),AND(HL24&gt;=HP$31,HM24&gt;=HP$35,HL24&lt;&gt;""),AND(IN24&gt;=IR$31,IO24&gt;=IR$35,IN24&lt;&gt;""),AND(JP24&gt;=JT$31,JQ24&gt;=JT$35,JP24&lt;&gt;""),AND(KR24&gt;=KV$31,KS24&gt;=KV$35,KR24&lt;&gt;""),AND(LT24&gt;=LX$31,LU24&gt;=LX$35,LT24&lt;&gt;""),AND(MV24&gt;=MZ$31,MW24&gt;=MZ$35,MV24&lt;&gt;""),AND(NX24&gt;=OB$31,NY24&gt;=OB$35,NX24&lt;&gt;""),AND(OZ24&gt;=PD$31,PA24&gt;=PD$35,OZ24&lt;&gt;""),AND(QB24&gt;=QF$31,QC24&gt;=QF$35,QB24&lt;&gt;"")),"Excellence",IF(K24="P","Worlds Team",IF(H24="P","National Team","")))))</f>
        <v/>
      </c>
      <c r="K24" s="3" t="str">
        <f>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P","")</f>
        <v/>
      </c>
      <c r="L24" s="8">
        <f>IF(COUNT(AS24,BV24,CY24)&gt;0,LARGE((AS24,BV24,CY24),1),0)</f>
        <v>33.200000000000003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19.900000000000002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38.700000000000003</v>
      </c>
      <c r="S24" s="8" t="str">
        <f>IF(R24=0,"",IF(R24=DD24,$CC$1,IF(R24=CA24,$AZ$1,IF(R24=AX24,$W$1,""))))</f>
        <v>2024 Elite Canada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15.3</v>
      </c>
      <c r="CD24" s="19">
        <v>1.8</v>
      </c>
      <c r="CE24" s="19">
        <v>1.4</v>
      </c>
      <c r="CF24" s="19">
        <v>0</v>
      </c>
      <c r="CG24" s="19">
        <v>16</v>
      </c>
      <c r="CH24" s="19">
        <v>3.2</v>
      </c>
      <c r="CI24" s="19">
        <v>2</v>
      </c>
      <c r="CJ24" s="19">
        <v>0.3</v>
      </c>
      <c r="CK24" s="19">
        <v>15.8</v>
      </c>
      <c r="CL24" s="19">
        <v>3.5</v>
      </c>
      <c r="CM24" s="19">
        <v>0</v>
      </c>
      <c r="CN24" s="19">
        <v>0.6</v>
      </c>
      <c r="CO24" s="19">
        <v>15.8</v>
      </c>
      <c r="CP24" s="19">
        <v>3.2</v>
      </c>
      <c r="CQ24" s="19">
        <v>0</v>
      </c>
      <c r="CR24" s="19">
        <v>0.3</v>
      </c>
      <c r="CS24" s="19">
        <v>15.7</v>
      </c>
      <c r="CT24" s="19">
        <v>3.5</v>
      </c>
      <c r="CU24" s="19">
        <v>0.4</v>
      </c>
      <c r="CV24" s="19">
        <v>0.6</v>
      </c>
      <c r="CW24" s="27"/>
      <c r="CX24" s="40">
        <f>IF(SUM(CD24,CH24)&gt;0,SUM(CD24,CH24),"")</f>
        <v>5</v>
      </c>
      <c r="CY24" s="40">
        <f>IF(SUM(CC24:CD24,CF24:CH24,CJ24)-CE24-CI24&gt;0,SUM(CC24:CD24,CF24:CH24,CJ24)-CE24-CI24,"")</f>
        <v>33.200000000000003</v>
      </c>
      <c r="CZ24" s="40">
        <f>IF(SUM(CK24:CL24,CN24)-CM24&gt;0,SUM(CK24:CL24,CN24)-CM24,"")</f>
        <v>19.900000000000002</v>
      </c>
      <c r="DA24" s="40">
        <f>IF(SUM(CD24,CH24,CL24)&gt;0,SUM(CD24,CH24,CL24),"")</f>
        <v>8.5</v>
      </c>
      <c r="DB24" s="40">
        <f>IF(SUM(CY24,CZ24)&gt;0,SUM(CY24,CZ24),"")</f>
        <v>53.100000000000009</v>
      </c>
      <c r="DC24" s="40">
        <f>IF(SUM(CP24,CT24)&gt;0,SUM(CP24,CT24),"")</f>
        <v>6.7</v>
      </c>
      <c r="DD24" s="40">
        <f>IF(SUM(CO24:CP24,CR24:CT24,CV24)-SUM(CQ24,CU24)&gt;0,SUM(CO24:CP24,CR24:CT24,CV24)-SUM(CQ24,CU24),"")</f>
        <v>38.700000000000003</v>
      </c>
      <c r="DE24" s="40">
        <f>IF(SUM(CY24,CZ24,DD24)&gt;0,SUM(CY24,CZ24,DD24),"")</f>
        <v>91.800000000000011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7.65</v>
      </c>
      <c r="QH24" s="22">
        <f>IF($CW24="P",CD24,(CD24+BA24)/2)</f>
        <v>0.9</v>
      </c>
      <c r="QI24" s="22">
        <f>IF($CW24="P",CE24,(CE24+BB24)/2)</f>
        <v>0.7</v>
      </c>
      <c r="QJ24" s="22">
        <f>IF($CW24="P",CF24,(CF24+BC24)/2)</f>
        <v>0</v>
      </c>
      <c r="QK24" s="22">
        <f>IF($CW24="P",CG24,(CG24+BD24)/2)</f>
        <v>8</v>
      </c>
      <c r="QL24" s="22">
        <f>IF($CW24="P",CH24,(CH24+BE24)/2)</f>
        <v>1.6</v>
      </c>
      <c r="QM24" s="22">
        <f>IF($CW24="P",CI24,(CI24+BF24)/2)</f>
        <v>1</v>
      </c>
      <c r="QN24" s="22">
        <f>IF($CW24="P",CJ24,(CJ24+BG24)/2)</f>
        <v>0.15</v>
      </c>
      <c r="QO24" s="22">
        <f>IF($CW24="P",CK24,(CK24+BH24)/2)</f>
        <v>7.9</v>
      </c>
      <c r="QP24" s="22">
        <f>IF($CW24="P",CL24,(CL24+BI24)/2)</f>
        <v>1.75</v>
      </c>
      <c r="QQ24" s="22">
        <f>IF($CW24="P",CM24,(CM24+BJ24)/2)</f>
        <v>0</v>
      </c>
      <c r="QR24" s="22">
        <f>IF($CW24="P",CN24,(CN24+BK24)/2)</f>
        <v>0.3</v>
      </c>
      <c r="QS24" s="22">
        <f>IF($CW24="P",CO24,(CO24+BL24)/2)</f>
        <v>7.9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0.15</v>
      </c>
      <c r="QW24" s="22">
        <f>IF($CW24="P",CS24,(CS24+BP24)/2)</f>
        <v>7.85</v>
      </c>
      <c r="QX24" s="22">
        <f>IF($CW24="P",CT24,(CT24+BQ24)/2)</f>
        <v>1.75</v>
      </c>
      <c r="QY24" s="22">
        <f>IF($CW24="P",CU24,(CU24+BR24)/2)</f>
        <v>0.2</v>
      </c>
      <c r="QZ24" s="22">
        <f>IF($CW24="P",CV24,(CV24+BS24)/2)</f>
        <v>0.3</v>
      </c>
      <c r="RA24" s="27" t="s">
        <v>46</v>
      </c>
      <c r="RB24" s="40">
        <f>IF(SUM(QH24,QL24)&gt;0,SUM(QH24,QL24),"")</f>
        <v>2.5</v>
      </c>
      <c r="RC24" s="40">
        <f>IF(SUM(QG24:QH24,QJ24:QL24,QN24)-QI24-QM24&gt;0,SUM(QG24:QH24,QJ24:QL24,QN24)-QI24-QM24,"")</f>
        <v>16.600000000000001</v>
      </c>
      <c r="RD24" s="40">
        <f>IF(SUM(QO24:QP24,QR24)-QQ24&gt;0,SUM(QO24:QP24,QR24)-QQ24,"")</f>
        <v>9.9500000000000011</v>
      </c>
      <c r="RE24" s="40">
        <f>IF(SUM(QH24,QL24,QP24)&gt;0,SUM(QH24,QL24,QP24),"")</f>
        <v>4.25</v>
      </c>
      <c r="RF24" s="40">
        <f>IF(SUM(RC24,RD24)&gt;0,SUM(RC24,RD24),"")</f>
        <v>26.550000000000004</v>
      </c>
      <c r="RG24" s="40">
        <f>IF(SUM(QT24,QX24)&gt;0,SUM(QT24,QX24),"")</f>
        <v>3.35</v>
      </c>
      <c r="RH24" s="40">
        <f>IF(SUM(QS24:QT24,QV24:QX24,QZ24)-SUM(QU24,QY24)&gt;0,SUM(QS24:QT24,QV24:QX24,QZ24)-SUM(QU24,QY24),"")</f>
        <v>19.350000000000001</v>
      </c>
      <c r="RI24" s="40">
        <f>IF(SUM(RC24,RD24,RH24)&gt;0,SUM(RC24,RD24,RH24),"")</f>
        <v>45.900000000000006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235</v>
      </c>
      <c r="D25" s="4" t="s">
        <v>5</v>
      </c>
      <c r="E25" s="4">
        <v>2005</v>
      </c>
      <c r="F25" s="9">
        <f>SUM(L25:T25)+SUM(L25:P25)*0.0000001+SUM(L25)*0.0000000000001</f>
        <v>39.200003920001869</v>
      </c>
      <c r="G25" s="66"/>
      <c r="H25" s="3" t="str">
        <f>IF(OR(AND(AR25&gt;=AY$29,AS25&gt;=AY$33,AR25&lt;&gt;"",AQ25=""),AND(AW25&gt;=AY$29,AX25&gt;=AY$33,AW25&lt;&gt;"",AQ25=""),AND(BU25&gt;=CB$29,BV25&gt;=CB$33,BU25&lt;&gt;"",BT25=""),AND(BZ25&gt;=CB$29,CA25&gt;=CB$33,BZ25&lt;&gt;"",BT25=""),AND(CX25&gt;=DE$29,CY25&gt;=DE$33,CX25&lt;&gt;"",CW25=""),AND(DC25&gt;=DE$29,DD25&gt;=DE$33,DC25&lt;&gt;""),AND(EC25&gt;=EJ$29,ED25&gt;=EJ$33,EC25&lt;&gt;""),AND(EH25&gt;=EJ$29,EI25&gt;=EJ$33,EH25&lt;&gt;""),AND(FE25&gt;=FL$29,FF25&gt;=FL$33,FE25&lt;&gt;""),AND(FJ25&gt;=FL$29,FK25&gt;=FL$33,FJ25&lt;&gt;""),AND(GG25&gt;=GN$29,GH25&gt;=GN$33,GG25&lt;&gt;""),AND(GL25&gt;=GN$29,GM25&gt;=GN$33,GL25&lt;&gt;""),AND(HI25&gt;=HP$29,HJ25&gt;=HP$33,HI25&lt;&gt;""),AND(HN25&gt;=HP$29,HO25&gt;=HP$33,HN25&lt;&gt;""),AND(IK25&gt;=IR$29,IL25&gt;=IR$33,IK25&lt;&gt;""),AND(IP25&gt;=IR$29,IQ25&gt;=IR$33,IP25&lt;&gt;""),AND(JM25&gt;=JT$29,JN25&gt;=JT$33,JM25&lt;&gt;""),AND(JR25&gt;=JT$29,JS25&gt;=JT$33,JR25&lt;&gt;""),AND(KO25&gt;=KV$29,KP25&gt;=KV$33,KO25&lt;&gt;""),AND(KT25&gt;=KV$29,KU25&gt;=KV$33,KT25&lt;&gt;""),AND(LQ25&gt;=LX$29,LR25&gt;=LX$33,LQ25&lt;&gt;""),AND(LV25&gt;=LX$29,LW25&gt;=LX$33,LV25&lt;&gt;""),AND(MS25&gt;=MZ$29,MT25&gt;=MZ$33,MS25&lt;&gt;""),AND(MX25&gt;=MZ$29,MY25&gt;=MZ$33,MX25&lt;&gt;""),AND(NU25&gt;=OB$29,NV25&gt;=OB$33,NU25&lt;&gt;""),AND(NZ25&gt;=OB$29,OA25&gt;=OB$33,NZ25&lt;&gt;""),AND(OW25&gt;=PD$29,OX25&gt;=PD$33,OW25&lt;&gt;""),AND(PB25&gt;=PD$29,PC25&gt;=PD$33,PB25&lt;&gt;""),AND(PY25&gt;=QF$29,PZ25&gt;=QF$33,PY25&lt;&gt;""),AND(QD25&gt;=QF$29,QE25&gt;=QF$33,QD25&lt;&gt;"")),"P","")</f>
        <v/>
      </c>
      <c r="I25" s="3" t="str">
        <f>IF(OR(AND(AS25&gt;=AY$33,AS25&lt;&gt;"",AQ25=""),AND(AX25&gt;=AY$33,AX25&lt;&gt;"",AQ25=""),AND(BV25&gt;=CB$33,BV25&lt;&gt;"",BT25=""),AND(CA25&gt;=CB$33,CA25&lt;&gt;"",BT25=""),AND(CY25&gt;=DE$33,CY25&lt;&gt;"",CW25=""),AND(DD25&gt;=DE$33,DD25&lt;&gt;"",CW25=""),AND(ED25&gt;=EJ$33,ED25&lt;&gt;""),AND(EI25&gt;=EJ$33,EI25&lt;&gt;""),AND(FF25&gt;=FL$33,FF25&lt;&gt;""),AND(FK25&gt;=FL$33,FK25&lt;&gt;""),AND(GH25&gt;=GN$33,GH25&lt;&gt;""),AND(GM25&gt;=GN$33,GM25&lt;&gt;""),AND(HJ25&gt;=HP$33,HJ25&lt;&gt;""),AND(HO25&gt;=HP$33,HO25&lt;&gt;""),AND(IL25&gt;=IR$33,IL25&lt;&gt;""),AND(IQ25&gt;=IR$33,IQ25&lt;&gt;""),AND(JN25&gt;=JT$33,JN25&lt;&gt;""),AND(JS25&gt;=JT$33,JS25&lt;&gt;""),AND(KP25&gt;=KV$33,KP25&lt;&gt;""),AND(KU25&gt;=KV$33,KU25&lt;&gt;""),AND(LR25&gt;=LX$33,LR25&lt;&gt;""),AND(LW25&gt;=LX$33,LW25&lt;&gt;""),AND(MT25&gt;=MZ$33,MT25&lt;&gt;""),AND(MY25&gt;=MZ$33,MY25&lt;&gt;""),AND(NV25&gt;=OB$33,NV25&lt;&gt;""),AND(OA25&gt;=OB$33,OA25&lt;&gt;""),AND(OX25&gt;=PD$33,OX25&lt;&gt;""),AND(PC25&gt;=PD$33,PC25&lt;&gt;""),AND(PZ25&gt;=QF$33,PZ25&lt;&gt;""),AND(QE25&gt;=QF$33,QE25&lt;&gt;"")),"P","")</f>
        <v/>
      </c>
      <c r="J25" s="36" t="str">
        <f>IF(AND(I25="P",H25=""),"No DD",IF(OR(AND(AU25&gt;=AY$32,AV25&gt;=AY$36,AU25&lt;&gt;"",AQ25=""),AND(BX25&gt;=CB$32,BY25&gt;=CB$36,BX25&lt;&gt;"",BT25=""),AND(DA25&gt;=DE$32,DB25&gt;=DE$36,DA25&lt;&gt;"",CW25=""),AND(EF25&gt;=EJ$32,EG25&gt;=EJ$36,EF25&lt;&gt;""),AND(FH25&gt;=FL$32,FI25&gt;=FL$36,FH25&lt;&gt;""),AND(GJ25&gt;=GN$32,GK25&gt;=GN$36,GJ25&lt;&gt;""),AND(HL25&gt;=HP$32,HM25&gt;=HP$36,HL25&lt;&gt;""),AND(IN25&gt;=IR$32,IO25&gt;=IR$36,IN25&lt;&gt;""),AND(JP25&gt;=JT$32,JQ25&gt;=JT$36,JP25&lt;&gt;""),AND(KR25&gt;=KV$32,KS25&gt;=KV$36,KR25&lt;&gt;""),AND(LT25&gt;=LX$32,LU25&gt;=LX$36,LT25&lt;&gt;""),AND(MV25&gt;=MZ$32,MW25&gt;=MZ$36,MV25&lt;&gt;""),AND(NX25&gt;=OB$32,NY25&gt;=OB$36,NX25&lt;&gt;""),AND(OZ25&gt;=PD$32,PA25&gt;=PD$36,OZ25&lt;&gt;""),AND(QB25&gt;=QF$32,QC25&gt;=QF$36,QB25&lt;&gt;"")),"Merit",IF(OR(AND(AU25&gt;=AY$31,AV25&gt;=AY$35,AU25&lt;&gt;"",AQ25=""),AND(BX25&gt;=CB$31,BY25&gt;=CB$35,BX25&lt;&gt;"",BT25=""),AND(DA25&gt;=DE$31,DB25&gt;=DE$35,DA25&lt;&gt;"",CW25=""),AND(EF25&gt;=EJ$31,EG25&gt;=EJ$35,EF25&lt;&gt;""),AND(FH25&gt;=FL$31,FI25&gt;=FL$35,FH25&lt;&gt;""),AND(GJ25&gt;=GN$31,GK25&gt;=GN$35,GJ25&lt;&gt;""),AND(HL25&gt;=HP$31,HM25&gt;=HP$35,HL25&lt;&gt;""),AND(IN25&gt;=IR$31,IO25&gt;=IR$35,IN25&lt;&gt;""),AND(JP25&gt;=JT$31,JQ25&gt;=JT$35,JP25&lt;&gt;""),AND(KR25&gt;=KV$31,KS25&gt;=KV$35,KR25&lt;&gt;""),AND(LT25&gt;=LX$31,LU25&gt;=LX$35,LT25&lt;&gt;""),AND(MV25&gt;=MZ$31,MW25&gt;=MZ$35,MV25&lt;&gt;""),AND(NX25&gt;=OB$31,NY25&gt;=OB$35,NX25&lt;&gt;""),AND(OZ25&gt;=PD$31,PA25&gt;=PD$35,OZ25&lt;&gt;""),AND(QB25&gt;=QF$31,QC25&gt;=QF$35,QB25&lt;&gt;"")),"Excellence",IF(K25="P","Worlds Team",IF(H25="P","National Team","")))))</f>
        <v/>
      </c>
      <c r="K25" s="3" t="str">
        <f>IF(OR(AND(AU25&gt;=AY$30,AV25&gt;=AY$34,AU25&lt;&gt;"",AQ25=""),AND(BX25&gt;=CB$30,BY25&gt;=CB$34,BX25&lt;&gt;"",BT25=""),AND(DA25&gt;=DE$30,DB25&gt;=DE$34,DA25&lt;&gt;"",CW25=""),AND(EF25&gt;=EJ$30,EG25&gt;=EJ$34,EF25&lt;&gt;""),AND(FH25&gt;=FL$30,FI25&gt;=FL$34,FH25&lt;&gt;""),AND(GJ25&gt;=GN$30,GK25&gt;=GN$34,GJ25&lt;&gt;""),AND(HL25&gt;=HP$30,HM25&gt;=HP$34,HL25&lt;&gt;""),AND(IN25&gt;=IR$30,IO25&gt;=IR$34,IN25&lt;&gt;""),AND(JP25&gt;=JT$30,JQ25&gt;=JT$34,JP25&lt;&gt;""),AND(KR25&gt;=KV$30,KS25&gt;=KV$34,KR25&lt;&gt;""),AND(LT25&gt;=LX$30,LU25&gt;=LX$34,LT25&lt;&gt;""),AND(MV25&gt;=MZ$30,MW25&gt;=MZ$34,MV25&lt;&gt;""),AND(NX25&gt;=OB$30,NY25&gt;=OB$34,NX25&lt;&gt;""),AND(OZ25&gt;=PD$30,PA25&gt;=PD$34,OZ25&lt;&gt;""),AND(QB25&gt;=QF$30,QC25&gt;=QF$34,QB25&lt;&gt;"")),"P","")</f>
        <v/>
      </c>
      <c r="L25" s="8">
        <f>IF(COUNT(AS25,BV25,CY25)&gt;0,LARGE((AS25,BV25,CY25),1),0)</f>
        <v>18.7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20.5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0</v>
      </c>
      <c r="CD25" s="19">
        <v>0</v>
      </c>
      <c r="CE25" s="19">
        <v>0</v>
      </c>
      <c r="CF25" s="19">
        <v>0</v>
      </c>
      <c r="CG25" s="19">
        <v>16.399999999999999</v>
      </c>
      <c r="CH25" s="19">
        <v>2.6</v>
      </c>
      <c r="CI25" s="19">
        <v>0.6</v>
      </c>
      <c r="CJ25" s="19">
        <v>0.3</v>
      </c>
      <c r="CK25" s="19">
        <v>17.5</v>
      </c>
      <c r="CL25" s="19">
        <v>3.4</v>
      </c>
      <c r="CM25" s="19">
        <v>0.4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2.6</v>
      </c>
      <c r="CY25" s="40">
        <f>IF(SUM(CC25:CD25,CF25:CH25,CJ25)-CE25-CI25&gt;0,SUM(CC25:CD25,CF25:CH25,CJ25)-CE25-CI25,"")</f>
        <v>18.7</v>
      </c>
      <c r="CZ25" s="40">
        <f>IF(SUM(CK25:CL25,CN25)-CM25&gt;0,SUM(CK25:CL25,CN25)-CM25,"")</f>
        <v>20.5</v>
      </c>
      <c r="DA25" s="40">
        <f>IF(SUM(CD25,CH25,CL25)&gt;0,SUM(CD25,CH25,CL25),"")</f>
        <v>6</v>
      </c>
      <c r="DB25" s="40">
        <f>IF(SUM(CY25,CZ25)&gt;0,SUM(CY25,CZ25),"")</f>
        <v>39.200000000000003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39.200000000000003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0</v>
      </c>
      <c r="QH25" s="22">
        <f>IF($CW25="P",CD25,(CD25+BA25)/2)</f>
        <v>0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8.1999999999999993</v>
      </c>
      <c r="QL25" s="22">
        <f>IF($CW25="P",CH25,(CH25+BE25)/2)</f>
        <v>1.3</v>
      </c>
      <c r="QM25" s="22">
        <f>IF($CW25="P",CI25,(CI25+BF25)/2)</f>
        <v>0.3</v>
      </c>
      <c r="QN25" s="22">
        <f>IF($CW25="P",CJ25,(CJ25+BG25)/2)</f>
        <v>0.15</v>
      </c>
      <c r="QO25" s="22">
        <f>IF($CW25="P",CK25,(CK25+BH25)/2)</f>
        <v>8.75</v>
      </c>
      <c r="QP25" s="22">
        <f>IF($CW25="P",CL25,(CL25+BI25)/2)</f>
        <v>1.7</v>
      </c>
      <c r="QQ25" s="22">
        <f>IF($CW25="P",CM25,(CM25+BJ25)/2)</f>
        <v>0.2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1.3</v>
      </c>
      <c r="RC25" s="40">
        <f>IF(SUM(QG25:QH25,QJ25:QL25,QN25)-QI25-QM25&gt;0,SUM(QG25:QH25,QJ25:QL25,QN25)-QI25-QM25,"")</f>
        <v>9.35</v>
      </c>
      <c r="RD25" s="40">
        <f>IF(SUM(QO25:QP25,QR25)-QQ25&gt;0,SUM(QO25:QP25,QR25)-QQ25,"")</f>
        <v>10.25</v>
      </c>
      <c r="RE25" s="40">
        <f>IF(SUM(QH25,QL25,QP25)&gt;0,SUM(QH25,QL25,QP25),"")</f>
        <v>3</v>
      </c>
      <c r="RF25" s="40">
        <f>IF(SUM(RC25,RD25)&gt;0,SUM(RC25,RD25),"")</f>
        <v>19.600000000000001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19.600000000000001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236</v>
      </c>
      <c r="D26" s="4" t="s">
        <v>5</v>
      </c>
      <c r="E26" s="4">
        <v>2007</v>
      </c>
      <c r="F26" s="9">
        <f>SUM(L26:T26)+SUM(L26:P26)*0.0000001+SUM(L26)*0.0000000000001</f>
        <v>32.800003280003288</v>
      </c>
      <c r="G26" s="66"/>
      <c r="H26" s="3" t="str">
        <f>IF(OR(AND(AR26&gt;=AY$29,AS26&gt;=AY$33,AR26&lt;&gt;"",AQ26=""),AND(AW26&gt;=AY$29,AX26&gt;=AY$33,AW26&lt;&gt;"",AQ26=""),AND(BU26&gt;=CB$29,BV26&gt;=CB$33,BU26&lt;&gt;"",BT26=""),AND(BZ26&gt;=CB$29,CA26&gt;=CB$33,BZ26&lt;&gt;"",BT26=""),AND(CX26&gt;=DE$29,CY26&gt;=DE$33,CX26&lt;&gt;"",CW26=""),AND(DC26&gt;=DE$29,DD26&gt;=DE$33,DC26&lt;&gt;""),AND(EC26&gt;=EJ$29,ED26&gt;=EJ$33,EC26&lt;&gt;""),AND(EH26&gt;=EJ$29,EI26&gt;=EJ$33,EH26&lt;&gt;""),AND(FE26&gt;=FL$29,FF26&gt;=FL$33,FE26&lt;&gt;""),AND(FJ26&gt;=FL$29,FK26&gt;=FL$33,FJ26&lt;&gt;""),AND(GG26&gt;=GN$29,GH26&gt;=GN$33,GG26&lt;&gt;""),AND(GL26&gt;=GN$29,GM26&gt;=GN$33,GL26&lt;&gt;""),AND(HI26&gt;=HP$29,HJ26&gt;=HP$33,HI26&lt;&gt;""),AND(HN26&gt;=HP$29,HO26&gt;=HP$33,HN26&lt;&gt;""),AND(IK26&gt;=IR$29,IL26&gt;=IR$33,IK26&lt;&gt;""),AND(IP26&gt;=IR$29,IQ26&gt;=IR$33,IP26&lt;&gt;""),AND(JM26&gt;=JT$29,JN26&gt;=JT$33,JM26&lt;&gt;""),AND(JR26&gt;=JT$29,JS26&gt;=JT$33,JR26&lt;&gt;""),AND(KO26&gt;=KV$29,KP26&gt;=KV$33,KO26&lt;&gt;""),AND(KT26&gt;=KV$29,KU26&gt;=KV$33,KT26&lt;&gt;""),AND(LQ26&gt;=LX$29,LR26&gt;=LX$33,LQ26&lt;&gt;""),AND(LV26&gt;=LX$29,LW26&gt;=LX$33,LV26&lt;&gt;""),AND(MS26&gt;=MZ$29,MT26&gt;=MZ$33,MS26&lt;&gt;""),AND(MX26&gt;=MZ$29,MY26&gt;=MZ$33,MX26&lt;&gt;""),AND(NU26&gt;=OB$29,NV26&gt;=OB$33,NU26&lt;&gt;""),AND(NZ26&gt;=OB$29,OA26&gt;=OB$33,NZ26&lt;&gt;""),AND(OW26&gt;=PD$29,OX26&gt;=PD$33,OW26&lt;&gt;""),AND(PB26&gt;=PD$29,PC26&gt;=PD$33,PB26&lt;&gt;""),AND(PY26&gt;=QF$29,PZ26&gt;=QF$33,PY26&lt;&gt;""),AND(QD26&gt;=QF$29,QE26&gt;=QF$33,QD26&lt;&gt;"")),"P","")</f>
        <v/>
      </c>
      <c r="I26" s="3" t="str">
        <f>IF(OR(AND(AS26&gt;=AY$33,AS26&lt;&gt;"",AQ26=""),AND(AX26&gt;=AY$33,AX26&lt;&gt;"",AQ26=""),AND(BV26&gt;=CB$33,BV26&lt;&gt;"",BT26=""),AND(CA26&gt;=CB$33,CA26&lt;&gt;"",BT26=""),AND(CY26&gt;=DE$33,CY26&lt;&gt;"",CW26=""),AND(DD26&gt;=DE$33,DD26&lt;&gt;"",CW26=""),AND(ED26&gt;=EJ$33,ED26&lt;&gt;""),AND(EI26&gt;=EJ$33,EI26&lt;&gt;""),AND(FF26&gt;=FL$33,FF26&lt;&gt;""),AND(FK26&gt;=FL$33,FK26&lt;&gt;""),AND(GH26&gt;=GN$33,GH26&lt;&gt;""),AND(GM26&gt;=GN$33,GM26&lt;&gt;""),AND(HJ26&gt;=HP$33,HJ26&lt;&gt;""),AND(HO26&gt;=HP$33,HO26&lt;&gt;""),AND(IL26&gt;=IR$33,IL26&lt;&gt;""),AND(IQ26&gt;=IR$33,IQ26&lt;&gt;""),AND(JN26&gt;=JT$33,JN26&lt;&gt;""),AND(JS26&gt;=JT$33,JS26&lt;&gt;""),AND(KP26&gt;=KV$33,KP26&lt;&gt;""),AND(KU26&gt;=KV$33,KU26&lt;&gt;""),AND(LR26&gt;=LX$33,LR26&lt;&gt;""),AND(LW26&gt;=LX$33,LW26&lt;&gt;""),AND(MT26&gt;=MZ$33,MT26&lt;&gt;""),AND(MY26&gt;=MZ$33,MY26&lt;&gt;""),AND(NV26&gt;=OB$33,NV26&lt;&gt;""),AND(OA26&gt;=OB$33,OA26&lt;&gt;""),AND(OX26&gt;=PD$33,OX26&lt;&gt;""),AND(PC26&gt;=PD$33,PC26&lt;&gt;""),AND(PZ26&gt;=QF$33,PZ26&lt;&gt;""),AND(QE26&gt;=QF$33,QE26&lt;&gt;"")),"P","")</f>
        <v/>
      </c>
      <c r="J26" s="36" t="str">
        <f>IF(AND(I26="P",H26=""),"No DD",IF(OR(AND(AU26&gt;=AY$32,AV26&gt;=AY$36,AU26&lt;&gt;"",AQ26=""),AND(BX26&gt;=CB$32,BY26&gt;=CB$36,BX26&lt;&gt;"",BT26=""),AND(DA26&gt;=DE$32,DB26&gt;=DE$36,DA26&lt;&gt;"",CW26=""),AND(EF26&gt;=EJ$32,EG26&gt;=EJ$36,EF26&lt;&gt;""),AND(FH26&gt;=FL$32,FI26&gt;=FL$36,FH26&lt;&gt;""),AND(GJ26&gt;=GN$32,GK26&gt;=GN$36,GJ26&lt;&gt;""),AND(HL26&gt;=HP$32,HM26&gt;=HP$36,HL26&lt;&gt;""),AND(IN26&gt;=IR$32,IO26&gt;=IR$36,IN26&lt;&gt;""),AND(JP26&gt;=JT$32,JQ26&gt;=JT$36,JP26&lt;&gt;""),AND(KR26&gt;=KV$32,KS26&gt;=KV$36,KR26&lt;&gt;""),AND(LT26&gt;=LX$32,LU26&gt;=LX$36,LT26&lt;&gt;""),AND(MV26&gt;=MZ$32,MW26&gt;=MZ$36,MV26&lt;&gt;""),AND(NX26&gt;=OB$32,NY26&gt;=OB$36,NX26&lt;&gt;""),AND(OZ26&gt;=PD$32,PA26&gt;=PD$36,OZ26&lt;&gt;""),AND(QB26&gt;=QF$32,QC26&gt;=QF$36,QB26&lt;&gt;"")),"Merit",IF(OR(AND(AU26&gt;=AY$31,AV26&gt;=AY$35,AU26&lt;&gt;"",AQ26=""),AND(BX26&gt;=CB$31,BY26&gt;=CB$35,BX26&lt;&gt;"",BT26=""),AND(DA26&gt;=DE$31,DB26&gt;=DE$35,DA26&lt;&gt;"",CW26=""),AND(EF26&gt;=EJ$31,EG26&gt;=EJ$35,EF26&lt;&gt;""),AND(FH26&gt;=FL$31,FI26&gt;=FL$35,FH26&lt;&gt;""),AND(GJ26&gt;=GN$31,GK26&gt;=GN$35,GJ26&lt;&gt;""),AND(HL26&gt;=HP$31,HM26&gt;=HP$35,HL26&lt;&gt;""),AND(IN26&gt;=IR$31,IO26&gt;=IR$35,IN26&lt;&gt;""),AND(JP26&gt;=JT$31,JQ26&gt;=JT$35,JP26&lt;&gt;""),AND(KR26&gt;=KV$31,KS26&gt;=KV$35,KR26&lt;&gt;""),AND(LT26&gt;=LX$31,LU26&gt;=LX$35,LT26&lt;&gt;""),AND(MV26&gt;=MZ$31,MW26&gt;=MZ$35,MV26&lt;&gt;""),AND(NX26&gt;=OB$31,NY26&gt;=OB$35,NX26&lt;&gt;""),AND(OZ26&gt;=PD$31,PA26&gt;=PD$35,OZ26&lt;&gt;""),AND(QB26&gt;=QF$31,QC26&gt;=QF$35,QB26&lt;&gt;"")),"Excellence",IF(K26="P","Worlds Team",IF(H26="P","National Team","")))))</f>
        <v/>
      </c>
      <c r="K26" s="3" t="str">
        <f>IF(OR(AND(AU26&gt;=AY$30,AV26&gt;=AY$34,AU26&lt;&gt;"",AQ26=""),AND(BX26&gt;=CB$30,BY26&gt;=CB$34,BX26&lt;&gt;"",BT26=""),AND(DA26&gt;=DE$30,DB26&gt;=DE$34,DA26&lt;&gt;"",CW26=""),AND(EF26&gt;=EJ$30,EG26&gt;=EJ$34,EF26&lt;&gt;""),AND(FH26&gt;=FL$30,FI26&gt;=FL$34,FH26&lt;&gt;""),AND(GJ26&gt;=GN$30,GK26&gt;=GN$34,GJ26&lt;&gt;""),AND(HL26&gt;=HP$30,HM26&gt;=HP$34,HL26&lt;&gt;""),AND(IN26&gt;=IR$30,IO26&gt;=IR$34,IN26&lt;&gt;""),AND(JP26&gt;=JT$30,JQ26&gt;=JT$34,JP26&lt;&gt;""),AND(KR26&gt;=KV$30,KS26&gt;=KV$34,KR26&lt;&gt;""),AND(LT26&gt;=LX$30,LU26&gt;=LX$34,LT26&lt;&gt;""),AND(MV26&gt;=MZ$30,MW26&gt;=MZ$34,MV26&lt;&gt;""),AND(NX26&gt;=OB$30,NY26&gt;=OB$34,NX26&lt;&gt;""),AND(OZ26&gt;=PD$30,PA26&gt;=PD$34,OZ26&lt;&gt;""),AND(QB26&gt;=QF$30,QC26&gt;=QF$34,QB26&lt;&gt;"")),"P","")</f>
        <v/>
      </c>
      <c r="L26" s="8">
        <f>IF(COUNT(AS26,BV26,CY26)&gt;0,LARGE((AS26,BV26,CY26),1),0)</f>
        <v>32.800000000000004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0</v>
      </c>
      <c r="Q26" s="8" t="str">
        <f>IF(P26=0,"",IF(P26=CZ26,$CC$1,IF(P26=BW26,$AZ$1,IF(P26=AT26,$W$1,""))))</f>
        <v/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16.100000000000001</v>
      </c>
      <c r="CD26" s="19">
        <v>2.2000000000000002</v>
      </c>
      <c r="CE26" s="19">
        <v>0.8</v>
      </c>
      <c r="CF26" s="19">
        <v>0</v>
      </c>
      <c r="CG26" s="19">
        <v>16.3</v>
      </c>
      <c r="CH26" s="19">
        <v>2</v>
      </c>
      <c r="CI26" s="19">
        <v>3</v>
      </c>
      <c r="CJ26" s="19"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4.2</v>
      </c>
      <c r="CY26" s="40">
        <f>IF(SUM(CC26:CD26,CF26:CH26,CJ26)-CE26-CI26&gt;0,SUM(CC26:CD26,CF26:CH26,CJ26)-CE26-CI26,"")</f>
        <v>32.800000000000004</v>
      </c>
      <c r="CZ26" s="40" t="str">
        <f>IF(SUM(CK26:CL26,CN26)-CM26&gt;0,SUM(CK26:CL26,CN26)-CM26,"")</f>
        <v/>
      </c>
      <c r="DA26" s="40">
        <f>IF(SUM(CD26,CH26,CL26)&gt;0,SUM(CD26,CH26,CL26),"")</f>
        <v>4.2</v>
      </c>
      <c r="DB26" s="40">
        <f>IF(SUM(CY26,CZ26)&gt;0,SUM(CY26,CZ26),"")</f>
        <v>32.800000000000004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32.800000000000004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8.0500000000000007</v>
      </c>
      <c r="QH26" s="22">
        <f>IF($CW26="P",CD26,(CD26+BA26)/2)</f>
        <v>1.1000000000000001</v>
      </c>
      <c r="QI26" s="22">
        <f>IF($CW26="P",CE26,(CE26+BB26)/2)</f>
        <v>0.4</v>
      </c>
      <c r="QJ26" s="22">
        <f>IF($CW26="P",CF26,(CF26+BC26)/2)</f>
        <v>0</v>
      </c>
      <c r="QK26" s="22">
        <f>IF($CW26="P",CG26,(CG26+BD26)/2)</f>
        <v>8.15</v>
      </c>
      <c r="QL26" s="22">
        <f>IF($CW26="P",CH26,(CH26+BE26)/2)</f>
        <v>1</v>
      </c>
      <c r="QM26" s="22">
        <f>IF($CW26="P",CI26,(CI26+BF26)/2)</f>
        <v>1.5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2.1</v>
      </c>
      <c r="RC26" s="40">
        <f>IF(SUM(QG26:QH26,QJ26:QL26,QN26)-QI26-QM26&gt;0,SUM(QG26:QH26,QJ26:QL26,QN26)-QI26-QM26,"")</f>
        <v>16.400000000000002</v>
      </c>
      <c r="RD26" s="40" t="str">
        <f>IF(SUM(QO26:QP26,QR26)-QQ26&gt;0,SUM(QO26:QP26,QR26)-QQ26,"")</f>
        <v/>
      </c>
      <c r="RE26" s="40">
        <f>IF(SUM(QH26,QL26,QP26)&gt;0,SUM(QH26,QL26,QP26),"")</f>
        <v>2.1</v>
      </c>
      <c r="RF26" s="40">
        <f>IF(SUM(RC26,RD26)&gt;0,SUM(RC26,RD26),"")</f>
        <v>16.400000000000002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16.400000000000002</v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8</v>
      </c>
      <c r="BU29" s="4"/>
      <c r="CB29" s="42">
        <v>8</v>
      </c>
      <c r="CX29" s="4"/>
      <c r="DE29" s="42">
        <v>8</v>
      </c>
      <c r="EC29" s="4"/>
      <c r="EJ29" s="42">
        <v>8</v>
      </c>
      <c r="FE29" s="4"/>
      <c r="FL29" s="42">
        <v>8</v>
      </c>
      <c r="GG29" s="4"/>
      <c r="GN29" s="42">
        <v>8</v>
      </c>
      <c r="HI29" s="4"/>
      <c r="HP29" s="42">
        <v>8</v>
      </c>
      <c r="IK29" s="4"/>
      <c r="IR29" s="42">
        <v>8</v>
      </c>
      <c r="JM29" s="4"/>
      <c r="JT29" s="42">
        <v>8</v>
      </c>
      <c r="KO29" s="4"/>
      <c r="KV29" s="42">
        <v>8</v>
      </c>
      <c r="LQ29" s="4"/>
      <c r="LX29" s="42">
        <v>8</v>
      </c>
      <c r="MS29" s="4"/>
      <c r="MZ29" s="42">
        <v>8</v>
      </c>
      <c r="NU29" s="4"/>
      <c r="OB29" s="42">
        <v>8</v>
      </c>
      <c r="OW29" s="4"/>
      <c r="PD29" s="42">
        <v>8</v>
      </c>
      <c r="PY29" s="4"/>
      <c r="QF29" s="42">
        <v>8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44">
        <v>1000</v>
      </c>
      <c r="BU32" s="4"/>
      <c r="CB32" s="44">
        <v>1000</v>
      </c>
      <c r="CX32" s="4"/>
      <c r="DE32" s="44">
        <v>1000</v>
      </c>
      <c r="EC32" s="4"/>
      <c r="EJ32" s="44">
        <v>1000</v>
      </c>
      <c r="FE32" s="4"/>
      <c r="FL32" s="44">
        <v>1000</v>
      </c>
      <c r="GG32" s="4"/>
      <c r="GN32" s="44">
        <v>1000</v>
      </c>
      <c r="HI32" s="4"/>
      <c r="HP32" s="44">
        <v>1000</v>
      </c>
      <c r="IK32" s="4"/>
      <c r="IR32" s="44">
        <v>1000</v>
      </c>
      <c r="JM32" s="4"/>
      <c r="JT32" s="44">
        <v>1000</v>
      </c>
      <c r="KO32" s="4"/>
      <c r="KV32" s="44">
        <v>1000</v>
      </c>
      <c r="LQ32" s="4"/>
      <c r="LX32" s="44">
        <v>1000</v>
      </c>
      <c r="MS32" s="4"/>
      <c r="MZ32" s="44">
        <v>1000</v>
      </c>
      <c r="NU32" s="4"/>
      <c r="OB32" s="44">
        <v>1000</v>
      </c>
      <c r="OW32" s="4"/>
      <c r="PD32" s="44">
        <v>1000</v>
      </c>
      <c r="PY32" s="4"/>
      <c r="QF32" s="44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45">
        <v>42.1</v>
      </c>
      <c r="BU33" s="4"/>
      <c r="CB33" s="45">
        <v>42.1</v>
      </c>
      <c r="CX33" s="4"/>
      <c r="DE33" s="45">
        <v>42.1</v>
      </c>
      <c r="EC33" s="4"/>
      <c r="EJ33" s="45">
        <v>42.1</v>
      </c>
      <c r="FE33" s="4"/>
      <c r="FL33" s="45">
        <v>42.1</v>
      </c>
      <c r="GG33" s="4"/>
      <c r="GN33" s="45">
        <v>42.1</v>
      </c>
      <c r="HI33" s="4"/>
      <c r="HP33" s="45">
        <v>42.1</v>
      </c>
      <c r="IK33" s="4"/>
      <c r="IR33" s="45">
        <v>42.1</v>
      </c>
      <c r="JM33" s="4"/>
      <c r="JT33" s="45">
        <v>42.1</v>
      </c>
      <c r="KO33" s="4"/>
      <c r="KV33" s="45">
        <v>42.1</v>
      </c>
      <c r="LQ33" s="4"/>
      <c r="LX33" s="45">
        <v>42.1</v>
      </c>
      <c r="MS33" s="4"/>
      <c r="MZ33" s="45">
        <v>42.1</v>
      </c>
      <c r="NU33" s="4"/>
      <c r="OB33" s="45">
        <v>42.1</v>
      </c>
      <c r="OW33" s="4"/>
      <c r="PD33" s="45">
        <v>42.1</v>
      </c>
      <c r="PY33" s="4"/>
      <c r="QF33" s="45">
        <v>42.1</v>
      </c>
    </row>
    <row r="34" spans="1:458" ht="17" hidden="1" x14ac:dyDescent="0.2">
      <c r="A34" s="5"/>
      <c r="B34" s="5"/>
      <c r="C34" s="24" t="s">
        <v>42</v>
      </c>
      <c r="D34" s="20"/>
      <c r="G34" s="66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G35" s="66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G36" s="66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  <c r="G37" s="66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  <c r="G40" s="66"/>
    </row>
    <row r="41" spans="1:458" x14ac:dyDescent="0.2">
      <c r="A41" s="5"/>
      <c r="B41" s="5"/>
      <c r="C41" s="5"/>
      <c r="D41" s="5"/>
    </row>
    <row r="45" spans="1:458" x14ac:dyDescent="0.2">
      <c r="G45" s="66"/>
    </row>
    <row r="46" spans="1:458" x14ac:dyDescent="0.2">
      <c r="G46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6">
      <sortCondition descending="1" ref="H1:H27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6">
    <cfRule type="expression" dxfId="90" priority="31" stopIfTrue="1">
      <formula>IF($AQ4&lt;&gt;"",1,0)</formula>
    </cfRule>
  </conditionalFormatting>
  <conditionalFormatting sqref="AZ4:CB26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6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KS1:KS1048576 LU1:LU1048576 MW1:MW1048576 NY1:NY1048576 PA1:PA1048576 QC1:QC1048576 AV1:AV35 JQ1:JQ1048576">
    <cfRule type="cellIs" dxfId="77" priority="17" operator="between">
      <formula>AY$36</formula>
      <formula>1000</formula>
    </cfRule>
    <cfRule type="cellIs" dxfId="76" priority="18" operator="between">
      <formula>AY$35</formula>
      <formula>AY$36</formula>
    </cfRule>
    <cfRule type="cellIs" dxfId="75" priority="19" operator="between">
      <formula>AY$34</formula>
      <formula>AY$35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AY$33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AY$29</formula>
      <formula>AY$30</formula>
    </cfRule>
    <cfRule type="cellIs" dxfId="69" priority="140688" operator="between">
      <formula>AY$30</formula>
      <formula>AY$31</formula>
    </cfRule>
    <cfRule type="cellIs" dxfId="68" priority="140689" operator="between">
      <formula>AY$31</formula>
      <formula>AY$32</formula>
    </cfRule>
    <cfRule type="cellIs" dxfId="67" priority="140690" operator="between">
      <formula>AY$32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AY$33</formula>
      <formula>AY$34</formula>
    </cfRule>
    <cfRule type="cellIs" dxfId="65" priority="140868" operator="between">
      <formula>AY$34</formula>
      <formula>AY$35</formula>
    </cfRule>
    <cfRule type="cellIs" dxfId="64" priority="140869" operator="between">
      <formula>AY$35</formula>
      <formula>AY$36</formula>
    </cfRule>
    <cfRule type="cellIs" dxfId="63" priority="140870" operator="between">
      <formula>AY$36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AY$32</formula>
      <formula>1000</formula>
    </cfRule>
    <cfRule type="cellIs" dxfId="61" priority="141048" operator="between">
      <formula>AY$31</formula>
      <formula>AY$32</formula>
    </cfRule>
    <cfRule type="cellIs" dxfId="60" priority="141049" operator="between">
      <formula>AY$30</formula>
      <formula>AY$31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159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160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161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188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197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199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207.20001478000606</v>
      </c>
      <c r="G4" s="66" t="s">
        <v>46</v>
      </c>
      <c r="H4" s="3" t="str">
        <f>IF(OR(AND(AR4&gt;=AY$44,AS4&gt;=AY$48,AR4&lt;&gt;"",AQ4=""),AND(AW4&gt;=AY$44,AX4&gt;=AY$48,AW4&lt;&gt;"",AQ4=""),AND(BU4&gt;=CB$44,BV4&gt;=CB$48,BU4&lt;&gt;"",BT4=""),AND(BZ4&gt;=CB$44,CA4&gt;=CB$48,BZ4&lt;&gt;"",BT4=""),AND(CX4&gt;=DE$44,CY4&gt;=DE$48,CX4&lt;&gt;"",CW4=""),AND(DC4&gt;=DE$44,DD4&gt;=DE$48,DC4&lt;&gt;""),AND(EC4&gt;=EJ$44,ED4&gt;=EJ$48,EC4&lt;&gt;""),AND(EH4&gt;=EJ$44,EI4&gt;=EJ$48,EH4&lt;&gt;""),AND(FE4&gt;=FL$44,FF4&gt;=FL$48,FE4&lt;&gt;""),AND(FJ4&gt;=FL$44,FK4&gt;=FL$48,FJ4&lt;&gt;""),AND(GG4&gt;=GN$44,GH4&gt;=GN$48,GG4&lt;&gt;""),AND(GL4&gt;=GN$44,GM4&gt;=GN$48,GL4&lt;&gt;""),AND(HI4&gt;=HP$44,HJ4&gt;=HP$48,HI4&lt;&gt;""),AND(HN4&gt;=HP$44,HO4&gt;=HP$48,HN4&lt;&gt;""),AND(IK4&gt;=IR$44,IL4&gt;=IR$48,IK4&lt;&gt;""),AND(IP4&gt;=IR$44,IQ4&gt;=IR$48,IP4&lt;&gt;""),AND(JM4&gt;=JT$44,JN4&gt;=JT$48,JM4&lt;&gt;""),AND(JR4&gt;=JT$44,JS4&gt;=JT$48,JR4&lt;&gt;""),AND(KO4&gt;=KV$44,KP4&gt;=KV$48,KO4&lt;&gt;""),AND(KT4&gt;=KV$44,KU4&gt;=KV$48,KT4&lt;&gt;""),AND(LQ4&gt;=LX$44,LR4&gt;=LX$48,LQ4&lt;&gt;""),AND(LV4&gt;=LX$44,LW4&gt;=LX$48,LV4&lt;&gt;""),AND(MS4&gt;=MZ$44,MT4&gt;=MZ$48,MS4&lt;&gt;""),AND(MX4&gt;=MZ$44,MY4&gt;=MZ$48,MX4&lt;&gt;""),AND(NU4&gt;=OB$44,NV4&gt;=OB$48,NU4&lt;&gt;""),AND(NZ4&gt;=OB$44,OA4&gt;=OB$48,NZ4&lt;&gt;""),AND(OW4&gt;=PD$44,OX4&gt;=PD$48,OW4&lt;&gt;""),AND(PB4&gt;=PD$44,PC4&gt;=PD$48,PB4&lt;&gt;""),AND(PY4&gt;=QF$44,PZ4&gt;=QF$48,PY4&lt;&gt;""),AND(QD4&gt;=QF$44,QE4&gt;=QF$48,QD4&lt;&gt;"")),"P","")</f>
        <v>P</v>
      </c>
      <c r="I4" s="3" t="str">
        <f>IF(OR(AND(AS4&gt;=AY$48,AS4&lt;&gt;"",AQ4=""),AND(AX4&gt;=AY$48,AX4&lt;&gt;"",AQ4=""),AND(BV4&gt;=CB$48,BV4&lt;&gt;"",BT4=""),AND(CA4&gt;=CB$48,CA4&lt;&gt;"",BT4=""),AND(CY4&gt;=DE$48,CY4&lt;&gt;"",CW4=""),AND(DD4&gt;=DE$48,DD4&lt;&gt;"",CW4=""),AND(ED4&gt;=EJ$48,ED4&lt;&gt;""),AND(EI4&gt;=EJ$48,EI4&lt;&gt;""),AND(FF4&gt;=FL$48,FF4&lt;&gt;""),AND(FK4&gt;=FL$48,FK4&lt;&gt;""),AND(GH4&gt;=GN$48,GH4&lt;&gt;""),AND(GM4&gt;=GN$48,GM4&lt;&gt;""),AND(HJ4&gt;=HP$48,HJ4&lt;&gt;""),AND(HO4&gt;=HP$48,HO4&lt;&gt;""),AND(IL4&gt;=IR$48,IL4&lt;&gt;""),AND(IQ4&gt;=IR$48,IQ4&lt;&gt;""),AND(JN4&gt;=JT$48,JN4&lt;&gt;""),AND(JS4&gt;=JT$48,JS4&lt;&gt;""),AND(KP4&gt;=KV$48,KP4&lt;&gt;""),AND(KU4&gt;=KV$48,KU4&lt;&gt;""),AND(LR4&gt;=LX$48,LR4&lt;&gt;""),AND(LW4&gt;=LX$48,LW4&lt;&gt;""),AND(MT4&gt;=MZ$48,MT4&lt;&gt;""),AND(MY4&gt;=MZ$48,MY4&lt;&gt;""),AND(NV4&gt;=OB$48,NV4&lt;&gt;""),AND(OA4&gt;=OB$48,OA4&lt;&gt;""),AND(OX4&gt;=PD$48,OX4&lt;&gt;""),AND(PC4&gt;=PD$48,PC4&lt;&gt;""),AND(PZ4&gt;=QF$48,PZ4&lt;&gt;""),AND(QE4&gt;=QF$48,QE4&lt;&gt;"")),"P","")</f>
        <v>P</v>
      </c>
      <c r="J4" s="36" t="str">
        <f>IF(AND(I4="P",H4=""),"No DD",IF(OR(AND(AU4&gt;=AY$47,AV4&gt;=AY$51,AU4&lt;&gt;"",AQ4=""),AND(BX4&gt;=CB$47,BY4&gt;=CB$51,BX4&lt;&gt;"",BT4=""),AND(DA4&gt;=DE$47,DB4&gt;=DE$51,DA4&lt;&gt;"",CW4=""),AND(EF4&gt;=EJ$47,EG4&gt;=EJ$51,EF4&lt;&gt;""),AND(FH4&gt;=FL$47,FI4&gt;=FL$51,FH4&lt;&gt;""),AND(GJ4&gt;=GN$47,GK4&gt;=GN$51,GJ4&lt;&gt;""),AND(HL4&gt;=HP$47,HM4&gt;=HP$51,HL4&lt;&gt;""),AND(IN4&gt;=IR$47,IO4&gt;=IR$51,IN4&lt;&gt;""),AND(JP4&gt;=JT$47,JQ4&gt;=JT$51,JP4&lt;&gt;""),AND(KR4&gt;=KV$47,KS4&gt;=KV$51,KR4&lt;&gt;""),AND(LT4&gt;=LX$47,LU4&gt;=LX$51,LT4&lt;&gt;""),AND(MV4&gt;=MZ$47,MW4&gt;=MZ$51,MV4&lt;&gt;""),AND(NX4&gt;=OB$47,NY4&gt;=OB$51,NX4&lt;&gt;""),AND(OZ4&gt;=PD$47,PA4&gt;=PD$51,OZ4&lt;&gt;""),AND(QB4&gt;=QF$47,QC4&gt;=QF$51,QB4&lt;&gt;"")),"Merit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Excellence",IF(K4="P","Worlds Team",IF(H4="P","National Team","")))))</f>
        <v>National Team</v>
      </c>
      <c r="K4" s="3" t="str">
        <f>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57.9</v>
      </c>
      <c r="O4" s="8" t="str">
        <f>IF(N4=0,"",IF(N4=CY4,$CC$1,IF(N4=BV4,$AZ$1,IF(N4=AS4,$W$1,""))))</f>
        <v>2024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19.399999999999999</v>
      </c>
      <c r="X4" s="19">
        <v>10</v>
      </c>
      <c r="Y4" s="19">
        <v>0</v>
      </c>
      <c r="Z4" s="19">
        <v>0.6</v>
      </c>
      <c r="AA4" s="19">
        <v>18.8</v>
      </c>
      <c r="AB4" s="19">
        <v>11.1</v>
      </c>
      <c r="AC4" s="19">
        <v>0</v>
      </c>
      <c r="AD4" s="19">
        <v>0.6</v>
      </c>
      <c r="AE4" s="19">
        <v>18.7</v>
      </c>
      <c r="AF4" s="19">
        <v>9.3000000000000007</v>
      </c>
      <c r="AG4" s="19">
        <v>0.6</v>
      </c>
      <c r="AH4" s="19">
        <v>0.3</v>
      </c>
      <c r="AI4" s="19">
        <v>18</v>
      </c>
      <c r="AJ4" s="19">
        <v>11.6</v>
      </c>
      <c r="AK4" s="19">
        <v>1</v>
      </c>
      <c r="AL4" s="19">
        <v>0.3</v>
      </c>
      <c r="AM4" s="19">
        <v>18.8</v>
      </c>
      <c r="AN4" s="19">
        <v>11.1</v>
      </c>
      <c r="AO4" s="19">
        <v>0</v>
      </c>
      <c r="AP4" s="19">
        <v>0.6</v>
      </c>
      <c r="AQ4" s="27"/>
      <c r="AR4" s="40">
        <f>IF(SUM(X4,AB4)&gt;0,SUM(X4,AB4),"")</f>
        <v>21.1</v>
      </c>
      <c r="AS4" s="40">
        <f>IF(SUM(W4:X4,Z4:AB4,AD4)-Y4-AC4&gt;0,SUM(W4:X4,Z4:AB4,AD4)-Y4-AC4,"")</f>
        <v>60.5</v>
      </c>
      <c r="AT4" s="40">
        <f>IF(SUM(AE4:AF4,AH4)-AG4&gt;0,SUM(AE4:AF4,AH4)-AG4,"")</f>
        <v>27.7</v>
      </c>
      <c r="AU4" s="40">
        <f>IF(SUM(X4,AB4,AF4)&gt;0,SUM(X4,AB4,AF4),"")</f>
        <v>30.400000000000002</v>
      </c>
      <c r="AV4" s="40">
        <f>IF(SUM(AS4,AT4)&gt;0,SUM(AS4,AT4),"")</f>
        <v>88.2</v>
      </c>
      <c r="AW4" s="40">
        <f>IF(SUM(AJ4,AN4)&gt;0,SUM(AJ4,AN4),"")</f>
        <v>22.7</v>
      </c>
      <c r="AX4" s="40">
        <f>IF(SUM(AI4:AJ4,AL4:AN4,AP4)-SUM(AK4,AO4)&gt;0,SUM(AI4:AJ4,AL4:AN4,AP4)-SUM(AK4,AO4),"")</f>
        <v>59.400000000000006</v>
      </c>
      <c r="AY4" s="40">
        <f>IF(SUM(AS4,AT4,AX4)&gt;0,SUM(AS4,AT4,AX4),"")</f>
        <v>147.60000000000002</v>
      </c>
      <c r="AZ4" s="18">
        <v>19</v>
      </c>
      <c r="BA4" s="18">
        <v>10</v>
      </c>
      <c r="BB4" s="18">
        <v>0.6</v>
      </c>
      <c r="BC4" s="18">
        <v>0.6</v>
      </c>
      <c r="BD4" s="18">
        <v>18.8</v>
      </c>
      <c r="BE4" s="18">
        <v>8.1</v>
      </c>
      <c r="BF4" s="18">
        <v>0.2</v>
      </c>
      <c r="BG4" s="18">
        <v>0</v>
      </c>
      <c r="BH4" s="18">
        <v>18.3</v>
      </c>
      <c r="BI4" s="18">
        <v>11.1</v>
      </c>
      <c r="BJ4" s="18">
        <v>0.6</v>
      </c>
      <c r="BK4" s="18">
        <v>0.6</v>
      </c>
      <c r="BL4" s="18">
        <v>18.600000000000001</v>
      </c>
      <c r="BM4" s="18">
        <v>10</v>
      </c>
      <c r="BN4" s="18">
        <v>0.6</v>
      </c>
      <c r="BO4" s="18">
        <v>0.6</v>
      </c>
      <c r="BP4" s="18">
        <v>18.7</v>
      </c>
      <c r="BQ4" s="18">
        <v>10.8</v>
      </c>
      <c r="BR4" s="18">
        <v>0.6</v>
      </c>
      <c r="BS4" s="18">
        <v>0.6</v>
      </c>
      <c r="BT4" s="28"/>
      <c r="BU4" s="11">
        <f>IF(SUM(BA4,BE4)&gt;0,SUM(BA4,BE4),"")</f>
        <v>18.100000000000001</v>
      </c>
      <c r="BV4" s="11">
        <f>IF(SUM(AZ4:BA4,BC4:BE4,BG4)-BB4-BF4&gt;0,SUM(AZ4:BA4,BC4:BE4,BG4)-BB4-BF4,"")</f>
        <v>55.7</v>
      </c>
      <c r="BW4" s="11">
        <f>IF(SUM(BH4:BI4,BK4)-BJ4&gt;0,SUM(BH4:BI4,BK4)-BJ4,"")</f>
        <v>29.4</v>
      </c>
      <c r="BX4" s="11">
        <f>IF(SUM(BA4,BE4,BI4)&gt;0,SUM(BA4,BE4,BI4),"")</f>
        <v>29.200000000000003</v>
      </c>
      <c r="BY4" s="11">
        <f>IF(SUM(BV4,BW4)&gt;0,SUM(BV4,BW4),"")</f>
        <v>85.1</v>
      </c>
      <c r="BZ4" s="11">
        <f>IF(SUM(BM4,BQ4)&gt;0,SUM(BM4,BQ4),"")</f>
        <v>20.8</v>
      </c>
      <c r="CA4" s="11">
        <f>IF(SUM(BL4:BM4,BO4:BQ4,BS4)-SUM(BN4,BR4)&gt;0,SUM(BL4:BM4,BO4:BQ4,BS4)-SUM(BN4,BR4),"")</f>
        <v>58.1</v>
      </c>
      <c r="CB4" s="11">
        <f>IF(SUM(BV4,BW4,CA4)&gt;0,SUM(BV4,BW4,CA4),"")</f>
        <v>143.19999999999999</v>
      </c>
      <c r="CC4" s="19">
        <v>18.600000000000001</v>
      </c>
      <c r="CD4" s="19">
        <v>10</v>
      </c>
      <c r="CE4" s="19">
        <v>0.8</v>
      </c>
      <c r="CF4" s="19">
        <v>0.6</v>
      </c>
      <c r="CG4" s="19">
        <v>18.3</v>
      </c>
      <c r="CH4" s="19">
        <v>10.8</v>
      </c>
      <c r="CI4" s="19">
        <v>0.2</v>
      </c>
      <c r="CJ4" s="19">
        <v>0.6</v>
      </c>
      <c r="CK4" s="19">
        <v>18.600000000000001</v>
      </c>
      <c r="CL4" s="19">
        <v>8.9</v>
      </c>
      <c r="CM4" s="19">
        <v>0.8</v>
      </c>
      <c r="CN4" s="19">
        <v>0.3</v>
      </c>
      <c r="CO4" s="19">
        <v>19.100000000000001</v>
      </c>
      <c r="CP4" s="19">
        <v>10</v>
      </c>
      <c r="CQ4" s="19">
        <v>0</v>
      </c>
      <c r="CR4" s="19">
        <v>0.6</v>
      </c>
      <c r="CS4" s="19">
        <v>18.2</v>
      </c>
      <c r="CT4" s="19">
        <v>10.8</v>
      </c>
      <c r="CU4" s="19">
        <v>0.2</v>
      </c>
      <c r="CV4" s="19">
        <v>0.6</v>
      </c>
      <c r="CW4" s="27"/>
      <c r="CX4" s="40">
        <f>IF(SUM(CD4,CH4)&gt;0,SUM(CD4,CH4),"")</f>
        <v>20.8</v>
      </c>
      <c r="CY4" s="40">
        <f>IF(SUM(CC4:CD4,CF4:CH4,CJ4)-CE4-CI4&gt;0,SUM(CC4:CD4,CF4:CH4,CJ4)-CE4-CI4,"")</f>
        <v>57.9</v>
      </c>
      <c r="CZ4" s="40">
        <f>IF(SUM(CK4:CL4,CN4)-CM4&gt;0,SUM(CK4:CL4,CN4)-CM4,"")</f>
        <v>27</v>
      </c>
      <c r="DA4" s="40">
        <f>IF(SUM(CD4,CH4,CL4)&gt;0,SUM(CD4,CH4,CL4),"")</f>
        <v>29.700000000000003</v>
      </c>
      <c r="DB4" s="40">
        <f>IF(SUM(CY4,CZ4)&gt;0,SUM(CY4,CZ4),"")</f>
        <v>84.9</v>
      </c>
      <c r="DC4" s="40">
        <f>IF(SUM(CP4,CT4)&gt;0,SUM(CP4,CT4),"")</f>
        <v>20.8</v>
      </c>
      <c r="DD4" s="40">
        <f>IF(SUM(CO4:CP4,CR4:CT4,CV4)-SUM(CQ4,CU4)&gt;0,SUM(CO4:CP4,CR4:CT4,CV4)-SUM(CQ4,CU4),"")</f>
        <v>59.1</v>
      </c>
      <c r="DE4" s="40">
        <f>IF(SUM(CY4,CZ4,DD4)&gt;0,SUM(CY4,CZ4,DD4),"")</f>
        <v>144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>IF(SUM(FN4,FR4)&gt;0,SUM(FN4,FR4),"")</f>
        <v>20.8</v>
      </c>
      <c r="GH4" s="40">
        <f>IF(SUM(FM4:FN4,FP4:FR4,FT4)-FO4-FS4&gt;0,SUM(FM4:FN4,FP4:FR4,FT4)-FO4-FS4,"")</f>
        <v>57.499999999999993</v>
      </c>
      <c r="GI4" s="40" t="str">
        <f>IF(SUM(FU4:FV4,FX4)-FW4&gt;0,SUM(FU4:FV4,FX4)-FW4,"")</f>
        <v/>
      </c>
      <c r="GJ4" s="40">
        <f>IF(SUM(FN4,FR4,FV4)&gt;0,SUM(FN4,FR4,FV4),"")</f>
        <v>20.8</v>
      </c>
      <c r="GK4" s="40">
        <f>IF(SUM(GH4,GI4)&gt;0,SUM(GH4,GI4),"")</f>
        <v>57.499999999999993</v>
      </c>
      <c r="GL4" s="40">
        <f>IF(SUM(FZ4,GD4)&gt;0,SUM(FZ4,GD4),"")</f>
        <v>21.1</v>
      </c>
      <c r="GM4" s="40">
        <f>IF(SUM(FY4:FZ4,GB4:GD4,GF4)-SUM(GA4,GE4)&gt;0,SUM(FY4:FZ4,GB4:GD4,GF4)-SUM(GA4,GE4),"")</f>
        <v>57.8</v>
      </c>
      <c r="GN4" s="40">
        <f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>IF(SUM(GP4,GT4)&gt;0,SUM(GP4,GT4),"")</f>
        <v>20.8</v>
      </c>
      <c r="HJ4" s="11">
        <f>IF(SUM(GO4:GP4,GR4:GT4,GV4)-GQ4-GU4&gt;0,SUM(GO4:GP4,GR4:GT4,GV4)-GQ4-GU4,"")</f>
        <v>57</v>
      </c>
      <c r="HK4" s="11" t="str">
        <f>IF(SUM(GW4:GX4,GZ4)-GY4&gt;0,SUM(GW4:GX4,GZ4)-GY4,"")</f>
        <v/>
      </c>
      <c r="HL4" s="11">
        <f>IF(SUM(GP4,GT4,GX4)&gt;0,SUM(GP4,GT4,GX4),"")</f>
        <v>20.8</v>
      </c>
      <c r="HM4" s="11">
        <f>IF(SUM(HJ4,HK4)&gt;0,SUM(HJ4,HK4),"")</f>
        <v>57</v>
      </c>
      <c r="HN4" s="11">
        <f>IF(SUM(HB4,HF4)&gt;0,SUM(HB4,HF4),"")</f>
        <v>21.1</v>
      </c>
      <c r="HO4" s="11">
        <f>IF(SUM(HA4:HB4,HD4:HF4,HH4)-SUM(HC4,HG4)&gt;0,SUM(HA4:HB4,HD4:HF4,HH4)-SUM(HC4,HG4),"")</f>
        <v>57.20000000000001</v>
      </c>
      <c r="HP4" s="11">
        <f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15.1</v>
      </c>
      <c r="IL4" s="40">
        <f>IF(SUM(HQ4:HR4,HT4:HV4,HX4)-HS4-HW4&gt;0,SUM(HQ4:HR4,HT4:HV4,HX4)-HS4-HW4,"")</f>
        <v>50.3</v>
      </c>
      <c r="IM4" s="40" t="str">
        <f>IF(SUM(HY4:HZ4,IB4)-IA4&gt;0,SUM(HY4:HZ4,IB4)-IA4,"")</f>
        <v/>
      </c>
      <c r="IN4" s="40">
        <f>IF(SUM(HR4,HV4,HZ4)&gt;0,SUM(HR4,HV4,HZ4),"")</f>
        <v>15.1</v>
      </c>
      <c r="IO4" s="40">
        <f>IF(SUM(IL4,IM4)&gt;0,SUM(IL4,IM4),"")</f>
        <v>50.3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>IF(SUM(IT4,IX4)&gt;0,SUM(IT4,IX4),"")</f>
        <v>19.3</v>
      </c>
      <c r="JN4" s="11">
        <f>IF(SUM(IS4:IT4,IV4:IX4,IZ4)-IU4-IY4&gt;0,SUM(IS4:IT4,IV4:IX4,IZ4)-IU4-IY4,"")</f>
        <v>55.600000000000009</v>
      </c>
      <c r="JO4" s="11">
        <f>IF(SUM(JA4:JB4,JD4)-JC4&gt;0,SUM(JA4:JB4,JD4)-JC4,"")</f>
        <v>27</v>
      </c>
      <c r="JP4" s="11">
        <f>IF(SUM(IT4,IX4,JB4)&gt;0,SUM(IT4,IX4,JB4),"")</f>
        <v>28.8</v>
      </c>
      <c r="JQ4" s="11">
        <f>IF(SUM(JN4,JO4)&gt;0,SUM(JN4,JO4),"")</f>
        <v>82.600000000000009</v>
      </c>
      <c r="JR4" s="11">
        <f>IF(SUM(JF4,JJ4)&gt;0,SUM(JF4,JJ4),"")</f>
        <v>15.6</v>
      </c>
      <c r="JS4" s="11">
        <f>IF(SUM(JE4:JF4,JH4:JJ4,JL4)-SUM(JG4,JK4)&gt;0,SUM(JE4:JF4,JH4:JJ4,JL4)-SUM(JG4,JK4),"")</f>
        <v>51.699999999999996</v>
      </c>
      <c r="JT4" s="11">
        <f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18.55</v>
      </c>
      <c r="QL4" s="22">
        <f>IF($CW4="P",CH4,(CH4+BE4)/2)</f>
        <v>9.4499999999999993</v>
      </c>
      <c r="QM4" s="22">
        <f>IF($CW4="P",CI4,(CI4+BF4)/2)</f>
        <v>0.2</v>
      </c>
      <c r="QN4" s="22">
        <f>IF($CW4="P",CJ4,(CJ4+BG4)/2)</f>
        <v>0.3</v>
      </c>
      <c r="QO4" s="22">
        <f>IF($CW4="P",CK4,(CK4+BH4)/2)</f>
        <v>18.450000000000003</v>
      </c>
      <c r="QP4" s="22">
        <f>IF($CW4="P",CL4,(CL4+BI4)/2)</f>
        <v>10</v>
      </c>
      <c r="QQ4" s="22">
        <f>IF($CW4="P",CM4,(CM4+BJ4)/2)</f>
        <v>0.7</v>
      </c>
      <c r="QR4" s="22">
        <f>IF($CW4="P",CN4,(CN4+BK4)/2)</f>
        <v>0.44999999999999996</v>
      </c>
      <c r="QS4" s="22">
        <f>IF($CW4="P",CO4,(CO4+BL4)/2)</f>
        <v>18.850000000000001</v>
      </c>
      <c r="QT4" s="22">
        <f>IF($CW4="P",CP4,(CP4+BM4)/2)</f>
        <v>10</v>
      </c>
      <c r="QU4" s="22">
        <f>IF($CW4="P",CQ4,(CQ4+BN4)/2)</f>
        <v>0.3</v>
      </c>
      <c r="QV4" s="22">
        <f>IF($CW4="P",CR4,(CR4+BO4)/2)</f>
        <v>0.6</v>
      </c>
      <c r="QW4" s="22">
        <f>IF($CW4="P",CS4,(CS4+BP4)/2)</f>
        <v>18.45</v>
      </c>
      <c r="QX4" s="22">
        <f>IF($CW4="P",CT4,(CT4+BQ4)/2)</f>
        <v>10.8</v>
      </c>
      <c r="QY4" s="22">
        <f>IF($CW4="P",CU4,(CU4+BR4)/2)</f>
        <v>0.4</v>
      </c>
      <c r="QZ4" s="22">
        <f>IF($CW4="P",CV4,(CV4+BS4)/2)</f>
        <v>0.6</v>
      </c>
      <c r="RA4" s="27" t="s">
        <v>46</v>
      </c>
      <c r="RB4" s="40">
        <f>IF(SUM(QH4,QL4)&gt;0,SUM(QH4,QL4),"")</f>
        <v>19.45</v>
      </c>
      <c r="RC4" s="40">
        <f>IF(SUM(QG4:QH4,QJ4:QL4,QN4)-QI4-QM4&gt;0,SUM(QG4:QH4,QJ4:QL4,QN4)-QI4-QM4,"")</f>
        <v>56.8</v>
      </c>
      <c r="RD4" s="40">
        <f>IF(SUM(QO4:QP4,QR4)-QQ4&gt;0,SUM(QO4:QP4,QR4)-QQ4,"")</f>
        <v>28.200000000000003</v>
      </c>
      <c r="RE4" s="40">
        <f>IF(SUM(QH4,QL4,QP4)&gt;0,SUM(QH4,QL4,QP4),"")</f>
        <v>29.45</v>
      </c>
      <c r="RF4" s="40">
        <f>IF(SUM(RC4,RD4)&gt;0,SUM(RC4,RD4),"")</f>
        <v>85</v>
      </c>
      <c r="RG4" s="40">
        <f>IF(SUM(QT4,QX4)&gt;0,SUM(QT4,QX4),"")</f>
        <v>20.8</v>
      </c>
      <c r="RH4" s="40">
        <f>IF(SUM(QS4:QT4,QV4:QX4,QZ4)-SUM(QU4,QY4)&gt;0,SUM(QS4:QT4,QV4:QX4,QZ4)-SUM(QU4,QY4),"")</f>
        <v>58.6</v>
      </c>
      <c r="RI4" s="40">
        <f>IF(SUM(RC4,RD4,RH4)&gt;0,SUM(RC4,RD4,RH4),"")</f>
        <v>143.6</v>
      </c>
    </row>
    <row r="5" spans="1:477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186.90001326000538</v>
      </c>
      <c r="G5" s="66" t="s">
        <v>46</v>
      </c>
      <c r="H5" s="3" t="str">
        <f>IF(OR(AND(AR5&gt;=AY$44,AS5&gt;=AY$48,AR5&lt;&gt;"",AQ5=""),AND(AW5&gt;=AY$44,AX5&gt;=AY$48,AW5&lt;&gt;"",AQ5=""),AND(BU5&gt;=CB$44,BV5&gt;=CB$48,BU5&lt;&gt;"",BT5=""),AND(BZ5&gt;=CB$44,CA5&gt;=CB$48,BZ5&lt;&gt;"",BT5=""),AND(CX5&gt;=DE$44,CY5&gt;=DE$48,CX5&lt;&gt;"",CW5=""),AND(DC5&gt;=DE$44,DD5&gt;=DE$48,DC5&lt;&gt;""),AND(EC5&gt;=EJ$44,ED5&gt;=EJ$48,EC5&lt;&gt;""),AND(EH5&gt;=EJ$44,EI5&gt;=EJ$48,EH5&lt;&gt;""),AND(FE5&gt;=FL$44,FF5&gt;=FL$48,FE5&lt;&gt;""),AND(FJ5&gt;=FL$44,FK5&gt;=FL$48,FJ5&lt;&gt;""),AND(GG5&gt;=GN$44,GH5&gt;=GN$48,GG5&lt;&gt;""),AND(GL5&gt;=GN$44,GM5&gt;=GN$48,GL5&lt;&gt;""),AND(HI5&gt;=HP$44,HJ5&gt;=HP$48,HI5&lt;&gt;""),AND(HN5&gt;=HP$44,HO5&gt;=HP$48,HN5&lt;&gt;""),AND(IK5&gt;=IR$44,IL5&gt;=IR$48,IK5&lt;&gt;""),AND(IP5&gt;=IR$44,IQ5&gt;=IR$48,IP5&lt;&gt;""),AND(JM5&gt;=JT$44,JN5&gt;=JT$48,JM5&lt;&gt;""),AND(JR5&gt;=JT$44,JS5&gt;=JT$48,JR5&lt;&gt;""),AND(KO5&gt;=KV$44,KP5&gt;=KV$48,KO5&lt;&gt;""),AND(KT5&gt;=KV$44,KU5&gt;=KV$48,KT5&lt;&gt;""),AND(LQ5&gt;=LX$44,LR5&gt;=LX$48,LQ5&lt;&gt;""),AND(LV5&gt;=LX$44,LW5&gt;=LX$48,LV5&lt;&gt;""),AND(MS5&gt;=MZ$44,MT5&gt;=MZ$48,MS5&lt;&gt;""),AND(MX5&gt;=MZ$44,MY5&gt;=MZ$48,MX5&lt;&gt;""),AND(NU5&gt;=OB$44,NV5&gt;=OB$48,NU5&lt;&gt;""),AND(NZ5&gt;=OB$44,OA5&gt;=OB$48,NZ5&lt;&gt;""),AND(OW5&gt;=PD$44,OX5&gt;=PD$48,OW5&lt;&gt;""),AND(PB5&gt;=PD$44,PC5&gt;=PD$48,PB5&lt;&gt;""),AND(PY5&gt;=QF$44,PZ5&gt;=QF$48,PY5&lt;&gt;""),AND(QD5&gt;=QF$44,QE5&gt;=QF$48,QD5&lt;&gt;"")),"P","")</f>
        <v>P</v>
      </c>
      <c r="I5" s="3" t="str">
        <f>IF(OR(AND(AS5&gt;=AY$48,AS5&lt;&gt;"",AQ5=""),AND(AX5&gt;=AY$48,AX5&lt;&gt;"",AQ5=""),AND(BV5&gt;=CB$48,BV5&lt;&gt;"",BT5=""),AND(CA5&gt;=CB$48,CA5&lt;&gt;"",BT5=""),AND(CY5&gt;=DE$48,CY5&lt;&gt;"",CW5=""),AND(DD5&gt;=DE$48,DD5&lt;&gt;"",CW5=""),AND(ED5&gt;=EJ$48,ED5&lt;&gt;""),AND(EI5&gt;=EJ$48,EI5&lt;&gt;""),AND(FF5&gt;=FL$48,FF5&lt;&gt;""),AND(FK5&gt;=FL$48,FK5&lt;&gt;""),AND(GH5&gt;=GN$48,GH5&lt;&gt;""),AND(GM5&gt;=GN$48,GM5&lt;&gt;""),AND(HJ5&gt;=HP$48,HJ5&lt;&gt;""),AND(HO5&gt;=HP$48,HO5&lt;&gt;""),AND(IL5&gt;=IR$48,IL5&lt;&gt;""),AND(IQ5&gt;=IR$48,IQ5&lt;&gt;""),AND(JN5&gt;=JT$48,JN5&lt;&gt;""),AND(JS5&gt;=JT$48,JS5&lt;&gt;""),AND(KP5&gt;=KV$48,KP5&lt;&gt;""),AND(KU5&gt;=KV$48,KU5&lt;&gt;""),AND(LR5&gt;=LX$48,LR5&lt;&gt;""),AND(LW5&gt;=LX$48,LW5&lt;&gt;""),AND(MT5&gt;=MZ$48,MT5&lt;&gt;""),AND(MY5&gt;=MZ$48,MY5&lt;&gt;""),AND(NV5&gt;=OB$48,NV5&lt;&gt;""),AND(OA5&gt;=OB$48,OA5&lt;&gt;""),AND(OX5&gt;=PD$48,OX5&lt;&gt;""),AND(PC5&gt;=PD$48,PC5&lt;&gt;""),AND(PZ5&gt;=QF$48,PZ5&lt;&gt;""),AND(QE5&gt;=QF$48,QE5&lt;&gt;"")),"P","")</f>
        <v>P</v>
      </c>
      <c r="J5" s="36" t="str">
        <f>IF(AND(I5="P",H5=""),"No DD",IF(OR(AND(AU5&gt;=AY$47,AV5&gt;=AY$51,AU5&lt;&gt;"",AQ5=""),AND(BX5&gt;=CB$47,BY5&gt;=CB$51,BX5&lt;&gt;"",BT5=""),AND(DA5&gt;=DE$47,DB5&gt;=DE$51,DA5&lt;&gt;"",CW5=""),AND(EF5&gt;=EJ$47,EG5&gt;=EJ$51,EF5&lt;&gt;""),AND(FH5&gt;=FL$47,FI5&gt;=FL$51,FH5&lt;&gt;""),AND(GJ5&gt;=GN$47,GK5&gt;=GN$51,GJ5&lt;&gt;""),AND(HL5&gt;=HP$47,HM5&gt;=HP$51,HL5&lt;&gt;""),AND(IN5&gt;=IR$47,IO5&gt;=IR$51,IN5&lt;&gt;""),AND(JP5&gt;=JT$47,JQ5&gt;=JT$51,JP5&lt;&gt;""),AND(KR5&gt;=KV$47,KS5&gt;=KV$51,KR5&lt;&gt;""),AND(LT5&gt;=LX$47,LU5&gt;=LX$51,LT5&lt;&gt;""),AND(MV5&gt;=MZ$47,MW5&gt;=MZ$51,MV5&lt;&gt;""),AND(NX5&gt;=OB$47,NY5&gt;=OB$51,NX5&lt;&gt;""),AND(OZ5&gt;=PD$47,PA5&gt;=PD$51,OZ5&lt;&gt;""),AND(QB5&gt;=QF$47,QC5&gt;=QF$51,QB5&lt;&gt;"")),"Merit",IF(OR(AND(AU5&gt;=AY$46,AV5&gt;=AY$50,AU5&lt;&gt;"",AQ5=""),AND(BX5&gt;=CB$46,BY5&gt;=CB$50,BX5&lt;&gt;"",BT5=""),AND(DA5&gt;=DE$46,DB5&gt;=DE$50,DA5&lt;&gt;"",CW5=""),AND(EF5&gt;=EJ$46,EG5&gt;=EJ$50,EF5&lt;&gt;""),AND(FH5&gt;=FL$46,FI5&gt;=FL$50,FH5&lt;&gt;""),AND(GJ5&gt;=GN$46,GK5&gt;=GN$50,GJ5&lt;&gt;""),AND(HL5&gt;=HP$46,HM5&gt;=HP$50,HL5&lt;&gt;""),AND(IN5&gt;=IR$46,IO5&gt;=IR$50,IN5&lt;&gt;""),AND(JP5&gt;=JT$46,JQ5&gt;=JT$50,JP5&lt;&gt;""),AND(KR5&gt;=KV$46,KS5&gt;=KV$50,KR5&lt;&gt;""),AND(LT5&gt;=LX$46,LU5&gt;=LX$50,LT5&lt;&gt;""),AND(MV5&gt;=MZ$46,MW5&gt;=MZ$50,MV5&lt;&gt;""),AND(NX5&gt;=OB$46,NY5&gt;=OB$50,NX5&lt;&gt;""),AND(OZ5&gt;=PD$46,PA5&gt;=PD$50,OZ5&lt;&gt;""),AND(QB5&gt;=QF$46,QC5&gt;=QF$50,QB5&lt;&gt;"")),"Excellence",IF(K5="P","Worlds Team",IF(H5="P","National Team","")))))</f>
        <v>National Team</v>
      </c>
      <c r="K5" s="3" t="str">
        <f>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52.2</v>
      </c>
      <c r="O5" s="8" t="str">
        <f>IF(N5=0,"",IF(N5=CY5,$CC$1,IF(N5=BV5,$AZ$1,IF(N5=AS5,$W$1,""))))</f>
        <v>2024 Elite Canada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2.0999999999999943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18.600000000000001</v>
      </c>
      <c r="X5" s="19">
        <v>7.6</v>
      </c>
      <c r="Y5" s="19">
        <v>0.6</v>
      </c>
      <c r="Z5" s="19">
        <v>0</v>
      </c>
      <c r="AA5" s="19">
        <v>18.5</v>
      </c>
      <c r="AB5" s="19">
        <v>9.1999999999999993</v>
      </c>
      <c r="AC5" s="19">
        <v>0</v>
      </c>
      <c r="AD5" s="19">
        <v>0.3</v>
      </c>
      <c r="AE5" s="19">
        <v>18.399999999999999</v>
      </c>
      <c r="AF5" s="19">
        <v>8.4</v>
      </c>
      <c r="AG5" s="19">
        <v>0.6</v>
      </c>
      <c r="AH5" s="19">
        <v>0.3</v>
      </c>
      <c r="AI5" s="19">
        <v>18.600000000000001</v>
      </c>
      <c r="AJ5" s="19">
        <v>6.8</v>
      </c>
      <c r="AK5" s="19">
        <v>1</v>
      </c>
      <c r="AL5" s="19">
        <v>0</v>
      </c>
      <c r="AM5" s="19">
        <v>18.8</v>
      </c>
      <c r="AN5" s="19">
        <v>8</v>
      </c>
      <c r="AO5" s="19">
        <v>0.6</v>
      </c>
      <c r="AP5" s="19">
        <v>0.3</v>
      </c>
      <c r="AQ5" s="27"/>
      <c r="AR5" s="40">
        <f>IF(SUM(X5,AB5)&gt;0,SUM(X5,AB5),"")</f>
        <v>16.799999999999997</v>
      </c>
      <c r="AS5" s="40">
        <f>IF(SUM(W5:X5,Z5:AB5,AD5)-Y5-AC5&gt;0,SUM(W5:X5,Z5:AB5,AD5)-Y5-AC5,"")</f>
        <v>53.6</v>
      </c>
      <c r="AT5" s="40">
        <f>IF(SUM(AE5:AF5,AH5)-AG5&gt;0,SUM(AE5:AF5,AH5)-AG5,"")</f>
        <v>26.499999999999996</v>
      </c>
      <c r="AU5" s="40">
        <f>IF(SUM(X5,AB5,AF5)&gt;0,SUM(X5,AB5,AF5),"")</f>
        <v>25.199999999999996</v>
      </c>
      <c r="AV5" s="40">
        <f>IF(SUM(AS5,AT5)&gt;0,SUM(AS5,AT5),"")</f>
        <v>80.099999999999994</v>
      </c>
      <c r="AW5" s="40">
        <f>IF(SUM(AJ5,AN5)&gt;0,SUM(AJ5,AN5),"")</f>
        <v>14.8</v>
      </c>
      <c r="AX5" s="40">
        <f>IF(SUM(AI5:AJ5,AL5:AN5,AP5)-SUM(AK5,AO5)&gt;0,SUM(AI5:AJ5,AL5:AN5,AP5)-SUM(AK5,AO5),"")</f>
        <v>50.9</v>
      </c>
      <c r="AY5" s="40">
        <f>IF(SUM(AS5,AT5,AX5)&gt;0,SUM(AS5,AT5,AX5),"")</f>
        <v>131</v>
      </c>
      <c r="AZ5" s="18">
        <v>18.7</v>
      </c>
      <c r="BA5" s="18">
        <v>7.2</v>
      </c>
      <c r="BB5" s="18">
        <v>0.6</v>
      </c>
      <c r="BC5" s="18">
        <v>0</v>
      </c>
      <c r="BD5" s="18">
        <v>18</v>
      </c>
      <c r="BE5" s="18">
        <v>7.6</v>
      </c>
      <c r="BF5" s="18">
        <v>0</v>
      </c>
      <c r="BG5" s="18">
        <v>0</v>
      </c>
      <c r="BH5" s="18">
        <v>18.5</v>
      </c>
      <c r="BI5" s="18">
        <v>8.8000000000000007</v>
      </c>
      <c r="BJ5" s="18">
        <v>0.8</v>
      </c>
      <c r="BK5" s="18">
        <v>0.3</v>
      </c>
      <c r="BL5" s="18">
        <v>18.399999999999999</v>
      </c>
      <c r="BM5" s="18">
        <v>8.4</v>
      </c>
      <c r="BN5" s="18">
        <v>1</v>
      </c>
      <c r="BO5" s="18">
        <v>0</v>
      </c>
      <c r="BP5" s="18">
        <v>18.3</v>
      </c>
      <c r="BQ5" s="18">
        <v>8.4</v>
      </c>
      <c r="BR5" s="18">
        <v>0.6</v>
      </c>
      <c r="BS5" s="18">
        <v>0.3</v>
      </c>
      <c r="BT5" s="28"/>
      <c r="BU5" s="11">
        <f>IF(SUM(BA5,BE5)&gt;0,SUM(BA5,BE5),"")</f>
        <v>14.8</v>
      </c>
      <c r="BV5" s="11">
        <f>IF(SUM(AZ5:BA5,BC5:BE5,BG5)-BB5-BF5&gt;0,SUM(AZ5:BA5,BC5:BE5,BG5)-BB5-BF5,"")</f>
        <v>50.9</v>
      </c>
      <c r="BW5" s="11">
        <f>IF(SUM(BH5:BI5,BK5)-BJ5&gt;0,SUM(BH5:BI5,BK5)-BJ5,"")</f>
        <v>26.8</v>
      </c>
      <c r="BX5" s="11">
        <f>IF(SUM(BA5,BE5,BI5)&gt;0,SUM(BA5,BE5,BI5),"")</f>
        <v>23.6</v>
      </c>
      <c r="BY5" s="11">
        <f>IF(SUM(BV5,BW5)&gt;0,SUM(BV5,BW5),"")</f>
        <v>77.7</v>
      </c>
      <c r="BZ5" s="11">
        <f>IF(SUM(BM5,BQ5)&gt;0,SUM(BM5,BQ5),"")</f>
        <v>16.8</v>
      </c>
      <c r="CA5" s="11">
        <f>IF(SUM(BL5:BM5,BO5:BQ5,BS5)-SUM(BN5,BR5)&gt;0,SUM(BL5:BM5,BO5:BQ5,BS5)-SUM(BN5,BR5),"")</f>
        <v>52.199999999999989</v>
      </c>
      <c r="CB5" s="11">
        <f>IF(SUM(BV5,BW5,CA5)&gt;0,SUM(BV5,BW5,CA5),"")</f>
        <v>129.89999999999998</v>
      </c>
      <c r="CC5" s="19">
        <v>18.399999999999999</v>
      </c>
      <c r="CD5" s="19">
        <v>7.6</v>
      </c>
      <c r="CE5" s="19">
        <v>0</v>
      </c>
      <c r="CF5" s="19">
        <v>0</v>
      </c>
      <c r="CG5" s="19">
        <v>18.600000000000001</v>
      </c>
      <c r="CH5" s="19">
        <v>7.6</v>
      </c>
      <c r="CI5" s="19">
        <v>0</v>
      </c>
      <c r="CJ5" s="19">
        <v>0</v>
      </c>
      <c r="CK5" s="19">
        <v>17.2</v>
      </c>
      <c r="CL5" s="19">
        <v>3.2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15.2</v>
      </c>
      <c r="CY5" s="40">
        <f>IF(SUM(CC5:CD5,CF5:CH5,CJ5)-CE5-CI5&gt;0,SUM(CC5:CD5,CF5:CH5,CJ5)-CE5-CI5,"")</f>
        <v>52.2</v>
      </c>
      <c r="CZ5" s="40">
        <f>IF(SUM(CK5:CL5,CN5)-CM5&gt;0,SUM(CK5:CL5,CN5)-CM5,"")</f>
        <v>20.399999999999999</v>
      </c>
      <c r="DA5" s="40">
        <f>IF(SUM(CD5,CH5,CL5)&gt;0,SUM(CD5,CH5,CL5),"")</f>
        <v>18.399999999999999</v>
      </c>
      <c r="DB5" s="40">
        <f>IF(SUM(CY5,CZ5)&gt;0,SUM(CY5,CZ5),"")</f>
        <v>72.599999999999994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72.599999999999994</v>
      </c>
      <c r="DF5" s="50">
        <f>IF(MAX(ED5,FF5,GH5,HJ5,IL5,JN5,KP5,LR5,MT5,NV5,OX5,PZ5)-IF(N5="",0,N5)&gt;0.001,MAX(ED5,FF5,GH5,HJ5,IL5,JN5,KP5,LR5,MT5,NV5,OX5,PZ5)-IF(N5="",0,N5),"")</f>
        <v>2.0999999999999943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6.8000000000000007</v>
      </c>
      <c r="FF5" s="11">
        <f>IF(SUM(EK5:EL5,EN5:EP5,ER5)-EM5-EQ5&gt;0,SUM(EK5:EL5,EN5:EP5,ER5)-EM5-EQ5,"")</f>
        <v>41.4</v>
      </c>
      <c r="FG5" s="11" t="str">
        <f>IF(SUM(ES5:ET5,EV5)-EU5&gt;0,SUM(ES5:ET5,EV5)-EU5,"")</f>
        <v/>
      </c>
      <c r="FH5" s="11">
        <f>IF(SUM(EL5,EP5,ET5)&gt;0,SUM(EL5,EP5,ET5),"")</f>
        <v>6.8000000000000007</v>
      </c>
      <c r="FI5" s="11">
        <f>IF(SUM(FF5,FG5)&gt;0,SUM(FF5,FG5),"")</f>
        <v>41.4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>IF(SUM(FN5,FR5)&gt;0,SUM(FN5,FR5),"")</f>
        <v>16.8</v>
      </c>
      <c r="GH5" s="40">
        <f>IF(SUM(FM5:FN5,FP5:FR5,FT5)-FO5-FS5&gt;0,SUM(FM5:FN5,FP5:FR5,FT5)-FO5-FS5,"")</f>
        <v>54.3</v>
      </c>
      <c r="GI5" s="40" t="str">
        <f>IF(SUM(FU5:FV5,FX5)-FW5&gt;0,SUM(FU5:FV5,FX5)-FW5,"")</f>
        <v/>
      </c>
      <c r="GJ5" s="40">
        <f>IF(SUM(FN5,FR5,FV5)&gt;0,SUM(FN5,FR5,FV5),"")</f>
        <v>16.8</v>
      </c>
      <c r="GK5" s="40">
        <f>IF(SUM(GH5,GI5)&gt;0,SUM(GH5,GI5),"")</f>
        <v>54.3</v>
      </c>
      <c r="GL5" s="40">
        <f>IF(SUM(FZ5,GD5)&gt;0,SUM(FZ5,GD5),"")</f>
        <v>17.2</v>
      </c>
      <c r="GM5" s="40">
        <f>IF(SUM(FY5:FZ5,GB5:GD5,GF5)-SUM(GA5,GE5)&gt;0,SUM(FY5:FZ5,GB5:GD5,GF5)-SUM(GA5,GE5),"")</f>
        <v>53.6</v>
      </c>
      <c r="GN5" s="40">
        <f>IF(SUM(GH5,GI5,GM5)&gt;0,SUM(GH5,GI5,GM5),"")</f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16.8</v>
      </c>
      <c r="HJ5" s="11">
        <f>IF(SUM(GO5:GP5,GR5:GT5,GV5)-GQ5-GU5&gt;0,SUM(GO5:GP5,GR5:GT5,GV5)-GQ5-GU5,"")</f>
        <v>51.4</v>
      </c>
      <c r="HK5" s="11" t="str">
        <f>IF(SUM(GW5:GX5,GZ5)-GY5&gt;0,SUM(GW5:GX5,GZ5)-GY5,"")</f>
        <v/>
      </c>
      <c r="HL5" s="11">
        <f>IF(SUM(GP5,GT5,GX5)&gt;0,SUM(GP5,GT5,GX5),"")</f>
        <v>16.8</v>
      </c>
      <c r="HM5" s="11">
        <f>IF(SUM(HJ5,HK5)&gt;0,SUM(HJ5,HK5),"")</f>
        <v>51.4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>IF(SUM(HR5,HV5)&gt;0,SUM(HR5,HV5),"")</f>
        <v>16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16</v>
      </c>
      <c r="IO5" s="40">
        <f>IF(SUM(IL5,IM5)&gt;0,SUM(IL5,IM5),"")</f>
        <v>51.9</v>
      </c>
      <c r="IP5" s="40">
        <f>IF(SUM(ID5,IH5)&gt;0,SUM(ID5,IH5),"")</f>
        <v>17.600000000000001</v>
      </c>
      <c r="IQ5" s="40">
        <f>IF(SUM(IC5:ID5,IF5:IH5,IJ5)-SUM(IE5,II5)&gt;0,SUM(IC5:ID5,IF5:IH5,IJ5)-SUM(IE5,II5),"")</f>
        <v>53.4</v>
      </c>
      <c r="IR5" s="40">
        <f>IF(SUM(IL5,IM5,IQ5)&gt;0,SUM(IL5,IM5,IQ5),"")</f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>IF(SUM(IT5,IX5)&gt;0,SUM(IT5,IX5),"")</f>
        <v>17.600000000000001</v>
      </c>
      <c r="JN5" s="11">
        <f>IF(SUM(IS5:IT5,IV5:IX5,IZ5)-IU5-IY5&gt;0,SUM(IS5:IT5,IV5:IX5,IZ5)-IU5-IY5,"")</f>
        <v>53.7</v>
      </c>
      <c r="JO5" s="11">
        <f>IF(SUM(JA5:JB5,JD5)-JC5&gt;0,SUM(JA5:JB5,JD5)-JC5,"")</f>
        <v>26.4</v>
      </c>
      <c r="JP5" s="11">
        <f>IF(SUM(IT5,IX5,JB5)&gt;0,SUM(IT5,IX5,JB5),"")</f>
        <v>25.200000000000003</v>
      </c>
      <c r="JQ5" s="11">
        <f>IF(SUM(JN5,JO5)&gt;0,SUM(JN5,JO5),"")</f>
        <v>80.099999999999994</v>
      </c>
      <c r="JR5" s="11">
        <f>IF(SUM(JF5,JJ5)&gt;0,SUM(JF5,JJ5),"")</f>
        <v>7.6</v>
      </c>
      <c r="JS5" s="11">
        <f>IF(SUM(JE5:JF5,JH5:JJ5,JL5)-SUM(JG5,JK5)&gt;0,SUM(JE5:JF5,JH5:JJ5,JL5)-SUM(JG5,JK5),"")</f>
        <v>26</v>
      </c>
      <c r="JT5" s="11">
        <f>IF(SUM(JN5,JO5,JS5)&gt;0,SUM(JN5,JO5,JS5),"")</f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18.549999999999997</v>
      </c>
      <c r="QH5" s="22">
        <f>IF($CW5="P",CD5,(CD5+BA5)/2)</f>
        <v>7.4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17.850000000000001</v>
      </c>
      <c r="QP5" s="22">
        <f>IF($CW5="P",CL5,(CL5+BI5)/2)</f>
        <v>6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9.1999999999999993</v>
      </c>
      <c r="QT5" s="22">
        <f>IF($CW5="P",CP5,(CP5+BM5)/2)</f>
        <v>4.2</v>
      </c>
      <c r="QU5" s="22">
        <f>IF($CW5="P",CQ5,(CQ5+BN5)/2)</f>
        <v>0.5</v>
      </c>
      <c r="QV5" s="22">
        <f>IF($CW5="P",CR5,(CR5+BO5)/2)</f>
        <v>0</v>
      </c>
      <c r="QW5" s="22">
        <f>IF($CW5="P",CS5,(CS5+BP5)/2)</f>
        <v>9.15</v>
      </c>
      <c r="QX5" s="22">
        <f>IF($CW5="P",CT5,(CT5+BQ5)/2)</f>
        <v>4.2</v>
      </c>
      <c r="QY5" s="22">
        <f>IF($CW5="P",CU5,(CU5+BR5)/2)</f>
        <v>0.3</v>
      </c>
      <c r="QZ5" s="22">
        <f>IF($CW5="P",CV5,(CV5+BS5)/2)</f>
        <v>0.15</v>
      </c>
      <c r="RA5" s="27" t="s">
        <v>46</v>
      </c>
      <c r="RB5" s="40">
        <f>IF(SUM(QH5,QL5)&gt;0,SUM(QH5,QL5),"")</f>
        <v>15</v>
      </c>
      <c r="RC5" s="40">
        <f>IF(SUM(QG5:QH5,QJ5:QL5,QN5)-QI5-QM5&gt;0,SUM(QG5:QH5,QJ5:QL5,QN5)-QI5-QM5,"")</f>
        <v>51.550000000000004</v>
      </c>
      <c r="RD5" s="40">
        <f>IF(SUM(QO5:QP5,QR5)-QQ5&gt;0,SUM(QO5:QP5,QR5)-QQ5,"")</f>
        <v>23.6</v>
      </c>
      <c r="RE5" s="40">
        <f>IF(SUM(QH5,QL5,QP5)&gt;0,SUM(QH5,QL5,QP5),"")</f>
        <v>21</v>
      </c>
      <c r="RF5" s="40">
        <f>IF(SUM(RC5,RD5)&gt;0,SUM(RC5,RD5),"")</f>
        <v>75.150000000000006</v>
      </c>
      <c r="RG5" s="40">
        <f>IF(SUM(QT5,QX5)&gt;0,SUM(QT5,QX5),"")</f>
        <v>8.4</v>
      </c>
      <c r="RH5" s="40">
        <f>IF(SUM(QS5:QT5,QV5:QX5,QZ5)-SUM(QU5,QY5)&gt;0,SUM(QS5:QT5,QV5:QX5,QZ5)-SUM(QU5,QY5),"")</f>
        <v>26.099999999999994</v>
      </c>
      <c r="RI5" s="40">
        <f>IF(SUM(RC5,RD5,RH5)&gt;0,SUM(RC5,RD5,RH5),"")</f>
        <v>101.25</v>
      </c>
    </row>
    <row r="6" spans="1:477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186.80001301500516</v>
      </c>
      <c r="G6" s="66" t="s">
        <v>46</v>
      </c>
      <c r="H6" s="3" t="str">
        <f>IF(OR(AND(AR6&gt;=AY$44,AS6&gt;=AY$48,AR6&lt;&gt;"",AQ6=""),AND(AW6&gt;=AY$44,AX6&gt;=AY$48,AW6&lt;&gt;"",AQ6=""),AND(BU6&gt;=CB$44,BV6&gt;=CB$48,BU6&lt;&gt;"",BT6=""),AND(BZ6&gt;=CB$44,CA6&gt;=CB$48,BZ6&lt;&gt;"",BT6=""),AND(CX6&gt;=DE$44,CY6&gt;=DE$48,CX6&lt;&gt;"",CW6=""),AND(DC6&gt;=DE$44,DD6&gt;=DE$48,DC6&lt;&gt;""),AND(EC6&gt;=EJ$44,ED6&gt;=EJ$48,EC6&lt;&gt;""),AND(EH6&gt;=EJ$44,EI6&gt;=EJ$48,EH6&lt;&gt;""),AND(FE6&gt;=FL$44,FF6&gt;=FL$48,FE6&lt;&gt;""),AND(FJ6&gt;=FL$44,FK6&gt;=FL$48,FJ6&lt;&gt;""),AND(GG6&gt;=GN$44,GH6&gt;=GN$48,GG6&lt;&gt;""),AND(GL6&gt;=GN$44,GM6&gt;=GN$48,GL6&lt;&gt;""),AND(HI6&gt;=HP$44,HJ6&gt;=HP$48,HI6&lt;&gt;""),AND(HN6&gt;=HP$44,HO6&gt;=HP$48,HN6&lt;&gt;""),AND(IK6&gt;=IR$44,IL6&gt;=IR$48,IK6&lt;&gt;""),AND(IP6&gt;=IR$44,IQ6&gt;=IR$48,IP6&lt;&gt;""),AND(JM6&gt;=JT$44,JN6&gt;=JT$48,JM6&lt;&gt;""),AND(JR6&gt;=JT$44,JS6&gt;=JT$48,JR6&lt;&gt;""),AND(KO6&gt;=KV$44,KP6&gt;=KV$48,KO6&lt;&gt;""),AND(KT6&gt;=KV$44,KU6&gt;=KV$48,KT6&lt;&gt;""),AND(LQ6&gt;=LX$44,LR6&gt;=LX$48,LQ6&lt;&gt;""),AND(LV6&gt;=LX$44,LW6&gt;=LX$48,LV6&lt;&gt;""),AND(MS6&gt;=MZ$44,MT6&gt;=MZ$48,MS6&lt;&gt;""),AND(MX6&gt;=MZ$44,MY6&gt;=MZ$48,MX6&lt;&gt;""),AND(NU6&gt;=OB$44,NV6&gt;=OB$48,NU6&lt;&gt;""),AND(NZ6&gt;=OB$44,OA6&gt;=OB$48,NZ6&lt;&gt;""),AND(OW6&gt;=PD$44,OX6&gt;=PD$48,OW6&lt;&gt;""),AND(PB6&gt;=PD$44,PC6&gt;=PD$48,PB6&lt;&gt;""),AND(PY6&gt;=QF$44,PZ6&gt;=QF$48,PY6&lt;&gt;""),AND(QD6&gt;=QF$44,QE6&gt;=QF$48,QD6&lt;&gt;"")),"P","")</f>
        <v>P</v>
      </c>
      <c r="I6" s="3" t="str">
        <f>IF(OR(AND(AS6&gt;=AY$48,AS6&lt;&gt;"",AQ6=""),AND(AX6&gt;=AY$48,AX6&lt;&gt;"",AQ6=""),AND(BV6&gt;=CB$48,BV6&lt;&gt;"",BT6=""),AND(CA6&gt;=CB$48,CA6&lt;&gt;"",BT6=""),AND(CY6&gt;=DE$48,CY6&lt;&gt;"",CW6=""),AND(DD6&gt;=DE$48,DD6&lt;&gt;"",CW6=""),AND(ED6&gt;=EJ$48,ED6&lt;&gt;""),AND(EI6&gt;=EJ$48,EI6&lt;&gt;""),AND(FF6&gt;=FL$48,FF6&lt;&gt;""),AND(FK6&gt;=FL$48,FK6&lt;&gt;""),AND(GH6&gt;=GN$48,GH6&lt;&gt;""),AND(GM6&gt;=GN$48,GM6&lt;&gt;""),AND(HJ6&gt;=HP$48,HJ6&lt;&gt;""),AND(HO6&gt;=HP$48,HO6&lt;&gt;""),AND(IL6&gt;=IR$48,IL6&lt;&gt;""),AND(IQ6&gt;=IR$48,IQ6&lt;&gt;""),AND(JN6&gt;=JT$48,JN6&lt;&gt;""),AND(JS6&gt;=JT$48,JS6&lt;&gt;""),AND(KP6&gt;=KV$48,KP6&lt;&gt;""),AND(KU6&gt;=KV$48,KU6&lt;&gt;""),AND(LR6&gt;=LX$48,LR6&lt;&gt;""),AND(LW6&gt;=LX$48,LW6&lt;&gt;""),AND(MT6&gt;=MZ$48,MT6&lt;&gt;""),AND(MY6&gt;=MZ$48,MY6&lt;&gt;""),AND(NV6&gt;=OB$48,NV6&lt;&gt;""),AND(OA6&gt;=OB$48,OA6&lt;&gt;""),AND(OX6&gt;=PD$48,OX6&lt;&gt;""),AND(PC6&gt;=PD$48,PC6&lt;&gt;""),AND(PZ6&gt;=QF$48,PZ6&lt;&gt;""),AND(QE6&gt;=QF$48,QE6&lt;&gt;"")),"P","")</f>
        <v>P</v>
      </c>
      <c r="J6" s="36" t="str">
        <f>IF(AND(I6="P",H6=""),"No DD",IF(OR(AND(AU6&gt;=AY$47,AV6&gt;=AY$51,AU6&lt;&gt;"",AQ6=""),AND(BX6&gt;=CB$47,BY6&gt;=CB$51,BX6&lt;&gt;"",BT6=""),AND(DA6&gt;=DE$47,DB6&gt;=DE$51,DA6&lt;&gt;"",CW6=""),AND(EF6&gt;=EJ$47,EG6&gt;=EJ$51,EF6&lt;&gt;""),AND(FH6&gt;=FL$47,FI6&gt;=FL$51,FH6&lt;&gt;""),AND(GJ6&gt;=GN$47,GK6&gt;=GN$51,GJ6&lt;&gt;""),AND(HL6&gt;=HP$47,HM6&gt;=HP$51,HL6&lt;&gt;""),AND(IN6&gt;=IR$47,IO6&gt;=IR$51,IN6&lt;&gt;""),AND(JP6&gt;=JT$47,JQ6&gt;=JT$51,JP6&lt;&gt;""),AND(KR6&gt;=KV$47,KS6&gt;=KV$51,KR6&lt;&gt;""),AND(LT6&gt;=LX$47,LU6&gt;=LX$51,LT6&lt;&gt;""),AND(MV6&gt;=MZ$47,MW6&gt;=MZ$51,MV6&lt;&gt;""),AND(NX6&gt;=OB$47,NY6&gt;=OB$51,NX6&lt;&gt;""),AND(OZ6&gt;=PD$47,PA6&gt;=PD$51,OZ6&lt;&gt;""),AND(QB6&gt;=QF$47,QC6&gt;=QF$51,QB6&lt;&gt;"")),"Merit",IF(OR(AND(AU6&gt;=AY$46,AV6&gt;=AY$50,AU6&lt;&gt;"",AQ6=""),AND(BX6&gt;=CB$46,BY6&gt;=CB$50,BX6&lt;&gt;"",BT6=""),AND(DA6&gt;=DE$46,DB6&gt;=DE$50,DA6&lt;&gt;"",CW6=""),AND(EF6&gt;=EJ$46,EG6&gt;=EJ$50,EF6&lt;&gt;""),AND(FH6&gt;=FL$46,FI6&gt;=FL$50,FH6&lt;&gt;""),AND(GJ6&gt;=GN$46,GK6&gt;=GN$50,GJ6&lt;&gt;""),AND(HL6&gt;=HP$46,HM6&gt;=HP$50,HL6&lt;&gt;""),AND(IN6&gt;=IR$46,IO6&gt;=IR$50,IN6&lt;&gt;""),AND(JP6&gt;=JT$46,JQ6&gt;=JT$50,JP6&lt;&gt;""),AND(KR6&gt;=KV$46,KS6&gt;=KV$50,KR6&lt;&gt;""),AND(LT6&gt;=LX$46,LU6&gt;=LX$50,LT6&lt;&gt;""),AND(MV6&gt;=MZ$46,MW6&gt;=MZ$50,MV6&lt;&gt;""),AND(NX6&gt;=OB$46,NY6&gt;=OB$50,NX6&lt;&gt;""),AND(OZ6&gt;=PD$46,PA6&gt;=PD$50,OZ6&lt;&gt;""),AND(QB6&gt;=QF$46,QC6&gt;=QF$50,QB6&lt;&gt;"")),"Excellence",IF(K6="P","Worlds Team",IF(H6="P","National Team","")))))</f>
        <v>National Team</v>
      </c>
      <c r="K6" s="3" t="str">
        <f>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51.35</v>
      </c>
      <c r="O6" s="8" t="str">
        <f>IF(N6=0,"",IF(N6=CY6,$CC$1,IF(N6=BV6,$AZ$1,IF(N6=AS6,$W$1,""))))</f>
        <v>2024 Elite Canada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4.0500000000000043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19.2</v>
      </c>
      <c r="X6" s="19">
        <v>9.1999999999999993</v>
      </c>
      <c r="Y6" s="19">
        <v>0.2</v>
      </c>
      <c r="Z6" s="19">
        <v>0.3</v>
      </c>
      <c r="AA6" s="19">
        <v>17.600000000000001</v>
      </c>
      <c r="AB6" s="19">
        <v>4.8</v>
      </c>
      <c r="AC6" s="19">
        <v>0</v>
      </c>
      <c r="AD6" s="19">
        <v>0.3</v>
      </c>
      <c r="AE6" s="19">
        <v>17.600000000000001</v>
      </c>
      <c r="AF6" s="19">
        <v>3.6</v>
      </c>
      <c r="AG6" s="19">
        <v>0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>IF(SUM(X6,AB6)&gt;0,SUM(X6,AB6),"")</f>
        <v>14</v>
      </c>
      <c r="AS6" s="40">
        <f>IF(SUM(W6:X6,Z6:AB6,AD6)-Y6-AC6&gt;0,SUM(W6:X6,Z6:AB6,AD6)-Y6-AC6,"")</f>
        <v>51.199999999999989</v>
      </c>
      <c r="AT6" s="40">
        <f>IF(SUM(AE6:AF6,AH6)-AG6&gt;0,SUM(AE6:AF6,AH6)-AG6,"")</f>
        <v>21.200000000000003</v>
      </c>
      <c r="AU6" s="40">
        <f>IF(SUM(X6,AB6,AF6)&gt;0,SUM(X6,AB6,AF6),"")</f>
        <v>17.600000000000001</v>
      </c>
      <c r="AV6" s="40">
        <f>IF(SUM(AS6,AT6)&gt;0,SUM(AS6,AT6),"")</f>
        <v>72.399999999999991</v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>
        <f>IF(SUM(AS6,AT6,AX6)&gt;0,SUM(AS6,AT6,AX6),"")</f>
        <v>72.399999999999991</v>
      </c>
      <c r="AZ6" s="18">
        <v>17.100000000000001</v>
      </c>
      <c r="BA6" s="18">
        <v>8</v>
      </c>
      <c r="BB6" s="18">
        <v>1</v>
      </c>
      <c r="BC6" s="18">
        <v>0.3</v>
      </c>
      <c r="BD6" s="18">
        <v>19.100000000000001</v>
      </c>
      <c r="BE6" s="18">
        <v>8.4</v>
      </c>
      <c r="BF6" s="18">
        <v>0.4</v>
      </c>
      <c r="BG6" s="18">
        <v>0</v>
      </c>
      <c r="BH6" s="18">
        <v>19</v>
      </c>
      <c r="BI6" s="18">
        <v>8.4</v>
      </c>
      <c r="BJ6" s="18">
        <v>0.4</v>
      </c>
      <c r="BK6" s="18">
        <v>0.3</v>
      </c>
      <c r="BL6" s="18">
        <v>19.100000000000001</v>
      </c>
      <c r="BM6" s="18">
        <v>8</v>
      </c>
      <c r="BN6" s="18">
        <v>0.6</v>
      </c>
      <c r="BO6" s="18">
        <v>0.3</v>
      </c>
      <c r="BP6" s="18">
        <v>19</v>
      </c>
      <c r="BQ6" s="18">
        <v>7.6</v>
      </c>
      <c r="BR6" s="18">
        <v>0.8</v>
      </c>
      <c r="BS6" s="18">
        <v>0</v>
      </c>
      <c r="BT6" s="28"/>
      <c r="BU6" s="11">
        <f>IF(SUM(BA6,BE6)&gt;0,SUM(BA6,BE6),"")</f>
        <v>16.399999999999999</v>
      </c>
      <c r="BV6" s="11">
        <f>IF(SUM(AZ6:BA6,BC6:BE6,BG6)-BB6-BF6&gt;0,SUM(AZ6:BA6,BC6:BE6,BG6)-BB6-BF6,"")</f>
        <v>51.5</v>
      </c>
      <c r="BW6" s="11">
        <f>IF(SUM(BH6:BI6,BK6)-BJ6&gt;0,SUM(BH6:BI6,BK6)-BJ6,"")</f>
        <v>27.3</v>
      </c>
      <c r="BX6" s="11">
        <f>IF(SUM(BA6,BE6,BI6)&gt;0,SUM(BA6,BE6,BI6),"")</f>
        <v>24.799999999999997</v>
      </c>
      <c r="BY6" s="11">
        <f>IF(SUM(BV6,BW6)&gt;0,SUM(BV6,BW6),"")</f>
        <v>78.8</v>
      </c>
      <c r="BZ6" s="11">
        <f>IF(SUM(BM6,BQ6)&gt;0,SUM(BM6,BQ6),"")</f>
        <v>15.6</v>
      </c>
      <c r="CA6" s="11">
        <f>IF(SUM(BL6:BM6,BO6:BQ6,BS6)-SUM(BN6,BR6)&gt;0,SUM(BL6:BM6,BO6:BQ6,BS6)-SUM(BN6,BR6),"")</f>
        <v>52.600000000000009</v>
      </c>
      <c r="CB6" s="11">
        <f>IF(SUM(BV6,BW6,CA6)&gt;0,SUM(BV6,BW6,CA6),"")</f>
        <v>131.4</v>
      </c>
      <c r="CC6" s="19">
        <v>18.149999999999999</v>
      </c>
      <c r="CD6" s="19">
        <v>8.6</v>
      </c>
      <c r="CE6" s="19">
        <v>0.6</v>
      </c>
      <c r="CF6" s="19">
        <v>0.3</v>
      </c>
      <c r="CG6" s="19">
        <v>18.350000000000001</v>
      </c>
      <c r="CH6" s="19">
        <v>6.6</v>
      </c>
      <c r="CI6" s="19">
        <v>0.2</v>
      </c>
      <c r="CJ6" s="19">
        <v>0.15</v>
      </c>
      <c r="CK6" s="19">
        <v>18.3</v>
      </c>
      <c r="CL6" s="19">
        <v>6</v>
      </c>
      <c r="CM6" s="19">
        <v>0.2</v>
      </c>
      <c r="CN6" s="19">
        <v>0.15</v>
      </c>
      <c r="CO6" s="19">
        <v>9.5500000000000007</v>
      </c>
      <c r="CP6" s="19">
        <v>4</v>
      </c>
      <c r="CQ6" s="19">
        <v>0.3</v>
      </c>
      <c r="CR6" s="19">
        <v>0.15</v>
      </c>
      <c r="CS6" s="19">
        <v>9.5</v>
      </c>
      <c r="CT6" s="19">
        <v>3.8</v>
      </c>
      <c r="CU6" s="19">
        <v>0.4</v>
      </c>
      <c r="CV6" s="19">
        <v>0</v>
      </c>
      <c r="CW6" s="27" t="s">
        <v>46</v>
      </c>
      <c r="CX6" s="40">
        <f>IF(SUM(CD6,CH6)&gt;0,SUM(CD6,CH6),"")</f>
        <v>15.2</v>
      </c>
      <c r="CY6" s="40">
        <f>IF(SUM(CC6:CD6,CF6:CH6,CJ6)-CE6-CI6&gt;0,SUM(CC6:CD6,CF6:CH6,CJ6)-CE6-CI6,"")</f>
        <v>51.35</v>
      </c>
      <c r="CZ6" s="40">
        <f>IF(SUM(CK6:CL6,CN6)-CM6&gt;0,SUM(CK6:CL6,CN6)-CM6,"")</f>
        <v>24.25</v>
      </c>
      <c r="DA6" s="40">
        <f>IF(SUM(CD6,CH6,CL6)&gt;0,SUM(CD6,CH6,CL6),"")</f>
        <v>21.2</v>
      </c>
      <c r="DB6" s="40">
        <f>IF(SUM(CY6,CZ6)&gt;0,SUM(CY6,CZ6),"")</f>
        <v>75.599999999999994</v>
      </c>
      <c r="DC6" s="40">
        <f>IF(SUM(CP6,CT6)&gt;0,SUM(CP6,CT6),"")</f>
        <v>7.8</v>
      </c>
      <c r="DD6" s="40">
        <f>IF(SUM(CO6:CP6,CR6:CT6,CV6)-SUM(CQ6,CU6)&gt;0,SUM(CO6:CP6,CR6:CT6,CV6)-SUM(CQ6,CU6),"")</f>
        <v>26.300000000000004</v>
      </c>
      <c r="DE6" s="40">
        <f>IF(SUM(CY6,CZ6,DD6)&gt;0,SUM(CY6,CZ6,DD6),"")</f>
        <v>101.9</v>
      </c>
      <c r="DF6" s="50">
        <f>IF(MAX(ED6,FF6,GH6,HJ6,IL6,JN6,KP6,LR6,MT6,NV6,OX6,PZ6)-IF(N6="",0,N6)&gt;0.001,MAX(ED6,FF6,GH6,HJ6,IL6,JN6,KP6,LR6,MT6,NV6,OX6,PZ6)-IF(N6="",0,N6),"")</f>
        <v>4.0500000000000043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>IF(SUM(GP6,GT6)&gt;0,SUM(GP6,GT6),"")</f>
        <v>18.399999999999999</v>
      </c>
      <c r="HJ6" s="11">
        <f>IF(SUM(GO6:GP6,GR6:GT6,GV6)-GQ6-GU6&gt;0,SUM(GO6:GP6,GR6:GT6,GV6)-GQ6-GU6,"")</f>
        <v>55.400000000000006</v>
      </c>
      <c r="HK6" s="11" t="str">
        <f>IF(SUM(GW6:GX6,GZ6)-GY6&gt;0,SUM(GW6:GX6,GZ6)-GY6,"")</f>
        <v/>
      </c>
      <c r="HL6" s="11">
        <f>IF(SUM(GP6,GT6,GX6)&gt;0,SUM(GP6,GT6,GX6),"")</f>
        <v>18.399999999999999</v>
      </c>
      <c r="HM6" s="11">
        <f>IF(SUM(HJ6,HK6)&gt;0,SUM(HJ6,HK6),"")</f>
        <v>55.400000000000006</v>
      </c>
      <c r="HN6" s="11">
        <f>IF(SUM(HB6,HF6)&gt;0,SUM(HB6,HF6),"")</f>
        <v>10</v>
      </c>
      <c r="HO6" s="11">
        <f>IF(SUM(HA6:HB6,HD6:HF6,HH6)-SUM(HC6,HG6)&gt;0,SUM(HA6:HB6,HD6:HF6,HH6)-SUM(HC6,HG6),"")</f>
        <v>27.799999999999997</v>
      </c>
      <c r="HP6" s="11">
        <f>IF(SUM(HJ6,HK6,HO6)&gt;0,SUM(HJ6,HK6,HO6),"")</f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97</v>
      </c>
      <c r="D7" s="4" t="s">
        <v>4</v>
      </c>
      <c r="E7" s="4">
        <v>2004</v>
      </c>
      <c r="F7" s="9">
        <f>SUM(L7:T7)+SUM(L7:Q7)*0.0000001+SUM(L7)*0.0000000000001</f>
        <v>186.40001257000512</v>
      </c>
      <c r="G7" s="66" t="s">
        <v>46</v>
      </c>
      <c r="H7" s="3" t="str">
        <f>IF(OR(AND(AR7&gt;=AY$44,AS7&gt;=AY$48,AR7&lt;&gt;"",AQ7=""),AND(AW7&gt;=AY$44,AX7&gt;=AY$48,AW7&lt;&gt;"",AQ7=""),AND(BU7&gt;=CB$44,BV7&gt;=CB$48,BU7&lt;&gt;"",BT7=""),AND(BZ7&gt;=CB$44,CA7&gt;=CB$48,BZ7&lt;&gt;"",BT7=""),AND(CX7&gt;=DE$44,CY7&gt;=DE$48,CX7&lt;&gt;"",CW7=""),AND(DC7&gt;=DE$44,DD7&gt;=DE$48,DC7&lt;&gt;""),AND(EC7&gt;=EJ$44,ED7&gt;=EJ$48,EC7&lt;&gt;""),AND(EH7&gt;=EJ$44,EI7&gt;=EJ$48,EH7&lt;&gt;""),AND(FE7&gt;=FL$44,FF7&gt;=FL$48,FE7&lt;&gt;""),AND(FJ7&gt;=FL$44,FK7&gt;=FL$48,FJ7&lt;&gt;""),AND(GG7&gt;=GN$44,GH7&gt;=GN$48,GG7&lt;&gt;""),AND(GL7&gt;=GN$44,GM7&gt;=GN$48,GL7&lt;&gt;""),AND(HI7&gt;=HP$44,HJ7&gt;=HP$48,HI7&lt;&gt;""),AND(HN7&gt;=HP$44,HO7&gt;=HP$48,HN7&lt;&gt;""),AND(IK7&gt;=IR$44,IL7&gt;=IR$48,IK7&lt;&gt;""),AND(IP7&gt;=IR$44,IQ7&gt;=IR$48,IP7&lt;&gt;""),AND(JM7&gt;=JT$44,JN7&gt;=JT$48,JM7&lt;&gt;""),AND(JR7&gt;=JT$44,JS7&gt;=JT$48,JR7&lt;&gt;""),AND(KO7&gt;=KV$44,KP7&gt;=KV$48,KO7&lt;&gt;""),AND(KT7&gt;=KV$44,KU7&gt;=KV$48,KT7&lt;&gt;""),AND(LQ7&gt;=LX$44,LR7&gt;=LX$48,LQ7&lt;&gt;""),AND(LV7&gt;=LX$44,LW7&gt;=LX$48,LV7&lt;&gt;""),AND(MS7&gt;=MZ$44,MT7&gt;=MZ$48,MS7&lt;&gt;""),AND(MX7&gt;=MZ$44,MY7&gt;=MZ$48,MX7&lt;&gt;""),AND(NU7&gt;=OB$44,NV7&gt;=OB$48,NU7&lt;&gt;""),AND(NZ7&gt;=OB$44,OA7&gt;=OB$48,NZ7&lt;&gt;""),AND(OW7&gt;=PD$44,OX7&gt;=PD$48,OW7&lt;&gt;""),AND(PB7&gt;=PD$44,PC7&gt;=PD$48,PB7&lt;&gt;""),AND(PY7&gt;=QF$44,PZ7&gt;=QF$48,PY7&lt;&gt;""),AND(QD7&gt;=QF$44,QE7&gt;=QF$48,QD7&lt;&gt;"")),"P","")</f>
        <v>P</v>
      </c>
      <c r="I7" s="3" t="str">
        <f>IF(OR(AND(AS7&gt;=AY$48,AS7&lt;&gt;"",AQ7=""),AND(AX7&gt;=AY$48,AX7&lt;&gt;"",AQ7=""),AND(BV7&gt;=CB$48,BV7&lt;&gt;"",BT7=""),AND(CA7&gt;=CB$48,CA7&lt;&gt;"",BT7=""),AND(CY7&gt;=DE$48,CY7&lt;&gt;"",CW7=""),AND(DD7&gt;=DE$48,DD7&lt;&gt;"",CW7=""),AND(ED7&gt;=EJ$48,ED7&lt;&gt;""),AND(EI7&gt;=EJ$48,EI7&lt;&gt;""),AND(FF7&gt;=FL$48,FF7&lt;&gt;""),AND(FK7&gt;=FL$48,FK7&lt;&gt;""),AND(GH7&gt;=GN$48,GH7&lt;&gt;""),AND(GM7&gt;=GN$48,GM7&lt;&gt;""),AND(HJ7&gt;=HP$48,HJ7&lt;&gt;""),AND(HO7&gt;=HP$48,HO7&lt;&gt;""),AND(IL7&gt;=IR$48,IL7&lt;&gt;""),AND(IQ7&gt;=IR$48,IQ7&lt;&gt;""),AND(JN7&gt;=JT$48,JN7&lt;&gt;""),AND(JS7&gt;=JT$48,JS7&lt;&gt;""),AND(KP7&gt;=KV$48,KP7&lt;&gt;""),AND(KU7&gt;=KV$48,KU7&lt;&gt;""),AND(LR7&gt;=LX$48,LR7&lt;&gt;""),AND(LW7&gt;=LX$48,LW7&lt;&gt;""),AND(MT7&gt;=MZ$48,MT7&lt;&gt;""),AND(MY7&gt;=MZ$48,MY7&lt;&gt;""),AND(NV7&gt;=OB$48,NV7&lt;&gt;""),AND(OA7&gt;=OB$48,OA7&lt;&gt;""),AND(OX7&gt;=PD$48,OX7&lt;&gt;""),AND(PC7&gt;=PD$48,PC7&lt;&gt;""),AND(PZ7&gt;=QF$48,PZ7&lt;&gt;""),AND(QE7&gt;=QF$48,QE7&lt;&gt;"")),"P","")</f>
        <v>P</v>
      </c>
      <c r="J7" s="36" t="str">
        <f>IF(AND(I7="P",H7=""),"No DD",IF(OR(AND(AU7&gt;=AY$47,AV7&gt;=AY$51,AU7&lt;&gt;"",AQ7=""),AND(BX7&gt;=CB$47,BY7&gt;=CB$51,BX7&lt;&gt;"",BT7=""),AND(DA7&gt;=DE$47,DB7&gt;=DE$51,DA7&lt;&gt;"",CW7=""),AND(EF7&gt;=EJ$47,EG7&gt;=EJ$51,EF7&lt;&gt;""),AND(FH7&gt;=FL$47,FI7&gt;=FL$51,FH7&lt;&gt;""),AND(GJ7&gt;=GN$47,GK7&gt;=GN$51,GJ7&lt;&gt;""),AND(HL7&gt;=HP$47,HM7&gt;=HP$51,HL7&lt;&gt;""),AND(IN7&gt;=IR$47,IO7&gt;=IR$51,IN7&lt;&gt;""),AND(JP7&gt;=JT$47,JQ7&gt;=JT$51,JP7&lt;&gt;""),AND(KR7&gt;=KV$47,KS7&gt;=KV$51,KR7&lt;&gt;""),AND(LT7&gt;=LX$47,LU7&gt;=LX$51,LT7&lt;&gt;""),AND(MV7&gt;=MZ$47,MW7&gt;=MZ$51,MV7&lt;&gt;""),AND(NX7&gt;=OB$47,NY7&gt;=OB$51,NX7&lt;&gt;""),AND(OZ7&gt;=PD$47,PA7&gt;=PD$51,OZ7&lt;&gt;""),AND(QB7&gt;=QF$47,QC7&gt;=QF$51,QB7&lt;&gt;"")),"Merit",IF(OR(AND(AU7&gt;=AY$46,AV7&gt;=AY$50,AU7&lt;&gt;"",AQ7=""),AND(BX7&gt;=CB$46,BY7&gt;=CB$50,BX7&lt;&gt;"",BT7=""),AND(DA7&gt;=DE$46,DB7&gt;=DE$50,DA7&lt;&gt;"",CW7=""),AND(EF7&gt;=EJ$46,EG7&gt;=EJ$50,EF7&lt;&gt;""),AND(FH7&gt;=FL$46,FI7&gt;=FL$50,FH7&lt;&gt;""),AND(GJ7&gt;=GN$46,GK7&gt;=GN$50,GJ7&lt;&gt;""),AND(HL7&gt;=HP$46,HM7&gt;=HP$50,HL7&lt;&gt;""),AND(IN7&gt;=IR$46,IO7&gt;=IR$50,IN7&lt;&gt;""),AND(JP7&gt;=JT$46,JQ7&gt;=JT$50,JP7&lt;&gt;""),AND(KR7&gt;=KV$46,KS7&gt;=KV$50,KR7&lt;&gt;""),AND(LT7&gt;=LX$46,LU7&gt;=LX$50,LT7&lt;&gt;""),AND(MV7&gt;=MZ$46,MW7&gt;=MZ$50,MV7&lt;&gt;""),AND(NX7&gt;=OB$46,NY7&gt;=OB$50,NX7&lt;&gt;""),AND(OZ7&gt;=PD$46,PA7&gt;=PD$50,OZ7&lt;&gt;""),AND(QB7&gt;=QF$46,QC7&gt;=QF$50,QB7&lt;&gt;"")),"Excellence",IF(K7="P","Worlds Team",IF(H7="P","National Team","")))))</f>
        <v>National Team</v>
      </c>
      <c r="K7" s="3" t="str">
        <f>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45.999999999999993</v>
      </c>
      <c r="O7" s="8" t="str">
        <f>IF(N7=0,"",IF(N7=CY7,$CC$1,IF(N7=BV7,$AZ$1,IF(N7=AS7,$W$1,""))))</f>
        <v>2024 Elite Canada</v>
      </c>
      <c r="P7" s="8">
        <f>IF(COUNT(AT7,BW7,CZ7)&gt;0,LARGE((AT7,BW7,CZ7),1),0)</f>
        <v>28.3</v>
      </c>
      <c r="Q7" s="8" t="str">
        <f>IF(P7=0,"",IF(P7=CZ7,$CC$1,IF(P7=BW7,$AZ$1,IF(P7=AT7,$W$1,""))))</f>
        <v>2024 Elite Canada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6.3999999999999986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>
        <v>18.600000000000001</v>
      </c>
      <c r="AF7" s="19">
        <v>8.1</v>
      </c>
      <c r="AG7" s="19">
        <v>0.8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9.1999999999999993</v>
      </c>
      <c r="AS7" s="40">
        <f>IF(SUM(W7:X7,Z7:AB7,AD7)-Y7-AC7&gt;0,SUM(W7:X7,Z7:AB7,AD7)-Y7-AC7,"")</f>
        <v>26.5</v>
      </c>
      <c r="AT7" s="40">
        <f>IF(SUM(AE7:AF7,AH7)-AG7&gt;0,SUM(AE7:AF7,AH7)-AG7,"")</f>
        <v>26.200000000000003</v>
      </c>
      <c r="AU7" s="40">
        <f>IF(SUM(X7,AB7,AF7)&gt;0,SUM(X7,AB7,AF7),"")</f>
        <v>17.299999999999997</v>
      </c>
      <c r="AV7" s="40">
        <f>IF(SUM(AS7,AT7)&gt;0,SUM(AS7,AT7),"")</f>
        <v>52.7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52.7</v>
      </c>
      <c r="AZ7" s="18">
        <v>18.399999999999999</v>
      </c>
      <c r="BA7" s="18">
        <v>7.6</v>
      </c>
      <c r="BB7" s="18">
        <v>1</v>
      </c>
      <c r="BC7" s="18">
        <v>0</v>
      </c>
      <c r="BD7" s="18">
        <v>19</v>
      </c>
      <c r="BE7" s="18">
        <v>8</v>
      </c>
      <c r="BF7" s="18">
        <v>0.6</v>
      </c>
      <c r="BG7" s="18">
        <v>0</v>
      </c>
      <c r="BH7" s="18">
        <v>19.2</v>
      </c>
      <c r="BI7" s="18">
        <v>8</v>
      </c>
      <c r="BJ7" s="18">
        <v>0.6</v>
      </c>
      <c r="BK7" s="18">
        <v>0.3</v>
      </c>
      <c r="BL7" s="18">
        <v>18.399999999999999</v>
      </c>
      <c r="BM7" s="18">
        <v>9.1999999999999993</v>
      </c>
      <c r="BN7" s="18">
        <v>0.6</v>
      </c>
      <c r="BO7" s="18">
        <v>0.3</v>
      </c>
      <c r="BP7" s="18">
        <v>18.399999999999999</v>
      </c>
      <c r="BQ7" s="18">
        <v>8.9</v>
      </c>
      <c r="BR7" s="18">
        <v>0.6</v>
      </c>
      <c r="BS7" s="18">
        <v>0.3</v>
      </c>
      <c r="BT7" s="28"/>
      <c r="BU7" s="11">
        <f>IF(SUM(BA7,BE7)&gt;0,SUM(BA7,BE7),"")</f>
        <v>15.6</v>
      </c>
      <c r="BV7" s="11">
        <f>IF(SUM(AZ7:BA7,BC7:BE7,BG7)-BB7-BF7&gt;0,SUM(AZ7:BA7,BC7:BE7,BG7)-BB7-BF7,"")</f>
        <v>51.4</v>
      </c>
      <c r="BW7" s="11">
        <f>IF(SUM(BH7:BI7,BK7)-BJ7&gt;0,SUM(BH7:BI7,BK7)-BJ7,"")</f>
        <v>26.9</v>
      </c>
      <c r="BX7" s="11">
        <f>IF(SUM(BA7,BE7,BI7)&gt;0,SUM(BA7,BE7,BI7),"")</f>
        <v>23.6</v>
      </c>
      <c r="BY7" s="11">
        <f>IF(SUM(BV7,BW7)&gt;0,SUM(BV7,BW7),"")</f>
        <v>78.3</v>
      </c>
      <c r="BZ7" s="11">
        <f>IF(SUM(BM7,BQ7)&gt;0,SUM(BM7,BQ7),"")</f>
        <v>18.100000000000001</v>
      </c>
      <c r="CA7" s="11">
        <f>IF(SUM(BL7:BM7,BO7:BQ7,BS7)-SUM(BN7,BR7)&gt;0,SUM(BL7:BM7,BO7:BQ7,BS7)-SUM(BN7,BR7),"")</f>
        <v>54.29999999999999</v>
      </c>
      <c r="CB7" s="11">
        <f>IF(SUM(BV7,BW7,CA7)&gt;0,SUM(BV7,BW7,CA7),"")</f>
        <v>132.6</v>
      </c>
      <c r="CC7" s="19">
        <v>16.8</v>
      </c>
      <c r="CD7" s="19">
        <v>8.1</v>
      </c>
      <c r="CE7" s="19">
        <v>0.2</v>
      </c>
      <c r="CF7" s="19">
        <v>0.3</v>
      </c>
      <c r="CG7" s="19">
        <v>17.399999999999999</v>
      </c>
      <c r="CH7" s="19">
        <v>3.6</v>
      </c>
      <c r="CI7" s="19">
        <v>0</v>
      </c>
      <c r="CJ7" s="19">
        <v>0</v>
      </c>
      <c r="CK7" s="19">
        <v>18.8</v>
      </c>
      <c r="CL7" s="19">
        <v>9.1999999999999993</v>
      </c>
      <c r="CM7" s="19">
        <v>0</v>
      </c>
      <c r="CN7" s="19">
        <v>0.3</v>
      </c>
      <c r="CO7" s="19">
        <v>18.899999999999999</v>
      </c>
      <c r="CP7" s="19">
        <v>9.1999999999999993</v>
      </c>
      <c r="CQ7" s="19">
        <v>0.2</v>
      </c>
      <c r="CR7" s="19">
        <v>0.3</v>
      </c>
      <c r="CS7" s="19">
        <v>16.600000000000001</v>
      </c>
      <c r="CT7" s="19">
        <v>6</v>
      </c>
      <c r="CU7" s="19">
        <v>1</v>
      </c>
      <c r="CV7" s="19">
        <v>0</v>
      </c>
      <c r="CW7" s="27"/>
      <c r="CX7" s="40">
        <f>IF(SUM(CD7,CH7)&gt;0,SUM(CD7,CH7),"")</f>
        <v>11.7</v>
      </c>
      <c r="CY7" s="40">
        <f>IF(SUM(CC7:CD7,CF7:CH7,CJ7)-CE7-CI7&gt;0,SUM(CC7:CD7,CF7:CH7,CJ7)-CE7-CI7,"")</f>
        <v>45.999999999999993</v>
      </c>
      <c r="CZ7" s="40">
        <f>IF(SUM(CK7:CL7,CN7)-CM7&gt;0,SUM(CK7:CL7,CN7)-CM7,"")</f>
        <v>28.3</v>
      </c>
      <c r="DA7" s="40">
        <f>IF(SUM(CD7,CH7,CL7)&gt;0,SUM(CD7,CH7,CL7),"")</f>
        <v>20.9</v>
      </c>
      <c r="DB7" s="40">
        <f>IF(SUM(CY7,CZ7)&gt;0,SUM(CY7,CZ7),"")</f>
        <v>74.3</v>
      </c>
      <c r="DC7" s="40">
        <f>IF(SUM(CP7,CT7)&gt;0,SUM(CP7,CT7),"")</f>
        <v>15.2</v>
      </c>
      <c r="DD7" s="40">
        <f>IF(SUM(CO7:CP7,CR7:CT7,CV7)-SUM(CQ7,CU7)&gt;0,SUM(CO7:CP7,CR7:CT7,CV7)-SUM(CQ7,CU7),"")</f>
        <v>49.8</v>
      </c>
      <c r="DE7" s="40">
        <f>IF(SUM(CY7,CZ7,DD7)&gt;0,SUM(CY7,CZ7,DD7),"")</f>
        <v>124.1</v>
      </c>
      <c r="DF7" s="50">
        <f>IF(MAX(ED7,FF7,GH7,HJ7,IL7,JN7,KP7,LR7,MT7,NV7,OX7,PZ7)-IF(N7="",0,N7)&gt;0.001,MAX(ED7,FF7,GH7,HJ7,IL7,JN7,KP7,LR7,MT7,NV7,OX7,PZ7)-IF(N7="",0,N7),"")</f>
        <v>6.3999999999999986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>
        <f>IF(SUM(DV7,DZ7)&gt;0,SUM(DV7,DZ7),"")</f>
        <v>17.2</v>
      </c>
      <c r="EI7" s="40">
        <f>IF(SUM(DU7:DV7,DX7:DZ7,EB7)-SUM(DW7,EA7)&gt;0,SUM(DU7:DV7,DX7:DZ7,EB7)-SUM(DW7,EA7),"")</f>
        <v>53.000000000000007</v>
      </c>
      <c r="EJ7" s="40">
        <f>IF(SUM(ED7,EE7,EI7)&gt;0,SUM(ED7,EE7,EI7),"")</f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>IF(SUM(HR7,HV7)&gt;0,SUM(HR7,HV7),"")</f>
        <v>18.100000000000001</v>
      </c>
      <c r="IL7" s="40">
        <f>IF(SUM(HQ7:HR7,HT7:HV7,HX7)-HS7-HW7&gt;0,SUM(HQ7:HR7,HT7:HV7,HX7)-HS7-HW7,"")</f>
        <v>52.399999999999991</v>
      </c>
      <c r="IM7" s="40" t="str">
        <f>IF(SUM(HY7:HZ7,IB7)-IA7&gt;0,SUM(HY7:HZ7,IB7)-IA7,"")</f>
        <v/>
      </c>
      <c r="IN7" s="40">
        <f>IF(SUM(HR7,HV7,HZ7)&gt;0,SUM(HR7,HV7,HZ7),"")</f>
        <v>18.100000000000001</v>
      </c>
      <c r="IO7" s="40">
        <f>IF(SUM(IL7,IM7)&gt;0,SUM(IL7,IM7),"")</f>
        <v>52.399999999999991</v>
      </c>
      <c r="IP7" s="40">
        <f>IF(SUM(ID7,IH7)&gt;0,SUM(ID7,IH7),"")</f>
        <v>9.1999999999999993</v>
      </c>
      <c r="IQ7" s="40">
        <f>IF(SUM(IC7:ID7,IF7:IH7,IJ7)-SUM(IE7,II7)&gt;0,SUM(IC7:ID7,IF7:IH7,IJ7)-SUM(IE7,II7),"")</f>
        <v>27.099999999999998</v>
      </c>
      <c r="IR7" s="40">
        <f>IF(SUM(IL7,IM7,IQ7)&gt;0,SUM(IL7,IM7,IQ7),"")</f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17.600000000000001</v>
      </c>
      <c r="QH7" s="22">
        <f>IF($CW7="P",CD7,(CD7+BA7)/2)</f>
        <v>7.85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18.2</v>
      </c>
      <c r="QL7" s="22">
        <f>IF($CW7="P",CH7,(CH7+BE7)/2)</f>
        <v>5.8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19</v>
      </c>
      <c r="QP7" s="22">
        <f>IF($CW7="P",CL7,(CL7+BI7)/2)</f>
        <v>8.6</v>
      </c>
      <c r="QQ7" s="22">
        <f>IF($CW7="P",CM7,(CM7+BJ7)/2)</f>
        <v>0.3</v>
      </c>
      <c r="QR7" s="22">
        <f>IF($CW7="P",CN7,(CN7+BK7)/2)</f>
        <v>0.3</v>
      </c>
      <c r="QS7" s="22">
        <f>IF($CW7="P",CO7,(CO7+BL7)/2)</f>
        <v>18.649999999999999</v>
      </c>
      <c r="QT7" s="22">
        <f>IF($CW7="P",CP7,(CP7+BM7)/2)</f>
        <v>9.1999999999999993</v>
      </c>
      <c r="QU7" s="22">
        <f>IF($CW7="P",CQ7,(CQ7+BN7)/2)</f>
        <v>0.4</v>
      </c>
      <c r="QV7" s="22">
        <f>IF($CW7="P",CR7,(CR7+BO7)/2)</f>
        <v>0.3</v>
      </c>
      <c r="QW7" s="22">
        <f>IF($CW7="P",CS7,(CS7+BP7)/2)</f>
        <v>17.5</v>
      </c>
      <c r="QX7" s="22">
        <f>IF($CW7="P",CT7,(CT7+BQ7)/2)</f>
        <v>7.45</v>
      </c>
      <c r="QY7" s="22">
        <f>IF($CW7="P",CU7,(CU7+BR7)/2)</f>
        <v>0.8</v>
      </c>
      <c r="QZ7" s="22">
        <f>IF($CW7="P",CV7,(CV7+BS7)/2)</f>
        <v>0.15</v>
      </c>
      <c r="RA7" s="27" t="s">
        <v>46</v>
      </c>
      <c r="RB7" s="40">
        <f>IF(SUM(QH7,QL7)&gt;0,SUM(QH7,QL7),"")</f>
        <v>13.649999999999999</v>
      </c>
      <c r="RC7" s="40">
        <f>IF(SUM(QG7:QH7,QJ7:QL7,QN7)-QI7-QM7&gt;0,SUM(QG7:QH7,QJ7:QL7,QN7)-QI7-QM7,"")</f>
        <v>48.699999999999996</v>
      </c>
      <c r="RD7" s="40">
        <f>IF(SUM(QO7:QP7,QR7)-QQ7&gt;0,SUM(QO7:QP7,QR7)-QQ7,"")</f>
        <v>27.6</v>
      </c>
      <c r="RE7" s="40">
        <f>IF(SUM(QH7,QL7,QP7)&gt;0,SUM(QH7,QL7,QP7),"")</f>
        <v>22.25</v>
      </c>
      <c r="RF7" s="40">
        <f>IF(SUM(RC7,RD7)&gt;0,SUM(RC7,RD7),"")</f>
        <v>76.3</v>
      </c>
      <c r="RG7" s="40">
        <f>IF(SUM(QT7,QX7)&gt;0,SUM(QT7,QX7),"")</f>
        <v>16.649999999999999</v>
      </c>
      <c r="RH7" s="40">
        <f>IF(SUM(QS7:QT7,QV7:QX7,QZ7)-SUM(QU7,QY7)&gt;0,SUM(QS7:QT7,QV7:QX7,QZ7)-SUM(QU7,QY7),"")</f>
        <v>52.05</v>
      </c>
      <c r="RI7" s="40">
        <f>IF(SUM(RC7,RD7,RH7)&gt;0,SUM(RC7,RD7,RH7),"")</f>
        <v>128.35</v>
      </c>
    </row>
    <row r="8" spans="1:477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>1</v>
      </c>
      <c r="C8" s="5" t="s">
        <v>205</v>
      </c>
      <c r="D8" s="4" t="s">
        <v>5</v>
      </c>
      <c r="E8" s="4">
        <v>2007</v>
      </c>
      <c r="F8" s="9">
        <f>SUM(L8:T8)+SUM(L8:Q8)*0.0000001+SUM(L8)*0.0000000000001</f>
        <v>181.40001290000518</v>
      </c>
      <c r="G8" s="66"/>
      <c r="H8" s="3" t="str">
        <f>IF(OR(AND(AR8&gt;=AY$44,AS8&gt;=AY$48,AR8&lt;&gt;"",AQ8=""),AND(AW8&gt;=AY$44,AX8&gt;=AY$48,AW8&lt;&gt;"",AQ8=""),AND(BU8&gt;=CB$44,BV8&gt;=CB$48,BU8&lt;&gt;"",BT8=""),AND(BZ8&gt;=CB$44,CA8&gt;=CB$48,BZ8&lt;&gt;"",BT8=""),AND(CX8&gt;=DE$44,CY8&gt;=DE$48,CX8&lt;&gt;"",CW8=""),AND(DC8&gt;=DE$44,DD8&gt;=DE$48,DC8&lt;&gt;""),AND(EC8&gt;=EJ$44,ED8&gt;=EJ$48,EC8&lt;&gt;""),AND(EH8&gt;=EJ$44,EI8&gt;=EJ$48,EH8&lt;&gt;""),AND(FE8&gt;=FL$44,FF8&gt;=FL$48,FE8&lt;&gt;""),AND(FJ8&gt;=FL$44,FK8&gt;=FL$48,FJ8&lt;&gt;""),AND(GG8&gt;=GN$44,GH8&gt;=GN$48,GG8&lt;&gt;""),AND(GL8&gt;=GN$44,GM8&gt;=GN$48,GL8&lt;&gt;""),AND(HI8&gt;=HP$44,HJ8&gt;=HP$48,HI8&lt;&gt;""),AND(HN8&gt;=HP$44,HO8&gt;=HP$48,HN8&lt;&gt;""),AND(IK8&gt;=IR$44,IL8&gt;=IR$48,IK8&lt;&gt;""),AND(IP8&gt;=IR$44,IQ8&gt;=IR$48,IP8&lt;&gt;""),AND(JM8&gt;=JT$44,JN8&gt;=JT$48,JM8&lt;&gt;""),AND(JR8&gt;=JT$44,JS8&gt;=JT$48,JR8&lt;&gt;""),AND(KO8&gt;=KV$44,KP8&gt;=KV$48,KO8&lt;&gt;""),AND(KT8&gt;=KV$44,KU8&gt;=KV$48,KT8&lt;&gt;""),AND(LQ8&gt;=LX$44,LR8&gt;=LX$48,LQ8&lt;&gt;""),AND(LV8&gt;=LX$44,LW8&gt;=LX$48,LV8&lt;&gt;""),AND(MS8&gt;=MZ$44,MT8&gt;=MZ$48,MS8&lt;&gt;""),AND(MX8&gt;=MZ$44,MY8&gt;=MZ$48,MX8&lt;&gt;""),AND(NU8&gt;=OB$44,NV8&gt;=OB$48,NU8&lt;&gt;""),AND(NZ8&gt;=OB$44,OA8&gt;=OB$48,NZ8&lt;&gt;""),AND(OW8&gt;=PD$44,OX8&gt;=PD$48,OW8&lt;&gt;""),AND(PB8&gt;=PD$44,PC8&gt;=PD$48,PB8&lt;&gt;""),AND(PY8&gt;=QF$44,PZ8&gt;=QF$48,PY8&lt;&gt;""),AND(QD8&gt;=QF$44,QE8&gt;=QF$48,QD8&lt;&gt;"")),"P","")</f>
        <v>P</v>
      </c>
      <c r="I8" s="3" t="str">
        <f>IF(OR(AND(AS8&gt;=AY$48,AS8&lt;&gt;"",AQ8=""),AND(AX8&gt;=AY$48,AX8&lt;&gt;"",AQ8=""),AND(BV8&gt;=CB$48,BV8&lt;&gt;"",BT8=""),AND(CA8&gt;=CB$48,CA8&lt;&gt;"",BT8=""),AND(CY8&gt;=DE$48,CY8&lt;&gt;"",CW8=""),AND(DD8&gt;=DE$48,DD8&lt;&gt;"",CW8=""),AND(ED8&gt;=EJ$48,ED8&lt;&gt;""),AND(EI8&gt;=EJ$48,EI8&lt;&gt;""),AND(FF8&gt;=FL$48,FF8&lt;&gt;""),AND(FK8&gt;=FL$48,FK8&lt;&gt;""),AND(GH8&gt;=GN$48,GH8&lt;&gt;""),AND(GM8&gt;=GN$48,GM8&lt;&gt;""),AND(HJ8&gt;=HP$48,HJ8&lt;&gt;""),AND(HO8&gt;=HP$48,HO8&lt;&gt;""),AND(IL8&gt;=IR$48,IL8&lt;&gt;""),AND(IQ8&gt;=IR$48,IQ8&lt;&gt;""),AND(JN8&gt;=JT$48,JN8&lt;&gt;""),AND(JS8&gt;=JT$48,JS8&lt;&gt;""),AND(KP8&gt;=KV$48,KP8&lt;&gt;""),AND(KU8&gt;=KV$48,KU8&lt;&gt;""),AND(LR8&gt;=LX$48,LR8&lt;&gt;""),AND(LW8&gt;=LX$48,LW8&lt;&gt;""),AND(MT8&gt;=MZ$48,MT8&lt;&gt;""),AND(MY8&gt;=MZ$48,MY8&lt;&gt;""),AND(NV8&gt;=OB$48,NV8&lt;&gt;""),AND(OA8&gt;=OB$48,OA8&lt;&gt;""),AND(OX8&gt;=PD$48,OX8&lt;&gt;""),AND(PC8&gt;=PD$48,PC8&lt;&gt;""),AND(PZ8&gt;=QF$48,PZ8&lt;&gt;""),AND(QE8&gt;=QF$48,QE8&lt;&gt;"")),"P","")</f>
        <v>P</v>
      </c>
      <c r="J8" s="36" t="str">
        <f>IF(AND(I8="P",H8=""),"No DD",IF(OR(AND(AU8&gt;=AY$47,AV8&gt;=AY$51,AU8&lt;&gt;"",AQ8=""),AND(BX8&gt;=CB$47,BY8&gt;=CB$51,BX8&lt;&gt;"",BT8=""),AND(DA8&gt;=DE$47,DB8&gt;=DE$51,DA8&lt;&gt;"",CW8=""),AND(EF8&gt;=EJ$47,EG8&gt;=EJ$51,EF8&lt;&gt;""),AND(FH8&gt;=FL$47,FI8&gt;=FL$51,FH8&lt;&gt;""),AND(GJ8&gt;=GN$47,GK8&gt;=GN$51,GJ8&lt;&gt;""),AND(HL8&gt;=HP$47,HM8&gt;=HP$51,HL8&lt;&gt;""),AND(IN8&gt;=IR$47,IO8&gt;=IR$51,IN8&lt;&gt;""),AND(JP8&gt;=JT$47,JQ8&gt;=JT$51,JP8&lt;&gt;""),AND(KR8&gt;=KV$47,KS8&gt;=KV$51,KR8&lt;&gt;""),AND(LT8&gt;=LX$47,LU8&gt;=LX$51,LT8&lt;&gt;""),AND(MV8&gt;=MZ$47,MW8&gt;=MZ$51,MV8&lt;&gt;""),AND(NX8&gt;=OB$47,NY8&gt;=OB$51,NX8&lt;&gt;""),AND(OZ8&gt;=PD$47,PA8&gt;=PD$51,OZ8&lt;&gt;""),AND(QB8&gt;=QF$47,QC8&gt;=QF$51,QB8&lt;&gt;"")),"Merit",IF(OR(AND(AU8&gt;=AY$46,AV8&gt;=AY$50,AU8&lt;&gt;"",AQ8=""),AND(BX8&gt;=CB$46,BY8&gt;=CB$50,BX8&lt;&gt;"",BT8=""),AND(DA8&gt;=DE$46,DB8&gt;=DE$50,DA8&lt;&gt;"",CW8=""),AND(EF8&gt;=EJ$46,EG8&gt;=EJ$50,EF8&lt;&gt;""),AND(FH8&gt;=FL$46,FI8&gt;=FL$50,FH8&lt;&gt;""),AND(GJ8&gt;=GN$46,GK8&gt;=GN$50,GJ8&lt;&gt;""),AND(HL8&gt;=HP$46,HM8&gt;=HP$50,HL8&lt;&gt;""),AND(IN8&gt;=IR$46,IO8&gt;=IR$50,IN8&lt;&gt;""),AND(JP8&gt;=JT$46,JQ8&gt;=JT$50,JP8&lt;&gt;""),AND(KR8&gt;=KV$46,KS8&gt;=KV$50,KR8&lt;&gt;""),AND(LT8&gt;=LX$46,LU8&gt;=LX$50,LT8&lt;&gt;""),AND(MV8&gt;=MZ$46,MW8&gt;=MZ$50,MV8&lt;&gt;""),AND(NX8&gt;=OB$46,NY8&gt;=OB$50,NX8&lt;&gt;""),AND(OZ8&gt;=PD$46,PA8&gt;=PD$50,OZ8&lt;&gt;""),AND(QB8&gt;=QF$46,QC8&gt;=QF$50,QB8&lt;&gt;"")),"Excellence",IF(K8="P","Worlds Team",IF(H8="P","National Team","")))))</f>
        <v>National Team</v>
      </c>
      <c r="K8" s="3" t="str">
        <f>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P","")</f>
        <v/>
      </c>
      <c r="L8" s="8">
        <f>IF(COUNT(AS8,BV8,CY8)&gt;0,LARGE((AS8,BV8,CY8),1),0)</f>
        <v>51.8</v>
      </c>
      <c r="M8" s="8" t="str">
        <f>IF(L8=0,"",IF(L8=CY8,$CC$1,IF(L8=BV8,$AZ$1,IF(L8=AS8,$W$1,""))))</f>
        <v>2023 Nationals</v>
      </c>
      <c r="N8" s="8">
        <f>IF(COUNT(AS8,BV8,CY8)&gt;1,LARGE((AS8,BV8,CY8),2),0)</f>
        <v>51.1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19.2</v>
      </c>
      <c r="X8" s="19">
        <v>7.2</v>
      </c>
      <c r="Y8" s="19">
        <v>0</v>
      </c>
      <c r="Z8" s="19">
        <v>0</v>
      </c>
      <c r="AA8" s="19">
        <v>19</v>
      </c>
      <c r="AB8" s="19">
        <v>6.4</v>
      </c>
      <c r="AC8" s="19">
        <v>0</v>
      </c>
      <c r="AD8" s="19">
        <v>0</v>
      </c>
      <c r="AE8" s="19">
        <v>18.100000000000001</v>
      </c>
      <c r="AF8" s="19">
        <v>7.7</v>
      </c>
      <c r="AG8" s="19">
        <v>0.2</v>
      </c>
      <c r="AH8" s="19">
        <v>0</v>
      </c>
      <c r="AI8" s="19">
        <v>18.7</v>
      </c>
      <c r="AJ8" s="19">
        <v>6</v>
      </c>
      <c r="AK8" s="19">
        <v>1</v>
      </c>
      <c r="AL8" s="19">
        <v>0</v>
      </c>
      <c r="AM8" s="19">
        <v>19.100000000000001</v>
      </c>
      <c r="AN8" s="19">
        <v>6.4</v>
      </c>
      <c r="AO8" s="19">
        <v>0</v>
      </c>
      <c r="AP8" s="19">
        <v>0</v>
      </c>
      <c r="AQ8" s="27"/>
      <c r="AR8" s="40">
        <f>IF(SUM(X8,AB8)&gt;0,SUM(X8,AB8),"")</f>
        <v>13.600000000000001</v>
      </c>
      <c r="AS8" s="40">
        <f>IF(SUM(W8:X8,Z8:AB8,AD8)-Y8-AC8&gt;0,SUM(W8:X8,Z8:AB8,AD8)-Y8-AC8,"")</f>
        <v>51.8</v>
      </c>
      <c r="AT8" s="40">
        <f>IF(SUM(AE8:AF8,AH8)-AG8&gt;0,SUM(AE8:AF8,AH8)-AG8,"")</f>
        <v>25.6</v>
      </c>
      <c r="AU8" s="40">
        <f>IF(SUM(X8,AB8,AF8)&gt;0,SUM(X8,AB8,AF8),"")</f>
        <v>21.3</v>
      </c>
      <c r="AV8" s="40">
        <f>IF(SUM(AS8,AT8)&gt;0,SUM(AS8,AT8),"")</f>
        <v>77.400000000000006</v>
      </c>
      <c r="AW8" s="40">
        <f>IF(SUM(AJ8,AN8)&gt;0,SUM(AJ8,AN8),"")</f>
        <v>12.4</v>
      </c>
      <c r="AX8" s="40">
        <f>IF(SUM(AI8:AJ8,AL8:AN8,AP8)-SUM(AK8,AO8)&gt;0,SUM(AI8:AJ8,AL8:AN8,AP8)-SUM(AK8,AO8),"")</f>
        <v>49.199999999999996</v>
      </c>
      <c r="AY8" s="40">
        <f>IF(SUM(AS8,AT8,AX8)&gt;0,SUM(AS8,AT8,AX8),"")</f>
        <v>126.6</v>
      </c>
      <c r="AZ8" s="18">
        <v>19.100000000000001</v>
      </c>
      <c r="BA8" s="18">
        <v>7.2</v>
      </c>
      <c r="BB8" s="18">
        <v>0.6</v>
      </c>
      <c r="BC8" s="18">
        <v>0</v>
      </c>
      <c r="BD8" s="18">
        <v>18.8</v>
      </c>
      <c r="BE8" s="18">
        <v>7.2</v>
      </c>
      <c r="BF8" s="18">
        <v>0.6</v>
      </c>
      <c r="BG8" s="18">
        <v>0</v>
      </c>
      <c r="BH8" s="18">
        <v>17.899999999999999</v>
      </c>
      <c r="BI8" s="18">
        <v>6</v>
      </c>
      <c r="BJ8" s="18">
        <v>1</v>
      </c>
      <c r="BK8" s="18">
        <v>0</v>
      </c>
      <c r="BL8" s="18">
        <v>18.399999999999999</v>
      </c>
      <c r="BM8" s="18">
        <v>7.2</v>
      </c>
      <c r="BN8" s="18">
        <v>0.6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>IF(SUM(BA8,BE8)&gt;0,SUM(BA8,BE8),"")</f>
        <v>14.4</v>
      </c>
      <c r="BV8" s="11">
        <f>IF(SUM(AZ8:BA8,BC8:BE8,BG8)-BB8-BF8&gt;0,SUM(AZ8:BA8,BC8:BE8,BG8)-BB8-BF8,"")</f>
        <v>51.1</v>
      </c>
      <c r="BW8" s="11">
        <f>IF(SUM(BH8:BI8,BK8)-BJ8&gt;0,SUM(BH8:BI8,BK8)-BJ8,"")</f>
        <v>22.9</v>
      </c>
      <c r="BX8" s="11">
        <f>IF(SUM(BA8,BE8,BI8)&gt;0,SUM(BA8,BE8,BI8),"")</f>
        <v>20.399999999999999</v>
      </c>
      <c r="BY8" s="11">
        <f>IF(SUM(BV8,BW8)&gt;0,SUM(BV8,BW8),"")</f>
        <v>74</v>
      </c>
      <c r="BZ8" s="11">
        <f>IF(SUM(BM8,BQ8)&gt;0,SUM(BM8,BQ8),"")</f>
        <v>7.2</v>
      </c>
      <c r="CA8" s="11">
        <f>IF(SUM(BL8:BM8,BO8:BQ8,BS8)-SUM(BN8,BR8)&gt;0,SUM(BL8:BM8,BO8:BQ8,BS8)-SUM(BN8,BR8),"")</f>
        <v>24.999999999999996</v>
      </c>
      <c r="CB8" s="11">
        <f>IF(SUM(BV8,BW8,CA8)&gt;0,SUM(BV8,BW8,CA8),"")</f>
        <v>99</v>
      </c>
      <c r="CC8" s="19">
        <v>18.399999999999999</v>
      </c>
      <c r="CD8" s="19">
        <v>7.2</v>
      </c>
      <c r="CE8" s="19">
        <v>1</v>
      </c>
      <c r="CF8" s="19">
        <v>0</v>
      </c>
      <c r="CG8" s="19">
        <v>18.5</v>
      </c>
      <c r="CH8" s="19">
        <v>7.2</v>
      </c>
      <c r="CI8" s="19">
        <v>0.2</v>
      </c>
      <c r="CJ8" s="19">
        <v>0</v>
      </c>
      <c r="CK8" s="19">
        <v>18.899999999999999</v>
      </c>
      <c r="CL8" s="19">
        <v>7.2</v>
      </c>
      <c r="CM8" s="19">
        <v>0</v>
      </c>
      <c r="CN8" s="19">
        <v>0</v>
      </c>
      <c r="CO8" s="19">
        <v>18.600000000000001</v>
      </c>
      <c r="CP8" s="19">
        <v>7.2</v>
      </c>
      <c r="CQ8" s="19">
        <v>0.2</v>
      </c>
      <c r="CR8" s="19">
        <v>0</v>
      </c>
      <c r="CS8" s="19">
        <v>18.600000000000001</v>
      </c>
      <c r="CT8" s="19">
        <v>8.4</v>
      </c>
      <c r="CU8" s="19">
        <v>0.2</v>
      </c>
      <c r="CV8" s="19">
        <v>0</v>
      </c>
      <c r="CW8" s="27"/>
      <c r="CX8" s="40">
        <f>IF(SUM(CD8,CH8)&gt;0,SUM(CD8,CH8),"")</f>
        <v>14.4</v>
      </c>
      <c r="CY8" s="40">
        <f>IF(SUM(CC8:CD8,CF8:CH8,CJ8)-CE8-CI8&gt;0,SUM(CC8:CD8,CF8:CH8,CJ8)-CE8-CI8,"")</f>
        <v>50.099999999999994</v>
      </c>
      <c r="CZ8" s="40">
        <f>IF(SUM(CK8:CL8,CN8)-CM8&gt;0,SUM(CK8:CL8,CN8)-CM8,"")</f>
        <v>26.099999999999998</v>
      </c>
      <c r="DA8" s="40">
        <f>IF(SUM(CD8,CH8,CL8)&gt;0,SUM(CD8,CH8,CL8),"")</f>
        <v>21.6</v>
      </c>
      <c r="DB8" s="40">
        <f>IF(SUM(CY8,CZ8)&gt;0,SUM(CY8,CZ8),"")</f>
        <v>76.199999999999989</v>
      </c>
      <c r="DC8" s="40">
        <f>IF(SUM(CP8,CT8)&gt;0,SUM(CP8,CT8),"")</f>
        <v>15.600000000000001</v>
      </c>
      <c r="DD8" s="40">
        <f>IF(SUM(CO8:CP8,CR8:CT8,CV8)-SUM(CQ8,CU8)&gt;0,SUM(CO8:CP8,CR8:CT8,CV8)-SUM(CQ8,CU8),"")</f>
        <v>52.400000000000006</v>
      </c>
      <c r="DE8" s="40">
        <f>IF(SUM(CY8,CZ8,DD8)&gt;0,SUM(CY8,CZ8,DD8),"")</f>
        <v>128.6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18.8</v>
      </c>
      <c r="JV8" s="17">
        <v>8</v>
      </c>
      <c r="JW8" s="17">
        <v>0</v>
      </c>
      <c r="JX8" s="17">
        <v>0</v>
      </c>
      <c r="JY8" s="17">
        <v>17.3</v>
      </c>
      <c r="JZ8" s="17">
        <v>4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>IF(SUM(JV8,JZ8)&gt;0,SUM(JV8,JZ8),"")</f>
        <v>12</v>
      </c>
      <c r="KP8" s="40">
        <f>IF(SUM(JU8:JV8,JX8:JZ8,KB8)-JW8-KA8&gt;0,SUM(JU8:JV8,JX8:JZ8,KB8)-JW8-KA8,"")</f>
        <v>48.1</v>
      </c>
      <c r="KQ8" s="40" t="str">
        <f>IF(SUM(KC8:KD8,KF8)-KE8&gt;0,SUM(KC8:KD8,KF8)-KE8,"")</f>
        <v/>
      </c>
      <c r="KR8" s="40">
        <f>IF(SUM(JV8,JZ8,KD8)&gt;0,SUM(JV8,JZ8,KD8),"")</f>
        <v>12</v>
      </c>
      <c r="KS8" s="40">
        <f>IF(SUM(KP8,KQ8)&gt;0,SUM(KP8,KQ8),"")</f>
        <v>48.1</v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>
        <f>IF(SUM(KP8,KQ8,KU8)&gt;0,SUM(KP8,KQ8,KU8),"")</f>
        <v>48.1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18.75</v>
      </c>
      <c r="QH8" s="22">
        <f>IF($CW8="P",CD8,(CD8+BA8)/2)</f>
        <v>7.2</v>
      </c>
      <c r="QI8" s="22">
        <f>IF($CW8="P",CE8,(CE8+BB8)/2)</f>
        <v>0.8</v>
      </c>
      <c r="QJ8" s="22">
        <f>IF($CW8="P",CF8,(CF8+BC8)/2)</f>
        <v>0</v>
      </c>
      <c r="QK8" s="22">
        <f>IF($CW8="P",CG8,(CG8+BD8)/2)</f>
        <v>18.649999999999999</v>
      </c>
      <c r="QL8" s="22">
        <f>IF($CW8="P",CH8,(CH8+BE8)/2)</f>
        <v>7.2</v>
      </c>
      <c r="QM8" s="22">
        <f>IF($CW8="P",CI8,(CI8+BF8)/2)</f>
        <v>0.4</v>
      </c>
      <c r="QN8" s="22">
        <f>IF($CW8="P",CJ8,(CJ8+BG8)/2)</f>
        <v>0</v>
      </c>
      <c r="QO8" s="22">
        <f>IF($CW8="P",CK8,(CK8+BH8)/2)</f>
        <v>18.399999999999999</v>
      </c>
      <c r="QP8" s="22">
        <f>IF($CW8="P",CL8,(CL8+BI8)/2)</f>
        <v>6.6</v>
      </c>
      <c r="QQ8" s="22">
        <f>IF($CW8="P",CM8,(CM8+BJ8)/2)</f>
        <v>0.5</v>
      </c>
      <c r="QR8" s="22">
        <f>IF($CW8="P",CN8,(CN8+BK8)/2)</f>
        <v>0</v>
      </c>
      <c r="QS8" s="22">
        <f>IF($CW8="P",CO8,(CO8+BL8)/2)</f>
        <v>18.5</v>
      </c>
      <c r="QT8" s="22">
        <f>IF($CW8="P",CP8,(CP8+BM8)/2)</f>
        <v>7.2</v>
      </c>
      <c r="QU8" s="22">
        <f>IF($CW8="P",CQ8,(CQ8+BN8)/2)</f>
        <v>0.4</v>
      </c>
      <c r="QV8" s="22">
        <f>IF($CW8="P",CR8,(CR8+BO8)/2)</f>
        <v>0</v>
      </c>
      <c r="QW8" s="22">
        <f>IF($CW8="P",CS8,(CS8+BP8)/2)</f>
        <v>9.3000000000000007</v>
      </c>
      <c r="QX8" s="22">
        <f>IF($CW8="P",CT8,(CT8+BQ8)/2)</f>
        <v>4.2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14.4</v>
      </c>
      <c r="RC8" s="40">
        <f>IF(SUM(QG8:QH8,QJ8:QL8,QN8)-QI8-QM8&gt;0,SUM(QG8:QH8,QJ8:QL8,QN8)-QI8-QM8,"")</f>
        <v>50.6</v>
      </c>
      <c r="RD8" s="40">
        <f>IF(SUM(QO8:QP8,QR8)-QQ8&gt;0,SUM(QO8:QP8,QR8)-QQ8,"")</f>
        <v>24.5</v>
      </c>
      <c r="RE8" s="40">
        <f>IF(SUM(QH8,QL8,QP8)&gt;0,SUM(QH8,QL8,QP8),"")</f>
        <v>21</v>
      </c>
      <c r="RF8" s="40">
        <f>IF(SUM(RC8,RD8)&gt;0,SUM(RC8,RD8),"")</f>
        <v>75.099999999999994</v>
      </c>
      <c r="RG8" s="40">
        <f>IF(SUM(QT8,QX8)&gt;0,SUM(QT8,QX8),"")</f>
        <v>11.4</v>
      </c>
      <c r="RH8" s="40">
        <f>IF(SUM(QS8:QT8,QV8:QX8,QZ8)-SUM(QU8,QY8)&gt;0,SUM(QS8:QT8,QV8:QX8,QZ8)-SUM(QU8,QY8),"")</f>
        <v>38.700000000000003</v>
      </c>
      <c r="RI8" s="40">
        <f>IF(SUM(RC8,RD8,RH8)&gt;0,SUM(RC8,RD8,RH8),"")</f>
        <v>113.8</v>
      </c>
    </row>
    <row r="9" spans="1:477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t="str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/>
      </c>
      <c r="C9" s="5" t="s">
        <v>96</v>
      </c>
      <c r="D9" s="4" t="s">
        <v>5</v>
      </c>
      <c r="E9" s="4">
        <v>2003</v>
      </c>
      <c r="F9" s="9">
        <f>SUM(L9:T9)+SUM(L9:Q9)*0.0000001+SUM(L9)*0.0000000000001</f>
        <v>180.70001291000514</v>
      </c>
      <c r="G9" s="66" t="s">
        <v>46</v>
      </c>
      <c r="H9" s="3" t="str">
        <f>IF(OR(AND(AR9&gt;=AY$44,AS9&gt;=AY$48,AR9&lt;&gt;"",AQ9=""),AND(AW9&gt;=AY$44,AX9&gt;=AY$48,AW9&lt;&gt;"",AQ9=""),AND(BU9&gt;=CB$44,BV9&gt;=CB$48,BU9&lt;&gt;"",BT9=""),AND(BZ9&gt;=CB$44,CA9&gt;=CB$48,BZ9&lt;&gt;"",BT9=""),AND(CX9&gt;=DE$44,CY9&gt;=DE$48,CX9&lt;&gt;"",CW9=""),AND(DC9&gt;=DE$44,DD9&gt;=DE$48,DC9&lt;&gt;""),AND(EC9&gt;=EJ$44,ED9&gt;=EJ$48,EC9&lt;&gt;""),AND(EH9&gt;=EJ$44,EI9&gt;=EJ$48,EH9&lt;&gt;""),AND(FE9&gt;=FL$44,FF9&gt;=FL$48,FE9&lt;&gt;""),AND(FJ9&gt;=FL$44,FK9&gt;=FL$48,FJ9&lt;&gt;""),AND(GG9&gt;=GN$44,GH9&gt;=GN$48,GG9&lt;&gt;""),AND(GL9&gt;=GN$44,GM9&gt;=GN$48,GL9&lt;&gt;""),AND(HI9&gt;=HP$44,HJ9&gt;=HP$48,HI9&lt;&gt;""),AND(HN9&gt;=HP$44,HO9&gt;=HP$48,HN9&lt;&gt;""),AND(IK9&gt;=IR$44,IL9&gt;=IR$48,IK9&lt;&gt;""),AND(IP9&gt;=IR$44,IQ9&gt;=IR$48,IP9&lt;&gt;""),AND(JM9&gt;=JT$44,JN9&gt;=JT$48,JM9&lt;&gt;""),AND(JR9&gt;=JT$44,JS9&gt;=JT$48,JR9&lt;&gt;""),AND(KO9&gt;=KV$44,KP9&gt;=KV$48,KO9&lt;&gt;""),AND(KT9&gt;=KV$44,KU9&gt;=KV$48,KT9&lt;&gt;""),AND(LQ9&gt;=LX$44,LR9&gt;=LX$48,LQ9&lt;&gt;""),AND(LV9&gt;=LX$44,LW9&gt;=LX$48,LV9&lt;&gt;""),AND(MS9&gt;=MZ$44,MT9&gt;=MZ$48,MS9&lt;&gt;""),AND(MX9&gt;=MZ$44,MY9&gt;=MZ$48,MX9&lt;&gt;""),AND(NU9&gt;=OB$44,NV9&gt;=OB$48,NU9&lt;&gt;""),AND(NZ9&gt;=OB$44,OA9&gt;=OB$48,NZ9&lt;&gt;""),AND(OW9&gt;=PD$44,OX9&gt;=PD$48,OW9&lt;&gt;""),AND(PB9&gt;=PD$44,PC9&gt;=PD$48,PB9&lt;&gt;""),AND(PY9&gt;=QF$44,PZ9&gt;=QF$48,PY9&lt;&gt;""),AND(QD9&gt;=QF$44,QE9&gt;=QF$48,QD9&lt;&gt;"")),"P","")</f>
        <v>P</v>
      </c>
      <c r="I9" s="3" t="str">
        <f>IF(OR(AND(AS9&gt;=AY$48,AS9&lt;&gt;"",AQ9=""),AND(AX9&gt;=AY$48,AX9&lt;&gt;"",AQ9=""),AND(BV9&gt;=CB$48,BV9&lt;&gt;"",BT9=""),AND(CA9&gt;=CB$48,CA9&lt;&gt;"",BT9=""),AND(CY9&gt;=DE$48,CY9&lt;&gt;"",CW9=""),AND(DD9&gt;=DE$48,DD9&lt;&gt;"",CW9=""),AND(ED9&gt;=EJ$48,ED9&lt;&gt;""),AND(EI9&gt;=EJ$48,EI9&lt;&gt;""),AND(FF9&gt;=FL$48,FF9&lt;&gt;""),AND(FK9&gt;=FL$48,FK9&lt;&gt;""),AND(GH9&gt;=GN$48,GH9&lt;&gt;""),AND(GM9&gt;=GN$48,GM9&lt;&gt;""),AND(HJ9&gt;=HP$48,HJ9&lt;&gt;""),AND(HO9&gt;=HP$48,HO9&lt;&gt;""),AND(IL9&gt;=IR$48,IL9&lt;&gt;""),AND(IQ9&gt;=IR$48,IQ9&lt;&gt;""),AND(JN9&gt;=JT$48,JN9&lt;&gt;""),AND(JS9&gt;=JT$48,JS9&lt;&gt;""),AND(KP9&gt;=KV$48,KP9&lt;&gt;""),AND(KU9&gt;=KV$48,KU9&lt;&gt;""),AND(LR9&gt;=LX$48,LR9&lt;&gt;""),AND(LW9&gt;=LX$48,LW9&lt;&gt;""),AND(MT9&gt;=MZ$48,MT9&lt;&gt;""),AND(MY9&gt;=MZ$48,MY9&lt;&gt;""),AND(NV9&gt;=OB$48,NV9&lt;&gt;""),AND(OA9&gt;=OB$48,OA9&lt;&gt;""),AND(OX9&gt;=PD$48,OX9&lt;&gt;""),AND(PC9&gt;=PD$48,PC9&lt;&gt;""),AND(PZ9&gt;=QF$48,PZ9&lt;&gt;""),AND(QE9&gt;=QF$48,QE9&lt;&gt;"")),"P","")</f>
        <v>P</v>
      </c>
      <c r="J9" s="36" t="str">
        <f>IF(AND(I9="P",H9=""),"No DD",IF(OR(AND(AU9&gt;=AY$47,AV9&gt;=AY$51,AU9&lt;&gt;"",AQ9=""),AND(BX9&gt;=CB$47,BY9&gt;=CB$51,BX9&lt;&gt;"",BT9=""),AND(DA9&gt;=DE$47,DB9&gt;=DE$51,DA9&lt;&gt;"",CW9=""),AND(EF9&gt;=EJ$47,EG9&gt;=EJ$51,EF9&lt;&gt;""),AND(FH9&gt;=FL$47,FI9&gt;=FL$51,FH9&lt;&gt;""),AND(GJ9&gt;=GN$47,GK9&gt;=GN$51,GJ9&lt;&gt;""),AND(HL9&gt;=HP$47,HM9&gt;=HP$51,HL9&lt;&gt;""),AND(IN9&gt;=IR$47,IO9&gt;=IR$51,IN9&lt;&gt;""),AND(JP9&gt;=JT$47,JQ9&gt;=JT$51,JP9&lt;&gt;""),AND(KR9&gt;=KV$47,KS9&gt;=KV$51,KR9&lt;&gt;""),AND(LT9&gt;=LX$47,LU9&gt;=LX$51,LT9&lt;&gt;""),AND(MV9&gt;=MZ$47,MW9&gt;=MZ$51,MV9&lt;&gt;""),AND(NX9&gt;=OB$47,NY9&gt;=OB$51,NX9&lt;&gt;""),AND(OZ9&gt;=PD$47,PA9&gt;=PD$51,OZ9&lt;&gt;""),AND(QB9&gt;=QF$47,QC9&gt;=QF$51,QB9&lt;&gt;"")),"Merit",IF(OR(AND(AU9&gt;=AY$46,AV9&gt;=AY$50,AU9&lt;&gt;"",AQ9=""),AND(BX9&gt;=CB$46,BY9&gt;=CB$50,BX9&lt;&gt;"",BT9=""),AND(DA9&gt;=DE$46,DB9&gt;=DE$50,DA9&lt;&gt;"",CW9=""),AND(EF9&gt;=EJ$46,EG9&gt;=EJ$50,EF9&lt;&gt;""),AND(FH9&gt;=FL$46,FI9&gt;=FL$50,FH9&lt;&gt;""),AND(GJ9&gt;=GN$46,GK9&gt;=GN$50,GJ9&lt;&gt;""),AND(HL9&gt;=HP$46,HM9&gt;=HP$50,HL9&lt;&gt;""),AND(IN9&gt;=IR$46,IO9&gt;=IR$50,IN9&lt;&gt;""),AND(JP9&gt;=JT$46,JQ9&gt;=JT$50,JP9&lt;&gt;""),AND(KR9&gt;=KV$46,KS9&gt;=KV$50,KR9&lt;&gt;""),AND(LT9&gt;=LX$46,LU9&gt;=LX$50,LT9&lt;&gt;""),AND(MV9&gt;=MZ$46,MW9&gt;=MZ$50,MV9&lt;&gt;""),AND(NX9&gt;=OB$46,NY9&gt;=OB$50,NX9&lt;&gt;""),AND(OZ9&gt;=PD$46,PA9&gt;=PD$50,OZ9&lt;&gt;""),AND(QB9&gt;=QF$46,QC9&gt;=QF$50,QB9&lt;&gt;"")),"Excellence",IF(K9="P","Worlds Team",IF(H9="P","National Team","")))))</f>
        <v>National Team</v>
      </c>
      <c r="K9" s="3" t="str">
        <f>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P","")</f>
        <v/>
      </c>
      <c r="L9" s="8">
        <f>IF(COUNT(AS9,BV9,CY9)&gt;0,LARGE((AS9,BV9,CY9),1),0)</f>
        <v>51.4</v>
      </c>
      <c r="M9" s="8" t="str">
        <f>IF(L9=0,"",IF(L9=CY9,$CC$1,IF(L9=BV9,$AZ$1,IF(L9=AS9,$W$1,""))))</f>
        <v>2023 Nationals</v>
      </c>
      <c r="N9" s="8">
        <f>IF(COUNT(AS9,BV9,CY9)&gt;1,LARGE((AS9,BV9,CY9),2),0)</f>
        <v>51.29999999999999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26.400000000000002</v>
      </c>
      <c r="Q9" s="8" t="str">
        <f>IF(P9=0,"",IF(P9=CZ9,$CC$1,IF(P9=BW9,$AZ$1,IF(P9=AT9,$W$1,""))))</f>
        <v>2024 Elite Canada</v>
      </c>
      <c r="R9" s="8">
        <f>IF(MAX(AX9,CA9,DD9)&gt;0,MAX(AX9,CA9,DD9),0)</f>
        <v>51.6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18.2</v>
      </c>
      <c r="X9" s="19">
        <v>6.9</v>
      </c>
      <c r="Y9" s="19">
        <v>0.6</v>
      </c>
      <c r="Z9" s="19">
        <v>0</v>
      </c>
      <c r="AA9" s="19">
        <v>18.3</v>
      </c>
      <c r="AB9" s="19">
        <v>8.5</v>
      </c>
      <c r="AC9" s="19">
        <v>0.2</v>
      </c>
      <c r="AD9" s="19">
        <v>0.3</v>
      </c>
      <c r="AE9" s="19">
        <v>18.7</v>
      </c>
      <c r="AF9" s="19">
        <v>7.5</v>
      </c>
      <c r="AG9" s="19">
        <v>0.6</v>
      </c>
      <c r="AH9" s="19">
        <v>0.3</v>
      </c>
      <c r="AI9" s="19">
        <v>18.600000000000001</v>
      </c>
      <c r="AJ9" s="19">
        <v>7.3</v>
      </c>
      <c r="AK9" s="19">
        <v>0</v>
      </c>
      <c r="AL9" s="19">
        <v>0</v>
      </c>
      <c r="AM9" s="19">
        <v>17.2</v>
      </c>
      <c r="AN9" s="19">
        <v>5.0999999999999996</v>
      </c>
      <c r="AO9" s="19">
        <v>0</v>
      </c>
      <c r="AP9" s="19">
        <v>0.3</v>
      </c>
      <c r="AQ9" s="27"/>
      <c r="AR9" s="40">
        <f>IF(SUM(X9,AB9)&gt;0,SUM(X9,AB9),"")</f>
        <v>15.4</v>
      </c>
      <c r="AS9" s="40">
        <f>IF(SUM(W9:X9,Z9:AB9,AD9)-Y9-AC9&gt;0,SUM(W9:X9,Z9:AB9,AD9)-Y9-AC9,"")</f>
        <v>51.4</v>
      </c>
      <c r="AT9" s="40">
        <f>IF(SUM(AE9:AF9,AH9)-AG9&gt;0,SUM(AE9:AF9,AH9)-AG9,"")</f>
        <v>25.9</v>
      </c>
      <c r="AU9" s="40">
        <f>IF(SUM(X9,AB9,AF9)&gt;0,SUM(X9,AB9,AF9),"")</f>
        <v>22.9</v>
      </c>
      <c r="AV9" s="40">
        <f>IF(SUM(AS9,AT9)&gt;0,SUM(AS9,AT9),"")</f>
        <v>77.3</v>
      </c>
      <c r="AW9" s="40">
        <f>IF(SUM(AJ9,AN9)&gt;0,SUM(AJ9,AN9),"")</f>
        <v>12.399999999999999</v>
      </c>
      <c r="AX9" s="40">
        <f>IF(SUM(AI9:AJ9,AL9:AN9,AP9)-SUM(AK9,AO9)&gt;0,SUM(AI9:AJ9,AL9:AN9,AP9)-SUM(AK9,AO9),"")</f>
        <v>48.5</v>
      </c>
      <c r="AY9" s="40">
        <f>IF(SUM(AS9,AT9,AX9)&gt;0,SUM(AS9,AT9,AX9),"")</f>
        <v>125.8</v>
      </c>
      <c r="AZ9" s="18">
        <v>18.3</v>
      </c>
      <c r="BA9" s="18">
        <v>7.7</v>
      </c>
      <c r="BB9" s="18">
        <v>0.2</v>
      </c>
      <c r="BC9" s="18">
        <v>0.3</v>
      </c>
      <c r="BD9" s="18">
        <v>18.5</v>
      </c>
      <c r="BE9" s="18">
        <v>7.3</v>
      </c>
      <c r="BF9" s="18">
        <v>0.6</v>
      </c>
      <c r="BG9" s="18">
        <v>0</v>
      </c>
      <c r="BH9" s="18">
        <v>17.2</v>
      </c>
      <c r="BI9" s="18">
        <v>5.4</v>
      </c>
      <c r="BJ9" s="18">
        <v>0</v>
      </c>
      <c r="BK9" s="18">
        <v>0.3</v>
      </c>
      <c r="BL9" s="18"/>
      <c r="BM9" s="18"/>
      <c r="BN9" s="18"/>
      <c r="BO9" s="18"/>
      <c r="BP9" s="18"/>
      <c r="BQ9" s="18"/>
      <c r="BR9" s="18"/>
      <c r="BS9" s="18"/>
      <c r="BT9" s="28"/>
      <c r="BU9" s="11">
        <f>IF(SUM(BA9,BE9)&gt;0,SUM(BA9,BE9),"")</f>
        <v>15</v>
      </c>
      <c r="BV9" s="11">
        <f>IF(SUM(AZ9:BA9,BC9:BE9,BG9)-BB9-BF9&gt;0,SUM(AZ9:BA9,BC9:BE9,BG9)-BB9-BF9,"")</f>
        <v>51.29999999999999</v>
      </c>
      <c r="BW9" s="11">
        <f>IF(SUM(BH9:BI9,BK9)-BJ9&gt;0,SUM(BH9:BI9,BK9)-BJ9,"")</f>
        <v>22.900000000000002</v>
      </c>
      <c r="BX9" s="11">
        <f>IF(SUM(BA9,BE9,BI9)&gt;0,SUM(BA9,BE9,BI9),"")</f>
        <v>20.399999999999999</v>
      </c>
      <c r="BY9" s="11">
        <f>IF(SUM(BV9,BW9)&gt;0,SUM(BV9,BW9),"")</f>
        <v>74.199999999999989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74.199999999999989</v>
      </c>
      <c r="CC9" s="19">
        <v>17.8</v>
      </c>
      <c r="CD9" s="19">
        <v>6.9</v>
      </c>
      <c r="CE9" s="19">
        <v>0.2</v>
      </c>
      <c r="CF9" s="19">
        <v>0</v>
      </c>
      <c r="CG9" s="19">
        <v>18.399999999999999</v>
      </c>
      <c r="CH9" s="19">
        <v>8.1</v>
      </c>
      <c r="CI9" s="19">
        <v>0.2</v>
      </c>
      <c r="CJ9" s="19">
        <v>0.3</v>
      </c>
      <c r="CK9" s="19">
        <v>18.600000000000001</v>
      </c>
      <c r="CL9" s="19">
        <v>7.5</v>
      </c>
      <c r="CM9" s="19">
        <v>0</v>
      </c>
      <c r="CN9" s="19">
        <v>0.3</v>
      </c>
      <c r="CO9" s="19">
        <v>18.600000000000001</v>
      </c>
      <c r="CP9" s="19">
        <v>8.1</v>
      </c>
      <c r="CQ9" s="19">
        <v>0.6</v>
      </c>
      <c r="CR9" s="19">
        <v>0.3</v>
      </c>
      <c r="CS9" s="19">
        <v>16.3</v>
      </c>
      <c r="CT9" s="19">
        <v>9.6</v>
      </c>
      <c r="CU9" s="19">
        <v>1</v>
      </c>
      <c r="CV9" s="19">
        <v>0.3</v>
      </c>
      <c r="CW9" s="27"/>
      <c r="CX9" s="40">
        <f>IF(SUM(CD9,CH9)&gt;0,SUM(CD9,CH9),"")</f>
        <v>15</v>
      </c>
      <c r="CY9" s="40">
        <f>IF(SUM(CC9:CD9,CF9:CH9,CJ9)-CE9-CI9&gt;0,SUM(CC9:CD9,CF9:CH9,CJ9)-CE9-CI9,"")</f>
        <v>51.099999999999994</v>
      </c>
      <c r="CZ9" s="40">
        <f>IF(SUM(CK9:CL9,CN9)-CM9&gt;0,SUM(CK9:CL9,CN9)-CM9,"")</f>
        <v>26.400000000000002</v>
      </c>
      <c r="DA9" s="40">
        <f>IF(SUM(CD9,CH9,CL9)&gt;0,SUM(CD9,CH9,CL9),"")</f>
        <v>22.5</v>
      </c>
      <c r="DB9" s="40">
        <f>IF(SUM(CY9,CZ9)&gt;0,SUM(CY9,CZ9),"")</f>
        <v>77.5</v>
      </c>
      <c r="DC9" s="40">
        <f>IF(SUM(CP9,CT9)&gt;0,SUM(CP9,CT9),"")</f>
        <v>17.7</v>
      </c>
      <c r="DD9" s="40">
        <f>IF(SUM(CO9:CP9,CR9:CT9,CV9)-SUM(CQ9,CU9)&gt;0,SUM(CO9:CP9,CR9:CT9,CV9)-SUM(CQ9,CU9),"")</f>
        <v>51.6</v>
      </c>
      <c r="DE9" s="40">
        <f>IF(SUM(CY9,CZ9,DD9)&gt;0,SUM(CY9,CZ9,DD9),"")</f>
        <v>129.1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17.5</v>
      </c>
      <c r="JV9" s="17">
        <v>2.8</v>
      </c>
      <c r="JW9" s="17">
        <v>0</v>
      </c>
      <c r="JX9" s="17">
        <v>0</v>
      </c>
      <c r="JY9" s="17">
        <v>17.2</v>
      </c>
      <c r="JZ9" s="17">
        <v>5.0999999999999996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7.8999999999999995</v>
      </c>
      <c r="KP9" s="40">
        <f>IF(SUM(JU9:JV9,JX9:JZ9,KB9)-JW9-KA9&gt;0,SUM(JU9:JV9,JX9:JZ9,KB9)-JW9-KA9,"")</f>
        <v>42.6</v>
      </c>
      <c r="KQ9" s="40" t="str">
        <f>IF(SUM(KC9:KD9,KF9)-KE9&gt;0,SUM(KC9:KD9,KF9)-KE9,"")</f>
        <v/>
      </c>
      <c r="KR9" s="40">
        <f>IF(SUM(JV9,JZ9,KD9)&gt;0,SUM(JV9,JZ9,KD9),"")</f>
        <v>7.8999999999999995</v>
      </c>
      <c r="KS9" s="40">
        <f>IF(SUM(KP9,KQ9)&gt;0,SUM(KP9,KQ9),"")</f>
        <v>42.6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42.6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18.05</v>
      </c>
      <c r="QH9" s="22">
        <f>IF($CW9="P",CD9,(CD9+BA9)/2)</f>
        <v>7.3000000000000007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18.45</v>
      </c>
      <c r="QL9" s="22">
        <f>IF($CW9="P",CH9,(CH9+BE9)/2)</f>
        <v>7.6999999999999993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17.899999999999999</v>
      </c>
      <c r="QP9" s="22">
        <f>IF($CW9="P",CL9,(CL9+BI9)/2)</f>
        <v>6.45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9.3000000000000007</v>
      </c>
      <c r="QT9" s="22">
        <f>IF($CW9="P",CP9,(CP9+BM9)/2)</f>
        <v>4.05</v>
      </c>
      <c r="QU9" s="22">
        <f>IF($CW9="P",CQ9,(CQ9+BN9)/2)</f>
        <v>0.3</v>
      </c>
      <c r="QV9" s="22">
        <f>IF($CW9="P",CR9,(CR9+BO9)/2)</f>
        <v>0.15</v>
      </c>
      <c r="QW9" s="22">
        <f>IF($CW9="P",CS9,(CS9+BP9)/2)</f>
        <v>8.15</v>
      </c>
      <c r="QX9" s="22">
        <f>IF($CW9="P",CT9,(CT9+BQ9)/2)</f>
        <v>4.8</v>
      </c>
      <c r="QY9" s="22">
        <f>IF($CW9="P",CU9,(CU9+BR9)/2)</f>
        <v>0.5</v>
      </c>
      <c r="QZ9" s="22">
        <f>IF($CW9="P",CV9,(CV9+BS9)/2)</f>
        <v>0.15</v>
      </c>
      <c r="RA9" s="27" t="s">
        <v>46</v>
      </c>
      <c r="RB9" s="40">
        <f>IF(SUM(QH9,QL9)&gt;0,SUM(QH9,QL9),"")</f>
        <v>15</v>
      </c>
      <c r="RC9" s="40">
        <f>IF(SUM(QG9:QH9,QJ9:QL9,QN9)-QI9-QM9&gt;0,SUM(QG9:QH9,QJ9:QL9,QN9)-QI9-QM9,"")</f>
        <v>51.2</v>
      </c>
      <c r="RD9" s="40">
        <f>IF(SUM(QO9:QP9,QR9)-QQ9&gt;0,SUM(QO9:QP9,QR9)-QQ9,"")</f>
        <v>24.65</v>
      </c>
      <c r="RE9" s="40">
        <f>IF(SUM(QH9,QL9,QP9)&gt;0,SUM(QH9,QL9,QP9),"")</f>
        <v>21.45</v>
      </c>
      <c r="RF9" s="40">
        <f>IF(SUM(RC9,RD9)&gt;0,SUM(RC9,RD9),"")</f>
        <v>75.849999999999994</v>
      </c>
      <c r="RG9" s="40">
        <f>IF(SUM(QT9,QX9)&gt;0,SUM(QT9,QX9),"")</f>
        <v>8.85</v>
      </c>
      <c r="RH9" s="40">
        <f>IF(SUM(QS9:QT9,QV9:QX9,QZ9)-SUM(QU9,QY9)&gt;0,SUM(QS9:QT9,QV9:QX9,QZ9)-SUM(QU9,QY9),"")</f>
        <v>25.8</v>
      </c>
      <c r="RI9" s="40">
        <f>IF(SUM(RC9,RD9,RH9)&gt;0,SUM(RC9,RD9,RH9),"")</f>
        <v>101.64999999999999</v>
      </c>
    </row>
    <row r="10" spans="1:477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2</v>
      </c>
      <c r="C10" s="5" t="s">
        <v>207</v>
      </c>
      <c r="D10" s="4" t="s">
        <v>4</v>
      </c>
      <c r="E10" s="4">
        <v>2007</v>
      </c>
      <c r="F10" s="9">
        <f>SUM(L10:T10)+SUM(L10:Q10)*0.0000001+SUM(L10)*0.0000000000001</f>
        <v>179.10001271000519</v>
      </c>
      <c r="G10" s="66"/>
      <c r="H10" s="3" t="str">
        <f>IF(OR(AND(AR10&gt;=AY$44,AS10&gt;=AY$48,AR10&lt;&gt;"",AQ10=""),AND(AW10&gt;=AY$44,AX10&gt;=AY$48,AW10&lt;&gt;"",AQ10=""),AND(BU10&gt;=CB$44,BV10&gt;=CB$48,BU10&lt;&gt;"",BT10=""),AND(BZ10&gt;=CB$44,CA10&gt;=CB$48,BZ10&lt;&gt;"",BT10=""),AND(CX10&gt;=DE$44,CY10&gt;=DE$48,CX10&lt;&gt;"",CW10=""),AND(DC10&gt;=DE$44,DD10&gt;=DE$48,DC10&lt;&gt;""),AND(EC10&gt;=EJ$44,ED10&gt;=EJ$48,EC10&lt;&gt;""),AND(EH10&gt;=EJ$44,EI10&gt;=EJ$48,EH10&lt;&gt;""),AND(FE10&gt;=FL$44,FF10&gt;=FL$48,FE10&lt;&gt;""),AND(FJ10&gt;=FL$44,FK10&gt;=FL$48,FJ10&lt;&gt;""),AND(GG10&gt;=GN$44,GH10&gt;=GN$48,GG10&lt;&gt;""),AND(GL10&gt;=GN$44,GM10&gt;=GN$48,GL10&lt;&gt;""),AND(HI10&gt;=HP$44,HJ10&gt;=HP$48,HI10&lt;&gt;""),AND(HN10&gt;=HP$44,HO10&gt;=HP$48,HN10&lt;&gt;""),AND(IK10&gt;=IR$44,IL10&gt;=IR$48,IK10&lt;&gt;""),AND(IP10&gt;=IR$44,IQ10&gt;=IR$48,IP10&lt;&gt;""),AND(JM10&gt;=JT$44,JN10&gt;=JT$48,JM10&lt;&gt;""),AND(JR10&gt;=JT$44,JS10&gt;=JT$48,JR10&lt;&gt;""),AND(KO10&gt;=KV$44,KP10&gt;=KV$48,KO10&lt;&gt;""),AND(KT10&gt;=KV$44,KU10&gt;=KV$48,KT10&lt;&gt;""),AND(LQ10&gt;=LX$44,LR10&gt;=LX$48,LQ10&lt;&gt;""),AND(LV10&gt;=LX$44,LW10&gt;=LX$48,LV10&lt;&gt;""),AND(MS10&gt;=MZ$44,MT10&gt;=MZ$48,MS10&lt;&gt;""),AND(MX10&gt;=MZ$44,MY10&gt;=MZ$48,MX10&lt;&gt;""),AND(NU10&gt;=OB$44,NV10&gt;=OB$48,NU10&lt;&gt;""),AND(NZ10&gt;=OB$44,OA10&gt;=OB$48,NZ10&lt;&gt;""),AND(OW10&gt;=PD$44,OX10&gt;=PD$48,OW10&lt;&gt;""),AND(PB10&gt;=PD$44,PC10&gt;=PD$48,PB10&lt;&gt;""),AND(PY10&gt;=QF$44,PZ10&gt;=QF$48,PY10&lt;&gt;""),AND(QD10&gt;=QF$44,QE10&gt;=QF$48,QD10&lt;&gt;"")),"P","")</f>
        <v>P</v>
      </c>
      <c r="I10" s="3" t="str">
        <f>IF(OR(AND(AS10&gt;=AY$48,AS10&lt;&gt;"",AQ10=""),AND(AX10&gt;=AY$48,AX10&lt;&gt;"",AQ10=""),AND(BV10&gt;=CB$48,BV10&lt;&gt;"",BT10=""),AND(CA10&gt;=CB$48,CA10&lt;&gt;"",BT10=""),AND(CY10&gt;=DE$48,CY10&lt;&gt;"",CW10=""),AND(DD10&gt;=DE$48,DD10&lt;&gt;"",CW10=""),AND(ED10&gt;=EJ$48,ED10&lt;&gt;""),AND(EI10&gt;=EJ$48,EI10&lt;&gt;""),AND(FF10&gt;=FL$48,FF10&lt;&gt;""),AND(FK10&gt;=FL$48,FK10&lt;&gt;""),AND(GH10&gt;=GN$48,GH10&lt;&gt;""),AND(GM10&gt;=GN$48,GM10&lt;&gt;""),AND(HJ10&gt;=HP$48,HJ10&lt;&gt;""),AND(HO10&gt;=HP$48,HO10&lt;&gt;""),AND(IL10&gt;=IR$48,IL10&lt;&gt;""),AND(IQ10&gt;=IR$48,IQ10&lt;&gt;""),AND(JN10&gt;=JT$48,JN10&lt;&gt;""),AND(JS10&gt;=JT$48,JS10&lt;&gt;""),AND(KP10&gt;=KV$48,KP10&lt;&gt;""),AND(KU10&gt;=KV$48,KU10&lt;&gt;""),AND(LR10&gt;=LX$48,LR10&lt;&gt;""),AND(LW10&gt;=LX$48,LW10&lt;&gt;""),AND(MT10&gt;=MZ$48,MT10&lt;&gt;""),AND(MY10&gt;=MZ$48,MY10&lt;&gt;""),AND(NV10&gt;=OB$48,NV10&lt;&gt;""),AND(OA10&gt;=OB$48,OA10&lt;&gt;""),AND(OX10&gt;=PD$48,OX10&lt;&gt;""),AND(PC10&gt;=PD$48,PC10&lt;&gt;""),AND(PZ10&gt;=QF$48,PZ10&lt;&gt;""),AND(QE10&gt;=QF$48,QE10&lt;&gt;"")),"P","")</f>
        <v>P</v>
      </c>
      <c r="J10" s="36" t="str">
        <f>IF(AND(I10="P",H10=""),"No DD",IF(OR(AND(AU10&gt;=AY$47,AV10&gt;=AY$51,AU10&lt;&gt;"",AQ10=""),AND(BX10&gt;=CB$47,BY10&gt;=CB$51,BX10&lt;&gt;"",BT10=""),AND(DA10&gt;=DE$47,DB10&gt;=DE$51,DA10&lt;&gt;"",CW10=""),AND(EF10&gt;=EJ$47,EG10&gt;=EJ$51,EF10&lt;&gt;""),AND(FH10&gt;=FL$47,FI10&gt;=FL$51,FH10&lt;&gt;""),AND(GJ10&gt;=GN$47,GK10&gt;=GN$51,GJ10&lt;&gt;""),AND(HL10&gt;=HP$47,HM10&gt;=HP$51,HL10&lt;&gt;""),AND(IN10&gt;=IR$47,IO10&gt;=IR$51,IN10&lt;&gt;""),AND(JP10&gt;=JT$47,JQ10&gt;=JT$51,JP10&lt;&gt;""),AND(KR10&gt;=KV$47,KS10&gt;=KV$51,KR10&lt;&gt;""),AND(LT10&gt;=LX$47,LU10&gt;=LX$51,LT10&lt;&gt;""),AND(MV10&gt;=MZ$47,MW10&gt;=MZ$51,MV10&lt;&gt;""),AND(NX10&gt;=OB$47,NY10&gt;=OB$51,NX10&lt;&gt;""),AND(OZ10&gt;=PD$47,PA10&gt;=PD$51,OZ10&lt;&gt;""),AND(QB10&gt;=QF$47,QC10&gt;=QF$51,QB10&lt;&gt;"")),"Merit",IF(OR(AND(AU10&gt;=AY$46,AV10&gt;=AY$50,AU10&lt;&gt;"",AQ10=""),AND(BX10&gt;=CB$46,BY10&gt;=CB$50,BX10&lt;&gt;"",BT10=""),AND(DA10&gt;=DE$46,DB10&gt;=DE$50,DA10&lt;&gt;"",CW10=""),AND(EF10&gt;=EJ$46,EG10&gt;=EJ$50,EF10&lt;&gt;""),AND(FH10&gt;=FL$46,FI10&gt;=FL$50,FH10&lt;&gt;""),AND(GJ10&gt;=GN$46,GK10&gt;=GN$50,GJ10&lt;&gt;""),AND(HL10&gt;=HP$46,HM10&gt;=HP$50,HL10&lt;&gt;""),AND(IN10&gt;=IR$46,IO10&gt;=IR$50,IN10&lt;&gt;""),AND(JP10&gt;=JT$46,JQ10&gt;=JT$50,JP10&lt;&gt;""),AND(KR10&gt;=KV$46,KS10&gt;=KV$50,KR10&lt;&gt;""),AND(LT10&gt;=LX$46,LU10&gt;=LX$50,LT10&lt;&gt;""),AND(MV10&gt;=MZ$46,MW10&gt;=MZ$50,MV10&lt;&gt;""),AND(NX10&gt;=OB$46,NY10&gt;=OB$50,NX10&lt;&gt;""),AND(OZ10&gt;=PD$46,PA10&gt;=PD$50,OZ10&lt;&gt;""),AND(QB10&gt;=QF$46,QC10&gt;=QF$50,QB10&lt;&gt;"")),"Excellence",IF(K10="P","Worlds Team",IF(H10="P","National Team","")))))</f>
        <v>National Team</v>
      </c>
      <c r="K10" s="3" t="str">
        <f>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P","")</f>
        <v/>
      </c>
      <c r="L10" s="8">
        <f>IF(COUNT(AS10,BV10,CY10)&gt;0,LARGE((AS10,BV10,CY10),1),0)</f>
        <v>51.7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50.199999999999996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50.800000000000004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1.2000000000000099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18.100000000000001</v>
      </c>
      <c r="X10" s="19">
        <v>7.6</v>
      </c>
      <c r="Y10" s="19">
        <v>0.6</v>
      </c>
      <c r="Z10" s="19">
        <v>0</v>
      </c>
      <c r="AA10" s="19">
        <v>17.899999999999999</v>
      </c>
      <c r="AB10" s="19">
        <v>6.8</v>
      </c>
      <c r="AC10" s="19">
        <v>0.2</v>
      </c>
      <c r="AD10" s="19">
        <v>0</v>
      </c>
      <c r="AE10" s="19">
        <v>17.2</v>
      </c>
      <c r="AF10" s="19">
        <v>2.8</v>
      </c>
      <c r="AG10" s="19">
        <v>0</v>
      </c>
      <c r="AH10" s="19">
        <v>0</v>
      </c>
      <c r="AI10" s="19">
        <v>18.2</v>
      </c>
      <c r="AJ10" s="19">
        <v>7.6</v>
      </c>
      <c r="AK10" s="19">
        <v>0</v>
      </c>
      <c r="AL10" s="19">
        <v>0</v>
      </c>
      <c r="AM10" s="19">
        <v>18.100000000000001</v>
      </c>
      <c r="AN10" s="19">
        <v>6.8</v>
      </c>
      <c r="AO10" s="19">
        <v>0.6</v>
      </c>
      <c r="AP10" s="19">
        <v>0</v>
      </c>
      <c r="AQ10" s="27"/>
      <c r="AR10" s="40">
        <f>IF(SUM(X10,AB10)&gt;0,SUM(X10,AB10),"")</f>
        <v>14.399999999999999</v>
      </c>
      <c r="AS10" s="40">
        <f>IF(SUM(W10:X10,Z10:AB10,AD10)-Y10-AC10&gt;0,SUM(W10:X10,Z10:AB10,AD10)-Y10-AC10,"")</f>
        <v>49.599999999999994</v>
      </c>
      <c r="AT10" s="40">
        <f>IF(SUM(AE10:AF10,AH10)-AG10&gt;0,SUM(AE10:AF10,AH10)-AG10,"")</f>
        <v>20</v>
      </c>
      <c r="AU10" s="40">
        <f>IF(SUM(X10,AB10,AF10)&gt;0,SUM(X10,AB10,AF10),"")</f>
        <v>17.2</v>
      </c>
      <c r="AV10" s="40">
        <f>IF(SUM(AS10,AT10)&gt;0,SUM(AS10,AT10),"")</f>
        <v>69.599999999999994</v>
      </c>
      <c r="AW10" s="40">
        <f>IF(SUM(AJ10,AN10)&gt;0,SUM(AJ10,AN10),"")</f>
        <v>14.399999999999999</v>
      </c>
      <c r="AX10" s="40">
        <f>IF(SUM(AI10:AJ10,AL10:AN10,AP10)-SUM(AK10,AO10)&gt;0,SUM(AI10:AJ10,AL10:AN10,AP10)-SUM(AK10,AO10),"")</f>
        <v>50.099999999999994</v>
      </c>
      <c r="AY10" s="40">
        <f>IF(SUM(AS10,AT10,AX10)&gt;0,SUM(AS10,AT10,AX10),"")</f>
        <v>119.69999999999999</v>
      </c>
      <c r="AZ10" s="18">
        <v>18.600000000000001</v>
      </c>
      <c r="BA10" s="18">
        <v>7.2</v>
      </c>
      <c r="BB10" s="18">
        <v>0.6</v>
      </c>
      <c r="BC10" s="18">
        <v>0</v>
      </c>
      <c r="BD10" s="18">
        <v>18.2</v>
      </c>
      <c r="BE10" s="18">
        <v>6.8</v>
      </c>
      <c r="BF10" s="18">
        <v>0</v>
      </c>
      <c r="BG10" s="18">
        <v>0</v>
      </c>
      <c r="BH10" s="18">
        <v>17.7</v>
      </c>
      <c r="BI10" s="18">
        <v>6</v>
      </c>
      <c r="BJ10" s="18">
        <v>0.6</v>
      </c>
      <c r="BK10" s="18">
        <v>0</v>
      </c>
      <c r="BL10" s="18">
        <v>18.2</v>
      </c>
      <c r="BM10" s="18">
        <v>7.2</v>
      </c>
      <c r="BN10" s="18">
        <v>0.8</v>
      </c>
      <c r="BO10" s="18">
        <v>0</v>
      </c>
      <c r="BP10" s="18">
        <v>18</v>
      </c>
      <c r="BQ10" s="18">
        <v>6.8000000000000007</v>
      </c>
      <c r="BR10" s="18">
        <v>0.6</v>
      </c>
      <c r="BS10" s="18">
        <v>0</v>
      </c>
      <c r="BT10" s="28"/>
      <c r="BU10" s="11">
        <f>IF(SUM(BA10,BE10)&gt;0,SUM(BA10,BE10),"")</f>
        <v>14</v>
      </c>
      <c r="BV10" s="11">
        <f>IF(SUM(AZ10:BA10,BC10:BE10,BG10)-BB10-BF10&gt;0,SUM(AZ10:BA10,BC10:BE10,BG10)-BB10-BF10,"")</f>
        <v>50.199999999999996</v>
      </c>
      <c r="BW10" s="11">
        <f>IF(SUM(BH10:BI10,BK10)-BJ10&gt;0,SUM(BH10:BI10,BK10)-BJ10,"")</f>
        <v>23.099999999999998</v>
      </c>
      <c r="BX10" s="11">
        <f>IF(SUM(BA10,BE10,BI10)&gt;0,SUM(BA10,BE10,BI10),"")</f>
        <v>20</v>
      </c>
      <c r="BY10" s="11">
        <f>IF(SUM(BV10,BW10)&gt;0,SUM(BV10,BW10),"")</f>
        <v>73.3</v>
      </c>
      <c r="BZ10" s="11">
        <f>IF(SUM(BM10,BQ10)&gt;0,SUM(BM10,BQ10),"")</f>
        <v>14</v>
      </c>
      <c r="CA10" s="11">
        <f>IF(SUM(BL10:BM10,BO10:BQ10,BS10)-SUM(BN10,BR10)&gt;0,SUM(BL10:BM10,BO10:BQ10,BS10)-SUM(BN10,BR10),"")</f>
        <v>48.800000000000004</v>
      </c>
      <c r="CB10" s="11">
        <f>IF(SUM(BV10,BW10,CA10)&gt;0,SUM(BV10,BW10,CA10),"")</f>
        <v>122.1</v>
      </c>
      <c r="CC10" s="19">
        <v>18.2</v>
      </c>
      <c r="CD10" s="19">
        <v>8.4</v>
      </c>
      <c r="CE10" s="19">
        <v>0.6</v>
      </c>
      <c r="CF10" s="19">
        <v>0</v>
      </c>
      <c r="CG10" s="19">
        <v>18.5</v>
      </c>
      <c r="CH10" s="19">
        <v>7.2</v>
      </c>
      <c r="CI10" s="19">
        <v>0</v>
      </c>
      <c r="CJ10" s="19">
        <v>0</v>
      </c>
      <c r="CK10" s="19">
        <v>18.100000000000001</v>
      </c>
      <c r="CL10" s="19">
        <v>7.7</v>
      </c>
      <c r="CM10" s="19">
        <v>0.6</v>
      </c>
      <c r="CN10" s="19">
        <v>0</v>
      </c>
      <c r="CO10" s="19">
        <v>18.7</v>
      </c>
      <c r="CP10" s="19">
        <v>8.4</v>
      </c>
      <c r="CQ10" s="19">
        <v>0.6</v>
      </c>
      <c r="CR10" s="19">
        <v>0</v>
      </c>
      <c r="CS10" s="19">
        <v>18.3</v>
      </c>
      <c r="CT10" s="19">
        <v>6.8</v>
      </c>
      <c r="CU10" s="19">
        <v>0.8</v>
      </c>
      <c r="CV10" s="19">
        <v>0</v>
      </c>
      <c r="CW10" s="27"/>
      <c r="CX10" s="40">
        <f>IF(SUM(CD10,CH10)&gt;0,SUM(CD10,CH10),"")</f>
        <v>15.600000000000001</v>
      </c>
      <c r="CY10" s="40">
        <f>IF(SUM(CC10:CD10,CF10:CH10,CJ10)-CE10-CI10&gt;0,SUM(CC10:CD10,CF10:CH10,CJ10)-CE10-CI10,"")</f>
        <v>51.7</v>
      </c>
      <c r="CZ10" s="40">
        <f>IF(SUM(CK10:CL10,CN10)-CM10&gt;0,SUM(CK10:CL10,CN10)-CM10,"")</f>
        <v>25.2</v>
      </c>
      <c r="DA10" s="40">
        <f>IF(SUM(CD10,CH10,CL10)&gt;0,SUM(CD10,CH10,CL10),"")</f>
        <v>23.3</v>
      </c>
      <c r="DB10" s="40">
        <f>IF(SUM(CY10,CZ10)&gt;0,SUM(CY10,CZ10),"")</f>
        <v>76.900000000000006</v>
      </c>
      <c r="DC10" s="40">
        <f>IF(SUM(CP10,CT10)&gt;0,SUM(CP10,CT10),"")</f>
        <v>15.2</v>
      </c>
      <c r="DD10" s="40">
        <f>IF(SUM(CO10:CP10,CR10:CT10,CV10)-SUM(CQ10,CU10)&gt;0,SUM(CO10:CP10,CR10:CT10,CV10)-SUM(CQ10,CU10),"")</f>
        <v>50.800000000000004</v>
      </c>
      <c r="DE10" s="40">
        <f>IF(SUM(CY10,CZ10,DD10)&gt;0,SUM(CY10,CZ10,DD10),"")</f>
        <v>127.70000000000002</v>
      </c>
      <c r="DF10" s="50">
        <f>IF(MAX(ED10,FF10,GH10,HJ10,IL10,JN10,KP10,LR10,MT10,NV10,OX10,PZ10)-IF(N10="",0,N10)&gt;0.001,MAX(ED10,FF10,GH10,HJ10,IL10,JN10,KP10,LR10,MT10,NV10,OX10,PZ10)-IF(N10="",0,N10),"")</f>
        <v>1.2000000000000099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18.5</v>
      </c>
      <c r="JV10" s="17">
        <v>7.6</v>
      </c>
      <c r="JW10" s="17">
        <v>0.6</v>
      </c>
      <c r="JX10" s="17">
        <v>0</v>
      </c>
      <c r="JY10" s="17">
        <v>18.3</v>
      </c>
      <c r="JZ10" s="17">
        <v>7.6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15.2</v>
      </c>
      <c r="KP10" s="40">
        <f>IF(SUM(JU10:JV10,JX10:JZ10,KB10)-JW10-KA10&gt;0,SUM(JU10:JV10,JX10:JZ10,KB10)-JW10-KA10,"")</f>
        <v>51.400000000000006</v>
      </c>
      <c r="KQ10" s="40" t="str">
        <f>IF(SUM(KC10:KD10,KF10)-KE10&gt;0,SUM(KC10:KD10,KF10)-KE10,"")</f>
        <v/>
      </c>
      <c r="KR10" s="40">
        <f>IF(SUM(JV10,JZ10,KD10)&gt;0,SUM(JV10,JZ10,KD10),"")</f>
        <v>15.2</v>
      </c>
      <c r="KS10" s="40">
        <f>IF(SUM(KP10,KQ10)&gt;0,SUM(KP10,KQ10),"")</f>
        <v>51.400000000000006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51.400000000000006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18.399999999999999</v>
      </c>
      <c r="QH10" s="22">
        <f>IF($CW10="P",CD10,(CD10+BA10)/2)</f>
        <v>7.8000000000000007</v>
      </c>
      <c r="QI10" s="22">
        <f>IF($CW10="P",CE10,(CE10+BB10)/2)</f>
        <v>0.6</v>
      </c>
      <c r="QJ10" s="22">
        <f>IF($CW10="P",CF10,(CF10+BC10)/2)</f>
        <v>0</v>
      </c>
      <c r="QK10" s="22">
        <f>IF($CW10="P",CG10,(CG10+BD10)/2)</f>
        <v>18.350000000000001</v>
      </c>
      <c r="QL10" s="22">
        <f>IF($CW10="P",CH10,(CH10+BE10)/2)</f>
        <v>7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17.899999999999999</v>
      </c>
      <c r="QP10" s="22">
        <f>IF($CW10="P",CL10,(CL10+BI10)/2)</f>
        <v>6.85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18.45</v>
      </c>
      <c r="QT10" s="22">
        <f>IF($CW10="P",CP10,(CP10+BM10)/2)</f>
        <v>7.8000000000000007</v>
      </c>
      <c r="QU10" s="22">
        <f>IF($CW10="P",CQ10,(CQ10+BN10)/2)</f>
        <v>0.7</v>
      </c>
      <c r="QV10" s="22">
        <f>IF($CW10="P",CR10,(CR10+BO10)/2)</f>
        <v>0</v>
      </c>
      <c r="QW10" s="22">
        <f>IF($CW10="P",CS10,(CS10+BP10)/2)</f>
        <v>18.149999999999999</v>
      </c>
      <c r="QX10" s="22">
        <f>IF($CW10="P",CT10,(CT10+BQ10)/2)</f>
        <v>6.8000000000000007</v>
      </c>
      <c r="QY10" s="22">
        <f>IF($CW10="P",CU10,(CU10+BR10)/2)</f>
        <v>0.7</v>
      </c>
      <c r="QZ10" s="22">
        <f>IF($CW10="P",CV10,(CV10+BS10)/2)</f>
        <v>0</v>
      </c>
      <c r="RA10" s="27" t="s">
        <v>46</v>
      </c>
      <c r="RB10" s="40">
        <f>IF(SUM(QH10,QL10)&gt;0,SUM(QH10,QL10),"")</f>
        <v>14.8</v>
      </c>
      <c r="RC10" s="40">
        <f>IF(SUM(QG10:QH10,QJ10:QL10,QN10)-QI10-QM10&gt;0,SUM(QG10:QH10,QJ10:QL10,QN10)-QI10-QM10,"")</f>
        <v>50.949999999999996</v>
      </c>
      <c r="RD10" s="40">
        <f>IF(SUM(QO10:QP10,QR10)-QQ10&gt;0,SUM(QO10:QP10,QR10)-QQ10,"")</f>
        <v>24.15</v>
      </c>
      <c r="RE10" s="40">
        <f>IF(SUM(QH10,QL10,QP10)&gt;0,SUM(QH10,QL10,QP10),"")</f>
        <v>21.65</v>
      </c>
      <c r="RF10" s="40">
        <f>IF(SUM(RC10,RD10)&gt;0,SUM(RC10,RD10),"")</f>
        <v>75.099999999999994</v>
      </c>
      <c r="RG10" s="40">
        <f>IF(SUM(QT10,QX10)&gt;0,SUM(QT10,QX10),"")</f>
        <v>14.600000000000001</v>
      </c>
      <c r="RH10" s="40">
        <f>IF(SUM(QS10:QT10,QV10:QX10,QZ10)-SUM(QU10,QY10)&gt;0,SUM(QS10:QT10,QV10:QX10,QZ10)-SUM(QU10,QY10),"")</f>
        <v>49.800000000000004</v>
      </c>
      <c r="RI10" s="40">
        <f>IF(SUM(RC10,RD10,RH10)&gt;0,SUM(RC10,RD10,RH10),"")</f>
        <v>124.9</v>
      </c>
    </row>
    <row r="11" spans="1:477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3</v>
      </c>
      <c r="C11" s="5" t="s">
        <v>100</v>
      </c>
      <c r="D11" s="4" t="s">
        <v>4</v>
      </c>
      <c r="E11" s="4">
        <v>2004</v>
      </c>
      <c r="F11" s="9">
        <f>SUM(L11:T11)+SUM(L11:Q11)*0.0000001+SUM(L11)*0.0000000000001</f>
        <v>178.95001278500519</v>
      </c>
      <c r="G11" s="66"/>
      <c r="H11" s="3" t="str">
        <f>IF(OR(AND(AR11&gt;=AY$44,AS11&gt;=AY$48,AR11&lt;&gt;"",AQ11=""),AND(AW11&gt;=AY$44,AX11&gt;=AY$48,AW11&lt;&gt;"",AQ11=""),AND(BU11&gt;=CB$44,BV11&gt;=CB$48,BU11&lt;&gt;"",BT11=""),AND(BZ11&gt;=CB$44,CA11&gt;=CB$48,BZ11&lt;&gt;"",BT11=""),AND(CX11&gt;=DE$44,CY11&gt;=DE$48,CX11&lt;&gt;"",CW11=""),AND(DC11&gt;=DE$44,DD11&gt;=DE$48,DC11&lt;&gt;""),AND(EC11&gt;=EJ$44,ED11&gt;=EJ$48,EC11&lt;&gt;""),AND(EH11&gt;=EJ$44,EI11&gt;=EJ$48,EH11&lt;&gt;""),AND(FE11&gt;=FL$44,FF11&gt;=FL$48,FE11&lt;&gt;""),AND(FJ11&gt;=FL$44,FK11&gt;=FL$48,FJ11&lt;&gt;""),AND(GG11&gt;=GN$44,GH11&gt;=GN$48,GG11&lt;&gt;""),AND(GL11&gt;=GN$44,GM11&gt;=GN$48,GL11&lt;&gt;""),AND(HI11&gt;=HP$44,HJ11&gt;=HP$48,HI11&lt;&gt;""),AND(HN11&gt;=HP$44,HO11&gt;=HP$48,HN11&lt;&gt;""),AND(IK11&gt;=IR$44,IL11&gt;=IR$48,IK11&lt;&gt;""),AND(IP11&gt;=IR$44,IQ11&gt;=IR$48,IP11&lt;&gt;""),AND(JM11&gt;=JT$44,JN11&gt;=JT$48,JM11&lt;&gt;""),AND(JR11&gt;=JT$44,JS11&gt;=JT$48,JR11&lt;&gt;""),AND(KO11&gt;=KV$44,KP11&gt;=KV$48,KO11&lt;&gt;""),AND(KT11&gt;=KV$44,KU11&gt;=KV$48,KT11&lt;&gt;""),AND(LQ11&gt;=LX$44,LR11&gt;=LX$48,LQ11&lt;&gt;""),AND(LV11&gt;=LX$44,LW11&gt;=LX$48,LV11&lt;&gt;""),AND(MS11&gt;=MZ$44,MT11&gt;=MZ$48,MS11&lt;&gt;""),AND(MX11&gt;=MZ$44,MY11&gt;=MZ$48,MX11&lt;&gt;""),AND(NU11&gt;=OB$44,NV11&gt;=OB$48,NU11&lt;&gt;""),AND(NZ11&gt;=OB$44,OA11&gt;=OB$48,NZ11&lt;&gt;""),AND(OW11&gt;=PD$44,OX11&gt;=PD$48,OW11&lt;&gt;""),AND(PB11&gt;=PD$44,PC11&gt;=PD$48,PB11&lt;&gt;""),AND(PY11&gt;=QF$44,PZ11&gt;=QF$48,PY11&lt;&gt;""),AND(QD11&gt;=QF$44,QE11&gt;=QF$48,QD11&lt;&gt;"")),"P","")</f>
        <v>P</v>
      </c>
      <c r="I11" s="3" t="str">
        <f>IF(OR(AND(AS11&gt;=AY$48,AS11&lt;&gt;"",AQ11=""),AND(AX11&gt;=AY$48,AX11&lt;&gt;"",AQ11=""),AND(BV11&gt;=CB$48,BV11&lt;&gt;"",BT11=""),AND(CA11&gt;=CB$48,CA11&lt;&gt;"",BT11=""),AND(CY11&gt;=DE$48,CY11&lt;&gt;"",CW11=""),AND(DD11&gt;=DE$48,DD11&lt;&gt;"",CW11=""),AND(ED11&gt;=EJ$48,ED11&lt;&gt;""),AND(EI11&gt;=EJ$48,EI11&lt;&gt;""),AND(FF11&gt;=FL$48,FF11&lt;&gt;""),AND(FK11&gt;=FL$48,FK11&lt;&gt;""),AND(GH11&gt;=GN$48,GH11&lt;&gt;""),AND(GM11&gt;=GN$48,GM11&lt;&gt;""),AND(HJ11&gt;=HP$48,HJ11&lt;&gt;""),AND(HO11&gt;=HP$48,HO11&lt;&gt;""),AND(IL11&gt;=IR$48,IL11&lt;&gt;""),AND(IQ11&gt;=IR$48,IQ11&lt;&gt;""),AND(JN11&gt;=JT$48,JN11&lt;&gt;""),AND(JS11&gt;=JT$48,JS11&lt;&gt;""),AND(KP11&gt;=KV$48,KP11&lt;&gt;""),AND(KU11&gt;=KV$48,KU11&lt;&gt;""),AND(LR11&gt;=LX$48,LR11&lt;&gt;""),AND(LW11&gt;=LX$48,LW11&lt;&gt;""),AND(MT11&gt;=MZ$48,MT11&lt;&gt;""),AND(MY11&gt;=MZ$48,MY11&lt;&gt;""),AND(NV11&gt;=OB$48,NV11&lt;&gt;""),AND(OA11&gt;=OB$48,OA11&lt;&gt;""),AND(OX11&gt;=PD$48,OX11&lt;&gt;""),AND(PC11&gt;=PD$48,PC11&lt;&gt;""),AND(PZ11&gt;=QF$48,PZ11&lt;&gt;""),AND(QE11&gt;=QF$48,QE11&lt;&gt;"")),"P","")</f>
        <v>P</v>
      </c>
      <c r="J11" s="36" t="str">
        <f>IF(AND(I11="P",H11=""),"No DD",IF(OR(AND(AU11&gt;=AY$47,AV11&gt;=AY$51,AU11&lt;&gt;"",AQ11=""),AND(BX11&gt;=CB$47,BY11&gt;=CB$51,BX11&lt;&gt;"",BT11=""),AND(DA11&gt;=DE$47,DB11&gt;=DE$51,DA11&lt;&gt;"",CW11=""),AND(EF11&gt;=EJ$47,EG11&gt;=EJ$51,EF11&lt;&gt;""),AND(FH11&gt;=FL$47,FI11&gt;=FL$51,FH11&lt;&gt;""),AND(GJ11&gt;=GN$47,GK11&gt;=GN$51,GJ11&lt;&gt;""),AND(HL11&gt;=HP$47,HM11&gt;=HP$51,HL11&lt;&gt;""),AND(IN11&gt;=IR$47,IO11&gt;=IR$51,IN11&lt;&gt;""),AND(JP11&gt;=JT$47,JQ11&gt;=JT$51,JP11&lt;&gt;""),AND(KR11&gt;=KV$47,KS11&gt;=KV$51,KR11&lt;&gt;""),AND(LT11&gt;=LX$47,LU11&gt;=LX$51,LT11&lt;&gt;""),AND(MV11&gt;=MZ$47,MW11&gt;=MZ$51,MV11&lt;&gt;""),AND(NX11&gt;=OB$47,NY11&gt;=OB$51,NX11&lt;&gt;""),AND(OZ11&gt;=PD$47,PA11&gt;=PD$51,OZ11&lt;&gt;""),AND(QB11&gt;=QF$47,QC11&gt;=QF$51,QB11&lt;&gt;"")),"Merit",IF(OR(AND(AU11&gt;=AY$46,AV11&gt;=AY$50,AU11&lt;&gt;"",AQ11=""),AND(BX11&gt;=CB$46,BY11&gt;=CB$50,BX11&lt;&gt;"",BT11=""),AND(DA11&gt;=DE$46,DB11&gt;=DE$50,DA11&lt;&gt;"",CW11=""),AND(EF11&gt;=EJ$46,EG11&gt;=EJ$50,EF11&lt;&gt;""),AND(FH11&gt;=FL$46,FI11&gt;=FL$50,FH11&lt;&gt;""),AND(GJ11&gt;=GN$46,GK11&gt;=GN$50,GJ11&lt;&gt;""),AND(HL11&gt;=HP$46,HM11&gt;=HP$50,HL11&lt;&gt;""),AND(IN11&gt;=IR$46,IO11&gt;=IR$50,IN11&lt;&gt;""),AND(JP11&gt;=JT$46,JQ11&gt;=JT$50,JP11&lt;&gt;""),AND(KR11&gt;=KV$46,KS11&gt;=KV$50,KR11&lt;&gt;""),AND(LT11&gt;=LX$46,LU11&gt;=LX$50,LT11&lt;&gt;""),AND(MV11&gt;=MZ$46,MW11&gt;=MZ$50,MV11&lt;&gt;""),AND(NX11&gt;=OB$46,NY11&gt;=OB$50,NX11&lt;&gt;""),AND(OZ11&gt;=PD$46,PA11&gt;=PD$50,OZ11&lt;&gt;""),AND(QB11&gt;=QF$46,QC11&gt;=QF$50,QB11&lt;&gt;"")),"Excellence",IF(K11="P","Worlds Team",IF(H11="P","National Team","")))))</f>
        <v>National Team</v>
      </c>
      <c r="K11" s="3" t="str">
        <f>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P","")</f>
        <v/>
      </c>
      <c r="L11" s="8">
        <f>IF(COUNT(AS11,BV11,CY11)&gt;0,LARGE((AS11,BV11,CY11),1),0)</f>
        <v>52.1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50.4</v>
      </c>
      <c r="O11" s="8" t="str">
        <f>IF(N11=0,"",IF(N11=CY11,$CC$1,IF(N11=BV11,$AZ$1,IF(N11=AS11,$W$1,""))))</f>
        <v>2023 Nationals</v>
      </c>
      <c r="P11" s="8">
        <f>IF(COUNT(AT11,BW11,CZ11)&gt;0,LARGE((AT11,BW11,CZ11),1),0)</f>
        <v>25.35</v>
      </c>
      <c r="Q11" s="8" t="str">
        <f>IF(P11=0,"",IF(P11=CZ11,$CC$1,IF(P11=BW11,$AZ$1,IF(P11=AT11,$W$1,""))))</f>
        <v>2023 Nationals</v>
      </c>
      <c r="R11" s="8">
        <f>IF(MAX(AX11,CA11,DD11)&gt;0,MAX(AX11,CA11,DD11),0)</f>
        <v>51.099999999999994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17.75</v>
      </c>
      <c r="X11" s="19">
        <v>7.65</v>
      </c>
      <c r="Y11" s="19">
        <v>0.4</v>
      </c>
      <c r="Z11" s="19">
        <v>0.15</v>
      </c>
      <c r="AA11" s="19">
        <v>18.350000000000001</v>
      </c>
      <c r="AB11" s="19">
        <v>7.6</v>
      </c>
      <c r="AC11" s="19">
        <v>0.7</v>
      </c>
      <c r="AD11" s="19">
        <v>0</v>
      </c>
      <c r="AE11" s="19">
        <v>18.55</v>
      </c>
      <c r="AF11" s="19">
        <v>7.2</v>
      </c>
      <c r="AG11" s="19">
        <v>0.4</v>
      </c>
      <c r="AH11" s="19">
        <v>0</v>
      </c>
      <c r="AI11" s="19">
        <v>18.600000000000001</v>
      </c>
      <c r="AJ11" s="19">
        <v>7.25</v>
      </c>
      <c r="AK11" s="19">
        <v>0.4</v>
      </c>
      <c r="AL11" s="19">
        <v>0.15</v>
      </c>
      <c r="AM11" s="19">
        <v>18.399999999999999</v>
      </c>
      <c r="AN11" s="19">
        <v>7.8</v>
      </c>
      <c r="AO11" s="19">
        <v>0.7</v>
      </c>
      <c r="AP11" s="19">
        <v>0</v>
      </c>
      <c r="AQ11" s="27" t="s">
        <v>46</v>
      </c>
      <c r="AR11" s="40">
        <f>IF(SUM(X11,AB11)&gt;0,SUM(X11,AB11),"")</f>
        <v>15.25</v>
      </c>
      <c r="AS11" s="40">
        <f>IF(SUM(W11:X11,Z11:AB11,AD11)-Y11-AC11&gt;0,SUM(W11:X11,Z11:AB11,AD11)-Y11-AC11,"")</f>
        <v>50.4</v>
      </c>
      <c r="AT11" s="40">
        <f>IF(SUM(AE11:AF11,AH11)-AG11&gt;0,SUM(AE11:AF11,AH11)-AG11,"")</f>
        <v>25.35</v>
      </c>
      <c r="AU11" s="40">
        <f>IF(SUM(X11,AB11,AF11)&gt;0,SUM(X11,AB11,AF11),"")</f>
        <v>22.45</v>
      </c>
      <c r="AV11" s="40">
        <f>IF(SUM(AS11,AT11)&gt;0,SUM(AS11,AT11),"")</f>
        <v>75.75</v>
      </c>
      <c r="AW11" s="40">
        <f>IF(SUM(AJ11,AN11)&gt;0,SUM(AJ11,AN11),"")</f>
        <v>15.05</v>
      </c>
      <c r="AX11" s="40">
        <f>IF(SUM(AI11:AJ11,AL11:AN11,AP11)-SUM(AK11,AO11)&gt;0,SUM(AI11:AJ11,AL11:AN11,AP11)-SUM(AK11,AO11),"")</f>
        <v>51.099999999999994</v>
      </c>
      <c r="AY11" s="40">
        <f>IF(SUM(AS11,AT11,AX11)&gt;0,SUM(AS11,AT11,AX11),"")</f>
        <v>126.85</v>
      </c>
      <c r="AZ11" s="18">
        <v>17.2</v>
      </c>
      <c r="BA11" s="18">
        <v>3.6</v>
      </c>
      <c r="BB11" s="18">
        <v>0</v>
      </c>
      <c r="BC11" s="18">
        <v>0</v>
      </c>
      <c r="BD11" s="18">
        <v>18.600000000000001</v>
      </c>
      <c r="BE11" s="18">
        <v>7.6</v>
      </c>
      <c r="BF11" s="18">
        <v>1</v>
      </c>
      <c r="BG11" s="18">
        <v>0</v>
      </c>
      <c r="BH11" s="18">
        <v>17.600000000000001</v>
      </c>
      <c r="BI11" s="18">
        <v>2.8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11.2</v>
      </c>
      <c r="BV11" s="11">
        <f>IF(SUM(AZ11:BA11,BC11:BE11,BG11)-BB11-BF11&gt;0,SUM(AZ11:BA11,BC11:BE11,BG11)-BB11-BF11,"")</f>
        <v>46.000000000000007</v>
      </c>
      <c r="BW11" s="11">
        <f>IF(SUM(BH11:BI11,BK11)-BJ11&gt;0,SUM(BH11:BI11,BK11)-BJ11,"")</f>
        <v>20.400000000000002</v>
      </c>
      <c r="BX11" s="11">
        <f>IF(SUM(BA11,BE11,BI11)&gt;0,SUM(BA11,BE11,BI11),"")</f>
        <v>14</v>
      </c>
      <c r="BY11" s="11">
        <f>IF(SUM(BV11,BW11)&gt;0,SUM(BV11,BW11),"")</f>
        <v>66.400000000000006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66.400000000000006</v>
      </c>
      <c r="CC11" s="19">
        <v>18.5</v>
      </c>
      <c r="CD11" s="19">
        <v>8.4</v>
      </c>
      <c r="CE11" s="19">
        <v>0.6</v>
      </c>
      <c r="CF11" s="19">
        <v>0</v>
      </c>
      <c r="CG11" s="19">
        <v>18.600000000000001</v>
      </c>
      <c r="CH11" s="19">
        <v>7.2</v>
      </c>
      <c r="CI11" s="19">
        <v>0</v>
      </c>
      <c r="CJ11" s="19">
        <v>0</v>
      </c>
      <c r="CK11" s="19">
        <v>16.8</v>
      </c>
      <c r="CL11" s="19">
        <v>8.1</v>
      </c>
      <c r="CM11" s="19">
        <v>0.2</v>
      </c>
      <c r="CN11" s="19">
        <v>0.3</v>
      </c>
      <c r="CO11" s="19">
        <v>16.600000000000001</v>
      </c>
      <c r="CP11" s="19">
        <v>8.4</v>
      </c>
      <c r="CQ11" s="19">
        <v>1</v>
      </c>
      <c r="CR11" s="19">
        <v>0</v>
      </c>
      <c r="CS11" s="19">
        <v>17.100000000000001</v>
      </c>
      <c r="CT11" s="19">
        <v>5.0999999999999996</v>
      </c>
      <c r="CU11" s="19">
        <v>0</v>
      </c>
      <c r="CV11" s="19">
        <v>0.3</v>
      </c>
      <c r="CW11" s="27"/>
      <c r="CX11" s="40">
        <f>IF(SUM(CD11,CH11)&gt;0,SUM(CD11,CH11),"")</f>
        <v>15.600000000000001</v>
      </c>
      <c r="CY11" s="40">
        <f>IF(SUM(CC11:CD11,CF11:CH11,CJ11)-CE11-CI11&gt;0,SUM(CC11:CD11,CF11:CH11,CJ11)-CE11-CI11,"")</f>
        <v>52.1</v>
      </c>
      <c r="CZ11" s="40">
        <f>IF(SUM(CK11:CL11,CN11)-CM11&gt;0,SUM(CK11:CL11,CN11)-CM11,"")</f>
        <v>25</v>
      </c>
      <c r="DA11" s="40">
        <f>IF(SUM(CD11,CH11,CL11)&gt;0,SUM(CD11,CH11,CL11),"")</f>
        <v>23.700000000000003</v>
      </c>
      <c r="DB11" s="40">
        <f>IF(SUM(CY11,CZ11)&gt;0,SUM(CY11,CZ11),"")</f>
        <v>77.099999999999994</v>
      </c>
      <c r="DC11" s="40">
        <f>IF(SUM(CP11,CT11)&gt;0,SUM(CP11,CT11),"")</f>
        <v>13.5</v>
      </c>
      <c r="DD11" s="40">
        <f>IF(SUM(CO11:CP11,CR11:CT11,CV11)-SUM(CQ11,CU11)&gt;0,SUM(CO11:CP11,CR11:CT11,CV11)-SUM(CQ11,CU11),"")</f>
        <v>46.5</v>
      </c>
      <c r="DE11" s="40">
        <f>IF(SUM(CY11,CZ11,DD11)&gt;0,SUM(CY11,CZ11,DD11),"")</f>
        <v>123.6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>
        <v>0</v>
      </c>
      <c r="EL11" s="18">
        <v>0</v>
      </c>
      <c r="EM11" s="18">
        <v>0</v>
      </c>
      <c r="EN11" s="18">
        <v>0</v>
      </c>
      <c r="EO11" s="18">
        <v>18</v>
      </c>
      <c r="EP11" s="18">
        <v>5.2</v>
      </c>
      <c r="EQ11" s="18">
        <v>0.6</v>
      </c>
      <c r="ER11" s="18">
        <v>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>
        <f>IF(SUM(EL11,EP11)&gt;0,SUM(EL11,EP11),"")</f>
        <v>5.2</v>
      </c>
      <c r="FF11" s="11">
        <f>IF(SUM(EK11:EL11,EN11:EP11,ER11)-EM11-EQ11&gt;0,SUM(EK11:EL11,EN11:EP11,ER11)-EM11-EQ11,"")</f>
        <v>22.599999999999998</v>
      </c>
      <c r="FG11" s="11" t="str">
        <f>IF(SUM(ES11:ET11,EV11)-EU11&gt;0,SUM(ES11:ET11,EV11)-EU11,"")</f>
        <v/>
      </c>
      <c r="FH11" s="11">
        <f>IF(SUM(EL11,EP11,ET11)&gt;0,SUM(EL11,EP11,ET11),"")</f>
        <v>5.2</v>
      </c>
      <c r="FI11" s="11">
        <f>IF(SUM(FF11,FG11)&gt;0,SUM(FF11,FG11),"")</f>
        <v>22.599999999999998</v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>
        <f>IF(SUM(FF11,FG11,FK11)&gt;0,SUM(FF11,FG11,FK11),"")</f>
        <v>22.599999999999998</v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17.3</v>
      </c>
      <c r="JV11" s="17">
        <v>2.8</v>
      </c>
      <c r="JW11" s="17">
        <v>0</v>
      </c>
      <c r="JX11" s="17">
        <v>0</v>
      </c>
      <c r="JY11" s="17">
        <v>18.2</v>
      </c>
      <c r="JZ11" s="17">
        <v>8.4</v>
      </c>
      <c r="KA11" s="17">
        <v>1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11.2</v>
      </c>
      <c r="KP11" s="40">
        <f>IF(SUM(JU11:JV11,JX11:JZ11,KB11)-JW11-KA11&gt;0,SUM(JU11:JV11,JX11:JZ11,KB11)-JW11-KA11,"")</f>
        <v>45.699999999999996</v>
      </c>
      <c r="KQ11" s="40" t="str">
        <f>IF(SUM(KC11:KD11,KF11)-KE11&gt;0,SUM(KC11:KD11,KF11)-KE11,"")</f>
        <v/>
      </c>
      <c r="KR11" s="40">
        <f>IF(SUM(JV11,JZ11,KD11)&gt;0,SUM(JV11,JZ11,KD11),"")</f>
        <v>11.2</v>
      </c>
      <c r="KS11" s="40">
        <f>IF(SUM(KP11,KQ11)&gt;0,SUM(KP11,KQ11),"")</f>
        <v>45.699999999999996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45.699999999999996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17.850000000000001</v>
      </c>
      <c r="QH11" s="22">
        <f>IF($CW11="P",CD11,(CD11+BA11)/2)</f>
        <v>6</v>
      </c>
      <c r="QI11" s="22">
        <f>IF($CW11="P",CE11,(CE11+BB11)/2)</f>
        <v>0.3</v>
      </c>
      <c r="QJ11" s="22">
        <f>IF($CW11="P",CF11,(CF11+BC11)/2)</f>
        <v>0</v>
      </c>
      <c r="QK11" s="22">
        <f>IF($CW11="P",CG11,(CG11+BD11)/2)</f>
        <v>18.600000000000001</v>
      </c>
      <c r="QL11" s="22">
        <f>IF($CW11="P",CH11,(CH11+BE11)/2)</f>
        <v>7.4</v>
      </c>
      <c r="QM11" s="22">
        <f>IF($CW11="P",CI11,(CI11+BF11)/2)</f>
        <v>0.5</v>
      </c>
      <c r="QN11" s="22">
        <f>IF($CW11="P",CJ11,(CJ11+BG11)/2)</f>
        <v>0</v>
      </c>
      <c r="QO11" s="22">
        <f>IF($CW11="P",CK11,(CK11+BH11)/2)</f>
        <v>17.200000000000003</v>
      </c>
      <c r="QP11" s="22">
        <f>IF($CW11="P",CL11,(CL11+BI11)/2)</f>
        <v>5.4499999999999993</v>
      </c>
      <c r="QQ11" s="22">
        <f>IF($CW11="P",CM11,(CM11+BJ11)/2)</f>
        <v>0.1</v>
      </c>
      <c r="QR11" s="22">
        <f>IF($CW11="P",CN11,(CN11+BK11)/2)</f>
        <v>0.15</v>
      </c>
      <c r="QS11" s="22">
        <f>IF($CW11="P",CO11,(CO11+BL11)/2)</f>
        <v>8.3000000000000007</v>
      </c>
      <c r="QT11" s="22">
        <f>IF($CW11="P",CP11,(CP11+BM11)/2)</f>
        <v>4.2</v>
      </c>
      <c r="QU11" s="22">
        <f>IF($CW11="P",CQ11,(CQ11+BN11)/2)</f>
        <v>0.5</v>
      </c>
      <c r="QV11" s="22">
        <f>IF($CW11="P",CR11,(CR11+BO11)/2)</f>
        <v>0</v>
      </c>
      <c r="QW11" s="22">
        <f>IF($CW11="P",CS11,(CS11+BP11)/2)</f>
        <v>8.5500000000000007</v>
      </c>
      <c r="QX11" s="22">
        <f>IF($CW11="P",CT11,(CT11+BQ11)/2)</f>
        <v>2.5499999999999998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13.4</v>
      </c>
      <c r="RC11" s="40">
        <f>IF(SUM(QG11:QH11,QJ11:QL11,QN11)-QI11-QM11&gt;0,SUM(QG11:QH11,QJ11:QL11,QN11)-QI11-QM11,"")</f>
        <v>49.050000000000004</v>
      </c>
      <c r="RD11" s="40">
        <f>IF(SUM(QO11:QP11,QR11)-QQ11&gt;0,SUM(QO11:QP11,QR11)-QQ11,"")</f>
        <v>22.7</v>
      </c>
      <c r="RE11" s="40">
        <f>IF(SUM(QH11,QL11,QP11)&gt;0,SUM(QH11,QL11,QP11),"")</f>
        <v>18.850000000000001</v>
      </c>
      <c r="RF11" s="40">
        <f>IF(SUM(RC11,RD11)&gt;0,SUM(RC11,RD11),"")</f>
        <v>71.75</v>
      </c>
      <c r="RG11" s="40">
        <f>IF(SUM(QT11,QX11)&gt;0,SUM(QT11,QX11),"")</f>
        <v>6.75</v>
      </c>
      <c r="RH11" s="40">
        <f>IF(SUM(QS11:QT11,QV11:QX11,QZ11)-SUM(QU11,QY11)&gt;0,SUM(QS11:QT11,QV11:QX11,QZ11)-SUM(QU11,QY11),"")</f>
        <v>23.25</v>
      </c>
      <c r="RI11" s="40">
        <f>IF(SUM(RC11,RD11,RH11)&gt;0,SUM(RC11,RD11,RH11),"")</f>
        <v>95</v>
      </c>
    </row>
    <row r="12" spans="1:477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4</v>
      </c>
      <c r="C12" s="5" t="s">
        <v>128</v>
      </c>
      <c r="D12" s="4" t="s">
        <v>107</v>
      </c>
      <c r="E12" s="4">
        <v>2005</v>
      </c>
      <c r="F12" s="9">
        <f>SUM(L12:T12)+SUM(L12:Q12)*0.0000001+SUM(L12)*0.0000000000001</f>
        <v>178.50001272000509</v>
      </c>
      <c r="G12" s="66"/>
      <c r="H12" s="3" t="str">
        <f>IF(OR(AND(AR12&gt;=AY$44,AS12&gt;=AY$48,AR12&lt;&gt;"",AQ12=""),AND(AW12&gt;=AY$44,AX12&gt;=AY$48,AW12&lt;&gt;"",AQ12=""),AND(BU12&gt;=CB$44,BV12&gt;=CB$48,BU12&lt;&gt;"",BT12=""),AND(BZ12&gt;=CB$44,CA12&gt;=CB$48,BZ12&lt;&gt;"",BT12=""),AND(CX12&gt;=DE$44,CY12&gt;=DE$48,CX12&lt;&gt;"",CW12=""),AND(DC12&gt;=DE$44,DD12&gt;=DE$48,DC12&lt;&gt;""),AND(EC12&gt;=EJ$44,ED12&gt;=EJ$48,EC12&lt;&gt;""),AND(EH12&gt;=EJ$44,EI12&gt;=EJ$48,EH12&lt;&gt;""),AND(FE12&gt;=FL$44,FF12&gt;=FL$48,FE12&lt;&gt;""),AND(FJ12&gt;=FL$44,FK12&gt;=FL$48,FJ12&lt;&gt;""),AND(GG12&gt;=GN$44,GH12&gt;=GN$48,GG12&lt;&gt;""),AND(GL12&gt;=GN$44,GM12&gt;=GN$48,GL12&lt;&gt;""),AND(HI12&gt;=HP$44,HJ12&gt;=HP$48,HI12&lt;&gt;""),AND(HN12&gt;=HP$44,HO12&gt;=HP$48,HN12&lt;&gt;""),AND(IK12&gt;=IR$44,IL12&gt;=IR$48,IK12&lt;&gt;""),AND(IP12&gt;=IR$44,IQ12&gt;=IR$48,IP12&lt;&gt;""),AND(JM12&gt;=JT$44,JN12&gt;=JT$48,JM12&lt;&gt;""),AND(JR12&gt;=JT$44,JS12&gt;=JT$48,JR12&lt;&gt;""),AND(KO12&gt;=KV$44,KP12&gt;=KV$48,KO12&lt;&gt;""),AND(KT12&gt;=KV$44,KU12&gt;=KV$48,KT12&lt;&gt;""),AND(LQ12&gt;=LX$44,LR12&gt;=LX$48,LQ12&lt;&gt;""),AND(LV12&gt;=LX$44,LW12&gt;=LX$48,LV12&lt;&gt;""),AND(MS12&gt;=MZ$44,MT12&gt;=MZ$48,MS12&lt;&gt;""),AND(MX12&gt;=MZ$44,MY12&gt;=MZ$48,MX12&lt;&gt;""),AND(NU12&gt;=OB$44,NV12&gt;=OB$48,NU12&lt;&gt;""),AND(NZ12&gt;=OB$44,OA12&gt;=OB$48,NZ12&lt;&gt;""),AND(OW12&gt;=PD$44,OX12&gt;=PD$48,OW12&lt;&gt;""),AND(PB12&gt;=PD$44,PC12&gt;=PD$48,PB12&lt;&gt;""),AND(PY12&gt;=QF$44,PZ12&gt;=QF$48,PY12&lt;&gt;""),AND(QD12&gt;=QF$44,QE12&gt;=QF$48,QD12&lt;&gt;"")),"P","")</f>
        <v>P</v>
      </c>
      <c r="I12" s="3" t="str">
        <f>IF(OR(AND(AS12&gt;=AY$48,AS12&lt;&gt;"",AQ12=""),AND(AX12&gt;=AY$48,AX12&lt;&gt;"",AQ12=""),AND(BV12&gt;=CB$48,BV12&lt;&gt;"",BT12=""),AND(CA12&gt;=CB$48,CA12&lt;&gt;"",BT12=""),AND(CY12&gt;=DE$48,CY12&lt;&gt;"",CW12=""),AND(DD12&gt;=DE$48,DD12&lt;&gt;"",CW12=""),AND(ED12&gt;=EJ$48,ED12&lt;&gt;""),AND(EI12&gt;=EJ$48,EI12&lt;&gt;""),AND(FF12&gt;=FL$48,FF12&lt;&gt;""),AND(FK12&gt;=FL$48,FK12&lt;&gt;""),AND(GH12&gt;=GN$48,GH12&lt;&gt;""),AND(GM12&gt;=GN$48,GM12&lt;&gt;""),AND(HJ12&gt;=HP$48,HJ12&lt;&gt;""),AND(HO12&gt;=HP$48,HO12&lt;&gt;""),AND(IL12&gt;=IR$48,IL12&lt;&gt;""),AND(IQ12&gt;=IR$48,IQ12&lt;&gt;""),AND(JN12&gt;=JT$48,JN12&lt;&gt;""),AND(JS12&gt;=JT$48,JS12&lt;&gt;""),AND(KP12&gt;=KV$48,KP12&lt;&gt;""),AND(KU12&gt;=KV$48,KU12&lt;&gt;""),AND(LR12&gt;=LX$48,LR12&lt;&gt;""),AND(LW12&gt;=LX$48,LW12&lt;&gt;""),AND(MT12&gt;=MZ$48,MT12&lt;&gt;""),AND(MY12&gt;=MZ$48,MY12&lt;&gt;""),AND(NV12&gt;=OB$48,NV12&lt;&gt;""),AND(OA12&gt;=OB$48,OA12&lt;&gt;""),AND(OX12&gt;=PD$48,OX12&lt;&gt;""),AND(PC12&gt;=PD$48,PC12&lt;&gt;""),AND(PZ12&gt;=QF$48,PZ12&lt;&gt;""),AND(QE12&gt;=QF$48,QE12&lt;&gt;"")),"P","")</f>
        <v>P</v>
      </c>
      <c r="J12" s="36" t="str">
        <f>IF(AND(I12="P",H12=""),"No DD",IF(OR(AND(AU12&gt;=AY$47,AV12&gt;=AY$51,AU12&lt;&gt;"",AQ12=""),AND(BX12&gt;=CB$47,BY12&gt;=CB$51,BX12&lt;&gt;"",BT12=""),AND(DA12&gt;=DE$47,DB12&gt;=DE$51,DA12&lt;&gt;"",CW12=""),AND(EF12&gt;=EJ$47,EG12&gt;=EJ$51,EF12&lt;&gt;""),AND(FH12&gt;=FL$47,FI12&gt;=FL$51,FH12&lt;&gt;""),AND(GJ12&gt;=GN$47,GK12&gt;=GN$51,GJ12&lt;&gt;""),AND(HL12&gt;=HP$47,HM12&gt;=HP$51,HL12&lt;&gt;""),AND(IN12&gt;=IR$47,IO12&gt;=IR$51,IN12&lt;&gt;""),AND(JP12&gt;=JT$47,JQ12&gt;=JT$51,JP12&lt;&gt;""),AND(KR12&gt;=KV$47,KS12&gt;=KV$51,KR12&lt;&gt;""),AND(LT12&gt;=LX$47,LU12&gt;=LX$51,LT12&lt;&gt;""),AND(MV12&gt;=MZ$47,MW12&gt;=MZ$51,MV12&lt;&gt;""),AND(NX12&gt;=OB$47,NY12&gt;=OB$51,NX12&lt;&gt;""),AND(OZ12&gt;=PD$47,PA12&gt;=PD$51,OZ12&lt;&gt;""),AND(QB12&gt;=QF$47,QC12&gt;=QF$51,QB12&lt;&gt;"")),"Merit",IF(OR(AND(AU12&gt;=AY$46,AV12&gt;=AY$50,AU12&lt;&gt;"",AQ12=""),AND(BX12&gt;=CB$46,BY12&gt;=CB$50,BX12&lt;&gt;"",BT12=""),AND(DA12&gt;=DE$46,DB12&gt;=DE$50,DA12&lt;&gt;"",CW12=""),AND(EF12&gt;=EJ$46,EG12&gt;=EJ$50,EF12&lt;&gt;""),AND(FH12&gt;=FL$46,FI12&gt;=FL$50,FH12&lt;&gt;""),AND(GJ12&gt;=GN$46,GK12&gt;=GN$50,GJ12&lt;&gt;""),AND(HL12&gt;=HP$46,HM12&gt;=HP$50,HL12&lt;&gt;""),AND(IN12&gt;=IR$46,IO12&gt;=IR$50,IN12&lt;&gt;""),AND(JP12&gt;=JT$46,JQ12&gt;=JT$50,JP12&lt;&gt;""),AND(KR12&gt;=KV$46,KS12&gt;=KV$50,KR12&lt;&gt;""),AND(LT12&gt;=LX$46,LU12&gt;=LX$50,LT12&lt;&gt;""),AND(MV12&gt;=MZ$46,MW12&gt;=MZ$50,MV12&lt;&gt;""),AND(NX12&gt;=OB$46,NY12&gt;=OB$50,NX12&lt;&gt;""),AND(OZ12&gt;=PD$46,PA12&gt;=PD$50,OZ12&lt;&gt;""),AND(QB12&gt;=QF$46,QC12&gt;=QF$50,QB12&lt;&gt;"")),"Excellence",IF(K12="P","Worlds Team",IF(H12="P","National Team","")))))</f>
        <v>National Team</v>
      </c>
      <c r="K12" s="3" t="str">
        <f>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P","")</f>
        <v/>
      </c>
      <c r="L12" s="8">
        <f>IF(COUNT(AS12,BV12,CY12)&gt;0,LARGE((AS12,BV12,CY12),1),0)</f>
        <v>51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50.9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25.3</v>
      </c>
      <c r="Q12" s="8" t="str">
        <f>IF(P12=0,"",IF(P12=CZ12,$CC$1,IF(P12=BW12,$AZ$1,IF(P12=AT12,$W$1,""))))</f>
        <v>2023 Nationals</v>
      </c>
      <c r="R12" s="8">
        <f>IF(MAX(AX12,CA12,DD12)&gt;0,MAX(AX12,CA12,DD12),0)</f>
        <v>51</v>
      </c>
      <c r="S12" s="8" t="str">
        <f>IF(R12=0,"",IF(R12=DD12,$CC$1,IF(R12=CA12,$AZ$1,IF(R12=AX12,$W$1,""))))</f>
        <v>2023 Nationals</v>
      </c>
      <c r="T12" s="8">
        <f>IF(MAX(DF12:DH12)&gt;0,MAX(DF12:DH12),"")</f>
        <v>0.29999999999999716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18.5</v>
      </c>
      <c r="X12" s="19">
        <v>6.8</v>
      </c>
      <c r="Y12" s="19">
        <v>0</v>
      </c>
      <c r="Z12" s="19">
        <v>0</v>
      </c>
      <c r="AA12" s="19">
        <v>19</v>
      </c>
      <c r="AB12" s="19">
        <v>7.2</v>
      </c>
      <c r="AC12" s="19">
        <v>0.6</v>
      </c>
      <c r="AD12" s="19">
        <v>0</v>
      </c>
      <c r="AE12" s="19">
        <v>18.600000000000001</v>
      </c>
      <c r="AF12" s="19">
        <v>6.9</v>
      </c>
      <c r="AG12" s="19">
        <v>0.2</v>
      </c>
      <c r="AH12" s="19">
        <v>0</v>
      </c>
      <c r="AI12" s="19">
        <v>18.7</v>
      </c>
      <c r="AJ12" s="19">
        <v>6.8</v>
      </c>
      <c r="AK12" s="19">
        <v>0</v>
      </c>
      <c r="AL12" s="19">
        <v>0</v>
      </c>
      <c r="AM12" s="19">
        <v>18.899999999999999</v>
      </c>
      <c r="AN12" s="19">
        <v>7.2</v>
      </c>
      <c r="AO12" s="19">
        <v>0.6</v>
      </c>
      <c r="AP12" s="19">
        <v>0</v>
      </c>
      <c r="AQ12" s="27"/>
      <c r="AR12" s="40">
        <f>IF(SUM(X12,AB12)&gt;0,SUM(X12,AB12),"")</f>
        <v>14</v>
      </c>
      <c r="AS12" s="40">
        <f>IF(SUM(W12:X12,Z12:AB12,AD12)-Y12-AC12&gt;0,SUM(W12:X12,Z12:AB12,AD12)-Y12-AC12,"")</f>
        <v>50.9</v>
      </c>
      <c r="AT12" s="40">
        <f>IF(SUM(AE12:AF12,AH12)-AG12&gt;0,SUM(AE12:AF12,AH12)-AG12,"")</f>
        <v>25.3</v>
      </c>
      <c r="AU12" s="40">
        <f>IF(SUM(X12,AB12,AF12)&gt;0,SUM(X12,AB12,AF12),"")</f>
        <v>20.9</v>
      </c>
      <c r="AV12" s="40">
        <f>IF(SUM(AS12,AT12)&gt;0,SUM(AS12,AT12),"")</f>
        <v>76.2</v>
      </c>
      <c r="AW12" s="40">
        <f>IF(SUM(AJ12,AN12)&gt;0,SUM(AJ12,AN12),"")</f>
        <v>14</v>
      </c>
      <c r="AX12" s="40">
        <f>IF(SUM(AI12:AJ12,AL12:AN12,AP12)-SUM(AK12,AO12)&gt;0,SUM(AI12:AJ12,AL12:AN12,AP12)-SUM(AK12,AO12),"")</f>
        <v>51</v>
      </c>
      <c r="AY12" s="40">
        <f>IF(SUM(AS12,AT12,AX12)&gt;0,SUM(AS12,AT12,AX12),"")</f>
        <v>127.2</v>
      </c>
      <c r="AZ12" s="18">
        <v>18.600000000000001</v>
      </c>
      <c r="BA12" s="18">
        <v>6.8000000000000007</v>
      </c>
      <c r="BB12" s="18">
        <v>0</v>
      </c>
      <c r="BC12" s="18">
        <v>0</v>
      </c>
      <c r="BD12" s="18">
        <v>18.600000000000001</v>
      </c>
      <c r="BE12" s="18">
        <v>7.2</v>
      </c>
      <c r="BF12" s="18">
        <v>0.6</v>
      </c>
      <c r="BG12" s="18">
        <v>0</v>
      </c>
      <c r="BH12" s="18">
        <v>17.600000000000001</v>
      </c>
      <c r="BI12" s="18">
        <v>2.4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14</v>
      </c>
      <c r="BV12" s="11">
        <f>IF(SUM(AZ12:BA12,BC12:BE12,BG12)-BB12-BF12&gt;0,SUM(AZ12:BA12,BC12:BE12,BG12)-BB12-BF12,"")</f>
        <v>50.6</v>
      </c>
      <c r="BW12" s="11">
        <f>IF(SUM(BH12:BI12,BK12)-BJ12&gt;0,SUM(BH12:BI12,BK12)-BJ12,"")</f>
        <v>20</v>
      </c>
      <c r="BX12" s="11">
        <f>IF(SUM(BA12,BE12,BI12)&gt;0,SUM(BA12,BE12,BI12),"")</f>
        <v>16.399999999999999</v>
      </c>
      <c r="BY12" s="11">
        <f>IF(SUM(BV12,BW12)&gt;0,SUM(BV12,BW12),"")</f>
        <v>70.599999999999994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70.599999999999994</v>
      </c>
      <c r="CC12" s="19">
        <v>18.3</v>
      </c>
      <c r="CD12" s="19">
        <v>7.6</v>
      </c>
      <c r="CE12" s="19">
        <v>0.6</v>
      </c>
      <c r="CF12" s="19">
        <v>0</v>
      </c>
      <c r="CG12" s="19">
        <v>18.5</v>
      </c>
      <c r="CH12" s="19">
        <v>7.2</v>
      </c>
      <c r="CI12" s="19">
        <v>0</v>
      </c>
      <c r="CJ12" s="19">
        <v>0</v>
      </c>
      <c r="CK12" s="19">
        <v>16.5</v>
      </c>
      <c r="CL12" s="19">
        <v>8</v>
      </c>
      <c r="CM12" s="19">
        <v>0.2</v>
      </c>
      <c r="CN12" s="19">
        <v>0.3</v>
      </c>
      <c r="CO12" s="19">
        <v>16.8</v>
      </c>
      <c r="CP12" s="19">
        <v>8</v>
      </c>
      <c r="CQ12" s="19">
        <v>0.2</v>
      </c>
      <c r="CR12" s="19">
        <v>0.3</v>
      </c>
      <c r="CS12" s="19">
        <v>18.100000000000001</v>
      </c>
      <c r="CT12" s="19">
        <v>7.6</v>
      </c>
      <c r="CU12" s="19">
        <v>0.2</v>
      </c>
      <c r="CV12" s="19">
        <v>0</v>
      </c>
      <c r="CW12" s="27"/>
      <c r="CX12" s="40">
        <f>IF(SUM(CD12,CH12)&gt;0,SUM(CD12,CH12),"")</f>
        <v>14.8</v>
      </c>
      <c r="CY12" s="40">
        <f>IF(SUM(CC12:CD12,CF12:CH12,CJ12)-CE12-CI12&gt;0,SUM(CC12:CD12,CF12:CH12,CJ12)-CE12-CI12,"")</f>
        <v>51</v>
      </c>
      <c r="CZ12" s="40">
        <f>IF(SUM(CK12:CL12,CN12)-CM12&gt;0,SUM(CK12:CL12,CN12)-CM12,"")</f>
        <v>24.6</v>
      </c>
      <c r="DA12" s="40">
        <f>IF(SUM(CD12,CH12,CL12)&gt;0,SUM(CD12,CH12,CL12),"")</f>
        <v>22.8</v>
      </c>
      <c r="DB12" s="40">
        <f>IF(SUM(CY12,CZ12)&gt;0,SUM(CY12,CZ12),"")</f>
        <v>75.599999999999994</v>
      </c>
      <c r="DC12" s="40">
        <f>IF(SUM(CP12,CT12)&gt;0,SUM(CP12,CT12),"")</f>
        <v>15.6</v>
      </c>
      <c r="DD12" s="40">
        <f>IF(SUM(CO12:CP12,CR12:CT12,CV12)-SUM(CQ12,CU12)&gt;0,SUM(CO12:CP12,CR12:CT12,CV12)-SUM(CQ12,CU12),"")</f>
        <v>50.400000000000006</v>
      </c>
      <c r="DE12" s="40">
        <f>IF(SUM(CY12,CZ12,DD12)&gt;0,SUM(CY12,CZ12,DD12),"")</f>
        <v>126</v>
      </c>
      <c r="DF12" s="50">
        <f>IF(MAX(ED12,FF12,GH12,HJ12,IL12,JN12,KP12,LR12,MT12,NV12,OX12,PZ12)-IF(N12="",0,N12)&gt;0.001,MAX(ED12,FF12,GH12,HJ12,IL12,JN12,KP12,LR12,MT12,NV12,OX12,PZ12)-IF(N12="",0,N12),"")</f>
        <v>0.29999999999999716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>
        <v>18.7</v>
      </c>
      <c r="JV12" s="17">
        <v>7.6</v>
      </c>
      <c r="JW12" s="17">
        <v>0</v>
      </c>
      <c r="JX12" s="17">
        <v>0</v>
      </c>
      <c r="JY12" s="17">
        <v>18.2</v>
      </c>
      <c r="JZ12" s="17">
        <v>7.3</v>
      </c>
      <c r="KA12" s="17">
        <v>0.6</v>
      </c>
      <c r="KB12" s="17">
        <v>0</v>
      </c>
      <c r="KC12" s="17"/>
      <c r="KD12" s="17"/>
      <c r="KE12" s="17"/>
      <c r="KF12" s="17"/>
      <c r="KG12" s="17">
        <v>18.2</v>
      </c>
      <c r="KH12" s="17">
        <v>6.8</v>
      </c>
      <c r="KI12" s="17">
        <v>0.6</v>
      </c>
      <c r="KJ12" s="17">
        <v>0</v>
      </c>
      <c r="KK12" s="17"/>
      <c r="KL12" s="17"/>
      <c r="KM12" s="17"/>
      <c r="KN12" s="17"/>
      <c r="KO12" s="40">
        <f>IF(SUM(JV12,JZ12)&gt;0,SUM(JV12,JZ12),"")</f>
        <v>14.899999999999999</v>
      </c>
      <c r="KP12" s="40">
        <f>IF(SUM(JU12:JV12,JX12:JZ12,KB12)-JW12-KA12&gt;0,SUM(JU12:JV12,JX12:JZ12,KB12)-JW12-KA12,"")</f>
        <v>51.199999999999996</v>
      </c>
      <c r="KQ12" s="40" t="str">
        <f>IF(SUM(KC12:KD12,KF12)-KE12&gt;0,SUM(KC12:KD12,KF12)-KE12,"")</f>
        <v/>
      </c>
      <c r="KR12" s="40">
        <f>IF(SUM(JV12,JZ12,KD12)&gt;0,SUM(JV12,JZ12,KD12),"")</f>
        <v>14.899999999999999</v>
      </c>
      <c r="KS12" s="40">
        <f>IF(SUM(KP12,KQ12)&gt;0,SUM(KP12,KQ12),"")</f>
        <v>51.199999999999996</v>
      </c>
      <c r="KT12" s="40">
        <f>IF(SUM(KH12,KL12)&gt;0,SUM(KH12,KL12),"")</f>
        <v>6.8</v>
      </c>
      <c r="KU12" s="40">
        <f>IF(SUM(KG12:KH12,KJ12:KL12,KN12)-SUM(KI12,KM12)&gt;0,SUM(KG12:KH12,KJ12:KL12,KN12)-SUM(KI12,KM12),"")</f>
        <v>24.4</v>
      </c>
      <c r="KV12" s="40">
        <f>IF(SUM(KP12,KQ12,KU12)&gt;0,SUM(KP12,KQ12,KU12),"")</f>
        <v>75.599999999999994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18.450000000000003</v>
      </c>
      <c r="QH12" s="22">
        <f>IF($CW12="P",CD12,(CD12+BA12)/2)</f>
        <v>7.2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18.55</v>
      </c>
      <c r="QL12" s="22">
        <f>IF($CW12="P",CH12,(CH12+BE12)/2)</f>
        <v>7.2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17.05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8.4</v>
      </c>
      <c r="QT12" s="22">
        <f>IF($CW12="P",CP12,(CP12+BM12)/2)</f>
        <v>4</v>
      </c>
      <c r="QU12" s="22">
        <f>IF($CW12="P",CQ12,(CQ12+BN12)/2)</f>
        <v>0.1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3.8</v>
      </c>
      <c r="QY12" s="22">
        <f>IF($CW12="P",CU12,(CU12+BR12)/2)</f>
        <v>0.1</v>
      </c>
      <c r="QZ12" s="22">
        <f>IF($CW12="P",CV12,(CV12+BS12)/2)</f>
        <v>0</v>
      </c>
      <c r="RA12" s="27" t="s">
        <v>46</v>
      </c>
      <c r="RB12" s="40">
        <f>IF(SUM(QH12,QL12)&gt;0,SUM(QH12,QL12),"")</f>
        <v>14.4</v>
      </c>
      <c r="RC12" s="40">
        <f>IF(SUM(QG12:QH12,QJ12:QL12,QN12)-QI12-QM12&gt;0,SUM(QG12:QH12,QJ12:QL12,QN12)-QI12-QM12,"")</f>
        <v>50.800000000000011</v>
      </c>
      <c r="RD12" s="40">
        <f>IF(SUM(QO12:QP12,QR12)-QQ12&gt;0,SUM(QO12:QP12,QR12)-QQ12,"")</f>
        <v>22.299999999999997</v>
      </c>
      <c r="RE12" s="40">
        <f>IF(SUM(QH12,QL12,QP12)&gt;0,SUM(QH12,QL12,QP12),"")</f>
        <v>19.600000000000001</v>
      </c>
      <c r="RF12" s="40">
        <f>IF(SUM(RC12,RD12)&gt;0,SUM(RC12,RD12),"")</f>
        <v>73.100000000000009</v>
      </c>
      <c r="RG12" s="40">
        <f>IF(SUM(QT12,QX12)&gt;0,SUM(QT12,QX12),"")</f>
        <v>7.8</v>
      </c>
      <c r="RH12" s="40">
        <f>IF(SUM(QS12:QT12,QV12:QX12,QZ12)-SUM(QU12,QY12)&gt;0,SUM(QS12:QT12,QV12:QX12,QZ12)-SUM(QU12,QY12),"")</f>
        <v>25.200000000000003</v>
      </c>
      <c r="RI12" s="40">
        <f>IF(SUM(RC12,RD12,RH12)&gt;0,SUM(RC12,RD12,RH12),"")</f>
        <v>98.300000000000011</v>
      </c>
    </row>
    <row r="13" spans="1:477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5</v>
      </c>
      <c r="C13" s="5" t="s">
        <v>112</v>
      </c>
      <c r="D13" s="4" t="s">
        <v>3</v>
      </c>
      <c r="E13" s="4">
        <v>2005</v>
      </c>
      <c r="F13" s="9">
        <f>SUM(L13:T13)+SUM(L13:Q13)*0.0000001+SUM(L13)*0.0000000000001</f>
        <v>176.10001257000505</v>
      </c>
      <c r="G13" s="66"/>
      <c r="H13" s="3" t="str">
        <f>IF(OR(AND(AR13&gt;=AY$44,AS13&gt;=AY$48,AR13&lt;&gt;"",AQ13=""),AND(AW13&gt;=AY$44,AX13&gt;=AY$48,AW13&lt;&gt;"",AQ13=""),AND(BU13&gt;=CB$44,BV13&gt;=CB$48,BU13&lt;&gt;"",BT13=""),AND(BZ13&gt;=CB$44,CA13&gt;=CB$48,BZ13&lt;&gt;"",BT13=""),AND(CX13&gt;=DE$44,CY13&gt;=DE$48,CX13&lt;&gt;"",CW13=""),AND(DC13&gt;=DE$44,DD13&gt;=DE$48,DC13&lt;&gt;""),AND(EC13&gt;=EJ$44,ED13&gt;=EJ$48,EC13&lt;&gt;""),AND(EH13&gt;=EJ$44,EI13&gt;=EJ$48,EH13&lt;&gt;""),AND(FE13&gt;=FL$44,FF13&gt;=FL$48,FE13&lt;&gt;""),AND(FJ13&gt;=FL$44,FK13&gt;=FL$48,FJ13&lt;&gt;""),AND(GG13&gt;=GN$44,GH13&gt;=GN$48,GG13&lt;&gt;""),AND(GL13&gt;=GN$44,GM13&gt;=GN$48,GL13&lt;&gt;""),AND(HI13&gt;=HP$44,HJ13&gt;=HP$48,HI13&lt;&gt;""),AND(HN13&gt;=HP$44,HO13&gt;=HP$48,HN13&lt;&gt;""),AND(IK13&gt;=IR$44,IL13&gt;=IR$48,IK13&lt;&gt;""),AND(IP13&gt;=IR$44,IQ13&gt;=IR$48,IP13&lt;&gt;""),AND(JM13&gt;=JT$44,JN13&gt;=JT$48,JM13&lt;&gt;""),AND(JR13&gt;=JT$44,JS13&gt;=JT$48,JR13&lt;&gt;""),AND(KO13&gt;=KV$44,KP13&gt;=KV$48,KO13&lt;&gt;""),AND(KT13&gt;=KV$44,KU13&gt;=KV$48,KT13&lt;&gt;""),AND(LQ13&gt;=LX$44,LR13&gt;=LX$48,LQ13&lt;&gt;""),AND(LV13&gt;=LX$44,LW13&gt;=LX$48,LV13&lt;&gt;""),AND(MS13&gt;=MZ$44,MT13&gt;=MZ$48,MS13&lt;&gt;""),AND(MX13&gt;=MZ$44,MY13&gt;=MZ$48,MX13&lt;&gt;""),AND(NU13&gt;=OB$44,NV13&gt;=OB$48,NU13&lt;&gt;""),AND(NZ13&gt;=OB$44,OA13&gt;=OB$48,NZ13&lt;&gt;""),AND(OW13&gt;=PD$44,OX13&gt;=PD$48,OW13&lt;&gt;""),AND(PB13&gt;=PD$44,PC13&gt;=PD$48,PB13&lt;&gt;""),AND(PY13&gt;=QF$44,PZ13&gt;=QF$48,PY13&lt;&gt;""),AND(QD13&gt;=QF$44,QE13&gt;=QF$48,QD13&lt;&gt;"")),"P","")</f>
        <v>P</v>
      </c>
      <c r="I13" s="3" t="str">
        <f>IF(OR(AND(AS13&gt;=AY$48,AS13&lt;&gt;"",AQ13=""),AND(AX13&gt;=AY$48,AX13&lt;&gt;"",AQ13=""),AND(BV13&gt;=CB$48,BV13&lt;&gt;"",BT13=""),AND(CA13&gt;=CB$48,CA13&lt;&gt;"",BT13=""),AND(CY13&gt;=DE$48,CY13&lt;&gt;"",CW13=""),AND(DD13&gt;=DE$48,DD13&lt;&gt;"",CW13=""),AND(ED13&gt;=EJ$48,ED13&lt;&gt;""),AND(EI13&gt;=EJ$48,EI13&lt;&gt;""),AND(FF13&gt;=FL$48,FF13&lt;&gt;""),AND(FK13&gt;=FL$48,FK13&lt;&gt;""),AND(GH13&gt;=GN$48,GH13&lt;&gt;""),AND(GM13&gt;=GN$48,GM13&lt;&gt;""),AND(HJ13&gt;=HP$48,HJ13&lt;&gt;""),AND(HO13&gt;=HP$48,HO13&lt;&gt;""),AND(IL13&gt;=IR$48,IL13&lt;&gt;""),AND(IQ13&gt;=IR$48,IQ13&lt;&gt;""),AND(JN13&gt;=JT$48,JN13&lt;&gt;""),AND(JS13&gt;=JT$48,JS13&lt;&gt;""),AND(KP13&gt;=KV$48,KP13&lt;&gt;""),AND(KU13&gt;=KV$48,KU13&lt;&gt;""),AND(LR13&gt;=LX$48,LR13&lt;&gt;""),AND(LW13&gt;=LX$48,LW13&lt;&gt;""),AND(MT13&gt;=MZ$48,MT13&lt;&gt;""),AND(MY13&gt;=MZ$48,MY13&lt;&gt;""),AND(NV13&gt;=OB$48,NV13&lt;&gt;""),AND(OA13&gt;=OB$48,OA13&lt;&gt;""),AND(OX13&gt;=PD$48,OX13&lt;&gt;""),AND(PC13&gt;=PD$48,PC13&lt;&gt;""),AND(PZ13&gt;=QF$48,PZ13&lt;&gt;""),AND(QE13&gt;=QF$48,QE13&lt;&gt;"")),"P","")</f>
        <v>P</v>
      </c>
      <c r="J13" s="36" t="str">
        <f>IF(AND(I13="P",H13=""),"No DD",IF(OR(AND(AU13&gt;=AY$47,AV13&gt;=AY$51,AU13&lt;&gt;"",AQ13=""),AND(BX13&gt;=CB$47,BY13&gt;=CB$51,BX13&lt;&gt;"",BT13=""),AND(DA13&gt;=DE$47,DB13&gt;=DE$51,DA13&lt;&gt;"",CW13=""),AND(EF13&gt;=EJ$47,EG13&gt;=EJ$51,EF13&lt;&gt;""),AND(FH13&gt;=FL$47,FI13&gt;=FL$51,FH13&lt;&gt;""),AND(GJ13&gt;=GN$47,GK13&gt;=GN$51,GJ13&lt;&gt;""),AND(HL13&gt;=HP$47,HM13&gt;=HP$51,HL13&lt;&gt;""),AND(IN13&gt;=IR$47,IO13&gt;=IR$51,IN13&lt;&gt;""),AND(JP13&gt;=JT$47,JQ13&gt;=JT$51,JP13&lt;&gt;""),AND(KR13&gt;=KV$47,KS13&gt;=KV$51,KR13&lt;&gt;""),AND(LT13&gt;=LX$47,LU13&gt;=LX$51,LT13&lt;&gt;""),AND(MV13&gt;=MZ$47,MW13&gt;=MZ$51,MV13&lt;&gt;""),AND(NX13&gt;=OB$47,NY13&gt;=OB$51,NX13&lt;&gt;""),AND(OZ13&gt;=PD$47,PA13&gt;=PD$51,OZ13&lt;&gt;""),AND(QB13&gt;=QF$47,QC13&gt;=QF$51,QB13&lt;&gt;"")),"Merit",IF(OR(AND(AU13&gt;=AY$46,AV13&gt;=AY$50,AU13&lt;&gt;"",AQ13=""),AND(BX13&gt;=CB$46,BY13&gt;=CB$50,BX13&lt;&gt;"",BT13=""),AND(DA13&gt;=DE$46,DB13&gt;=DE$50,DA13&lt;&gt;"",CW13=""),AND(EF13&gt;=EJ$46,EG13&gt;=EJ$50,EF13&lt;&gt;""),AND(FH13&gt;=FL$46,FI13&gt;=FL$50,FH13&lt;&gt;""),AND(GJ13&gt;=GN$46,GK13&gt;=GN$50,GJ13&lt;&gt;""),AND(HL13&gt;=HP$46,HM13&gt;=HP$50,HL13&lt;&gt;""),AND(IN13&gt;=IR$46,IO13&gt;=IR$50,IN13&lt;&gt;""),AND(JP13&gt;=JT$46,JQ13&gt;=JT$50,JP13&lt;&gt;""),AND(KR13&gt;=KV$46,KS13&gt;=KV$50,KR13&lt;&gt;""),AND(LT13&gt;=LX$46,LU13&gt;=LX$50,LT13&lt;&gt;""),AND(MV13&gt;=MZ$46,MW13&gt;=MZ$50,MV13&lt;&gt;""),AND(NX13&gt;=OB$46,NY13&gt;=OB$50,NX13&lt;&gt;""),AND(OZ13&gt;=PD$46,PA13&gt;=PD$50,OZ13&lt;&gt;""),AND(QB13&gt;=QF$46,QC13&gt;=QF$50,QB13&lt;&gt;"")),"Excellence",IF(K13="P","Worlds Team",IF(H13="P","National Team","")))))</f>
        <v>National Team</v>
      </c>
      <c r="K13" s="3" t="str">
        <f>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P","")</f>
        <v/>
      </c>
      <c r="L13" s="8">
        <f>IF(COUNT(AS13,BV13,CY13)&gt;0,LARGE((AS13,BV13,CY13),1),0)</f>
        <v>50.599999999999994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49.499999999999993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25.6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18.7</v>
      </c>
      <c r="X13" s="19">
        <v>6</v>
      </c>
      <c r="Y13" s="19">
        <v>0</v>
      </c>
      <c r="Z13" s="19">
        <v>0</v>
      </c>
      <c r="AA13" s="19">
        <v>18.399999999999999</v>
      </c>
      <c r="AB13" s="19">
        <v>6.4</v>
      </c>
      <c r="AC13" s="19">
        <v>0</v>
      </c>
      <c r="AD13" s="19">
        <v>0</v>
      </c>
      <c r="AE13" s="19">
        <v>18.399999999999999</v>
      </c>
      <c r="AF13" s="19">
        <v>6.4</v>
      </c>
      <c r="AG13" s="19">
        <v>0</v>
      </c>
      <c r="AH13" s="19">
        <v>0</v>
      </c>
      <c r="AI13" s="19">
        <v>18.8</v>
      </c>
      <c r="AJ13" s="19">
        <v>6.4</v>
      </c>
      <c r="AK13" s="19">
        <v>0</v>
      </c>
      <c r="AL13" s="19">
        <v>0</v>
      </c>
      <c r="AM13" s="19">
        <v>18.399999999999999</v>
      </c>
      <c r="AN13" s="19">
        <v>6.8</v>
      </c>
      <c r="AO13" s="19">
        <v>0</v>
      </c>
      <c r="AP13" s="19">
        <v>0</v>
      </c>
      <c r="AQ13" s="27"/>
      <c r="AR13" s="40">
        <f>IF(SUM(X13,AB13)&gt;0,SUM(X13,AB13),"")</f>
        <v>12.4</v>
      </c>
      <c r="AS13" s="40">
        <f>IF(SUM(W13:X13,Z13:AB13,AD13)-Y13-AC13&gt;0,SUM(W13:X13,Z13:AB13,AD13)-Y13-AC13,"")</f>
        <v>49.499999999999993</v>
      </c>
      <c r="AT13" s="40">
        <f>IF(SUM(AE13:AF13,AH13)-AG13&gt;0,SUM(AE13:AF13,AH13)-AG13,"")</f>
        <v>24.799999999999997</v>
      </c>
      <c r="AU13" s="40">
        <f>IF(SUM(X13,AB13,AF13)&gt;0,SUM(X13,AB13,AF13),"")</f>
        <v>18.8</v>
      </c>
      <c r="AV13" s="40">
        <f>IF(SUM(AS13,AT13)&gt;0,SUM(AS13,AT13),"")</f>
        <v>74.299999999999983</v>
      </c>
      <c r="AW13" s="40">
        <f>IF(SUM(AJ13,AN13)&gt;0,SUM(AJ13,AN13),"")</f>
        <v>13.2</v>
      </c>
      <c r="AX13" s="40">
        <f>IF(SUM(AI13:AJ13,AL13:AN13,AP13)-SUM(AK13,AO13)&gt;0,SUM(AI13:AJ13,AL13:AN13,AP13)-SUM(AK13,AO13),"")</f>
        <v>50.4</v>
      </c>
      <c r="AY13" s="40">
        <f>IF(SUM(AS13,AT13,AX13)&gt;0,SUM(AS13,AT13,AX13),"")</f>
        <v>124.69999999999999</v>
      </c>
      <c r="AZ13" s="18">
        <v>18.8</v>
      </c>
      <c r="BA13" s="18">
        <v>7.2</v>
      </c>
      <c r="BB13" s="18">
        <v>0.6</v>
      </c>
      <c r="BC13" s="18">
        <v>0</v>
      </c>
      <c r="BD13" s="18">
        <v>18.399999999999999</v>
      </c>
      <c r="BE13" s="18">
        <v>6.8</v>
      </c>
      <c r="BF13" s="18">
        <v>0</v>
      </c>
      <c r="BG13" s="18">
        <v>0</v>
      </c>
      <c r="BH13" s="18">
        <v>18.600000000000001</v>
      </c>
      <c r="BI13" s="18">
        <v>6</v>
      </c>
      <c r="BJ13" s="18">
        <v>0.6</v>
      </c>
      <c r="BK13" s="18">
        <v>0</v>
      </c>
      <c r="BL13" s="18">
        <v>18.600000000000001</v>
      </c>
      <c r="BM13" s="18">
        <v>6.4</v>
      </c>
      <c r="BN13" s="18">
        <v>0</v>
      </c>
      <c r="BO13" s="18">
        <v>0</v>
      </c>
      <c r="BP13" s="18">
        <v>17.2</v>
      </c>
      <c r="BQ13" s="18">
        <v>3.2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50.599999999999994</v>
      </c>
      <c r="BW13" s="11">
        <f>IF(SUM(BH13:BI13,BK13)-BJ13&gt;0,SUM(BH13:BI13,BK13)-BJ13,"")</f>
        <v>24</v>
      </c>
      <c r="BX13" s="11">
        <f>IF(SUM(BA13,BE13,BI13)&gt;0,SUM(BA13,BE13,BI13),"")</f>
        <v>20</v>
      </c>
      <c r="BY13" s="11">
        <f>IF(SUM(BV13,BW13)&gt;0,SUM(BV13,BW13),"")</f>
        <v>74.599999999999994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45.400000000000006</v>
      </c>
      <c r="CB13" s="11">
        <f>IF(SUM(BV13,BW13,CA13)&gt;0,SUM(BV13,BW13,CA13),"")</f>
        <v>120</v>
      </c>
      <c r="CC13" s="19">
        <v>18.399999999999999</v>
      </c>
      <c r="CD13" s="19">
        <v>7.2</v>
      </c>
      <c r="CE13" s="19">
        <v>0.6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18.8</v>
      </c>
      <c r="CL13" s="19">
        <v>6.8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7.2</v>
      </c>
      <c r="CY13" s="40">
        <f>IF(SUM(CC13:CD13,CF13:CH13,CJ13)-CE13-CI13&gt;0,SUM(CC13:CD13,CF13:CH13,CJ13)-CE13-CI13,"")</f>
        <v>24.999999999999996</v>
      </c>
      <c r="CZ13" s="40">
        <f>IF(SUM(CK13:CL13,CN13)-CM13&gt;0,SUM(CK13:CL13,CN13)-CM13,"")</f>
        <v>25.6</v>
      </c>
      <c r="DA13" s="40">
        <f>IF(SUM(CD13,CH13,CL13)&gt;0,SUM(CD13,CH13,CL13),"")</f>
        <v>14</v>
      </c>
      <c r="DB13" s="40">
        <f>IF(SUM(CY13,CZ13)&gt;0,SUM(CY13,CZ13),"")</f>
        <v>50.599999999999994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50.599999999999994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18.600000000000001</v>
      </c>
      <c r="QH13" s="22">
        <f>IF($CW13="P",CD13,(CD13+BA13)/2)</f>
        <v>7.2</v>
      </c>
      <c r="QI13" s="22">
        <f>IF($CW13="P",CE13,(CE13+BB13)/2)</f>
        <v>0.6</v>
      </c>
      <c r="QJ13" s="22">
        <f>IF($CW13="P",CF13,(CF13+BC13)/2)</f>
        <v>0</v>
      </c>
      <c r="QK13" s="22">
        <f>IF($CW13="P",CG13,(CG13+BD13)/2)</f>
        <v>9.1999999999999993</v>
      </c>
      <c r="QL13" s="22">
        <f>IF($CW13="P",CH13,(CH13+BE13)/2)</f>
        <v>3.4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18.700000000000003</v>
      </c>
      <c r="QP13" s="22">
        <f>IF($CW13="P",CL13,(CL13+BI13)/2)</f>
        <v>6.4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9.3000000000000007</v>
      </c>
      <c r="QT13" s="22">
        <f>IF($CW13="P",CP13,(CP13+BM13)/2)</f>
        <v>3.2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8.6</v>
      </c>
      <c r="QX13" s="22">
        <f>IF($CW13="P",CT13,(CT13+BQ13)/2)</f>
        <v>1.6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10.6</v>
      </c>
      <c r="RC13" s="40">
        <f>IF(SUM(QG13:QH13,QJ13:QL13,QN13)-QI13-QM13&gt;0,SUM(QG13:QH13,QJ13:QL13,QN13)-QI13-QM13,"")</f>
        <v>37.799999999999997</v>
      </c>
      <c r="RD13" s="40">
        <f>IF(SUM(QO13:QP13,QR13)-QQ13&gt;0,SUM(QO13:QP13,QR13)-QQ13,"")</f>
        <v>24.8</v>
      </c>
      <c r="RE13" s="40">
        <f>IF(SUM(QH13,QL13,QP13)&gt;0,SUM(QH13,QL13,QP13),"")</f>
        <v>17</v>
      </c>
      <c r="RF13" s="40">
        <f>IF(SUM(RC13,RD13)&gt;0,SUM(RC13,RD13),"")</f>
        <v>62.599999999999994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22.700000000000003</v>
      </c>
      <c r="RI13" s="40">
        <f>IF(SUM(RC13,RD13,RH13)&gt;0,SUM(RC13,RD13,RH13),"")</f>
        <v>85.3</v>
      </c>
    </row>
    <row r="14" spans="1:477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6</v>
      </c>
      <c r="C14" s="5" t="s">
        <v>123</v>
      </c>
      <c r="D14" s="4" t="s">
        <v>4</v>
      </c>
      <c r="E14" s="4">
        <v>2005</v>
      </c>
      <c r="F14" s="9">
        <f>SUM(L14:T14)+SUM(L14:Q14)*0.0000001+SUM(L14)*0.0000000000001</f>
        <v>175.15001260500517</v>
      </c>
      <c r="G14" s="66"/>
      <c r="H14" s="3" t="str">
        <f>IF(OR(AND(AR14&gt;=AY$44,AS14&gt;=AY$48,AR14&lt;&gt;"",AQ14=""),AND(AW14&gt;=AY$44,AX14&gt;=AY$48,AW14&lt;&gt;"",AQ14=""),AND(BU14&gt;=CB$44,BV14&gt;=CB$48,BU14&lt;&gt;"",BT14=""),AND(BZ14&gt;=CB$44,CA14&gt;=CB$48,BZ14&lt;&gt;"",BT14=""),AND(CX14&gt;=DE$44,CY14&gt;=DE$48,CX14&lt;&gt;"",CW14=""),AND(DC14&gt;=DE$44,DD14&gt;=DE$48,DC14&lt;&gt;""),AND(EC14&gt;=EJ$44,ED14&gt;=EJ$48,EC14&lt;&gt;""),AND(EH14&gt;=EJ$44,EI14&gt;=EJ$48,EH14&lt;&gt;""),AND(FE14&gt;=FL$44,FF14&gt;=FL$48,FE14&lt;&gt;""),AND(FJ14&gt;=FL$44,FK14&gt;=FL$48,FJ14&lt;&gt;""),AND(GG14&gt;=GN$44,GH14&gt;=GN$48,GG14&lt;&gt;""),AND(GL14&gt;=GN$44,GM14&gt;=GN$48,GL14&lt;&gt;""),AND(HI14&gt;=HP$44,HJ14&gt;=HP$48,HI14&lt;&gt;""),AND(HN14&gt;=HP$44,HO14&gt;=HP$48,HN14&lt;&gt;""),AND(IK14&gt;=IR$44,IL14&gt;=IR$48,IK14&lt;&gt;""),AND(IP14&gt;=IR$44,IQ14&gt;=IR$48,IP14&lt;&gt;""),AND(JM14&gt;=JT$44,JN14&gt;=JT$48,JM14&lt;&gt;""),AND(JR14&gt;=JT$44,JS14&gt;=JT$48,JR14&lt;&gt;""),AND(KO14&gt;=KV$44,KP14&gt;=KV$48,KO14&lt;&gt;""),AND(KT14&gt;=KV$44,KU14&gt;=KV$48,KT14&lt;&gt;""),AND(LQ14&gt;=LX$44,LR14&gt;=LX$48,LQ14&lt;&gt;""),AND(LV14&gt;=LX$44,LW14&gt;=LX$48,LV14&lt;&gt;""),AND(MS14&gt;=MZ$44,MT14&gt;=MZ$48,MS14&lt;&gt;""),AND(MX14&gt;=MZ$44,MY14&gt;=MZ$48,MX14&lt;&gt;""),AND(NU14&gt;=OB$44,NV14&gt;=OB$48,NU14&lt;&gt;""),AND(NZ14&gt;=OB$44,OA14&gt;=OB$48,NZ14&lt;&gt;""),AND(OW14&gt;=PD$44,OX14&gt;=PD$48,OW14&lt;&gt;""),AND(PB14&gt;=PD$44,PC14&gt;=PD$48,PB14&lt;&gt;""),AND(PY14&gt;=QF$44,PZ14&gt;=QF$48,PY14&lt;&gt;""),AND(QD14&gt;=QF$44,QE14&gt;=QF$48,QD14&lt;&gt;"")),"P","")</f>
        <v>P</v>
      </c>
      <c r="I14" s="3" t="str">
        <f>IF(OR(AND(AS14&gt;=AY$48,AS14&lt;&gt;"",AQ14=""),AND(AX14&gt;=AY$48,AX14&lt;&gt;"",AQ14=""),AND(BV14&gt;=CB$48,BV14&lt;&gt;"",BT14=""),AND(CA14&gt;=CB$48,CA14&lt;&gt;"",BT14=""),AND(CY14&gt;=DE$48,CY14&lt;&gt;"",CW14=""),AND(DD14&gt;=DE$48,DD14&lt;&gt;"",CW14=""),AND(ED14&gt;=EJ$48,ED14&lt;&gt;""),AND(EI14&gt;=EJ$48,EI14&lt;&gt;""),AND(FF14&gt;=FL$48,FF14&lt;&gt;""),AND(FK14&gt;=FL$48,FK14&lt;&gt;""),AND(GH14&gt;=GN$48,GH14&lt;&gt;""),AND(GM14&gt;=GN$48,GM14&lt;&gt;""),AND(HJ14&gt;=HP$48,HJ14&lt;&gt;""),AND(HO14&gt;=HP$48,HO14&lt;&gt;""),AND(IL14&gt;=IR$48,IL14&lt;&gt;""),AND(IQ14&gt;=IR$48,IQ14&lt;&gt;""),AND(JN14&gt;=JT$48,JN14&lt;&gt;""),AND(JS14&gt;=JT$48,JS14&lt;&gt;""),AND(KP14&gt;=KV$48,KP14&lt;&gt;""),AND(KU14&gt;=KV$48,KU14&lt;&gt;""),AND(LR14&gt;=LX$48,LR14&lt;&gt;""),AND(LW14&gt;=LX$48,LW14&lt;&gt;""),AND(MT14&gt;=MZ$48,MT14&lt;&gt;""),AND(MY14&gt;=MZ$48,MY14&lt;&gt;""),AND(NV14&gt;=OB$48,NV14&lt;&gt;""),AND(OA14&gt;=OB$48,OA14&lt;&gt;""),AND(OX14&gt;=PD$48,OX14&lt;&gt;""),AND(PC14&gt;=PD$48,PC14&lt;&gt;""),AND(PZ14&gt;=QF$48,PZ14&lt;&gt;""),AND(QE14&gt;=QF$48,QE14&lt;&gt;"")),"P","")</f>
        <v>P</v>
      </c>
      <c r="J14" s="36" t="str">
        <f>IF(AND(I14="P",H14=""),"No DD",IF(OR(AND(AU14&gt;=AY$47,AV14&gt;=AY$51,AU14&lt;&gt;"",AQ14=""),AND(BX14&gt;=CB$47,BY14&gt;=CB$51,BX14&lt;&gt;"",BT14=""),AND(DA14&gt;=DE$47,DB14&gt;=DE$51,DA14&lt;&gt;"",CW14=""),AND(EF14&gt;=EJ$47,EG14&gt;=EJ$51,EF14&lt;&gt;""),AND(FH14&gt;=FL$47,FI14&gt;=FL$51,FH14&lt;&gt;""),AND(GJ14&gt;=GN$47,GK14&gt;=GN$51,GJ14&lt;&gt;""),AND(HL14&gt;=HP$47,HM14&gt;=HP$51,HL14&lt;&gt;""),AND(IN14&gt;=IR$47,IO14&gt;=IR$51,IN14&lt;&gt;""),AND(JP14&gt;=JT$47,JQ14&gt;=JT$51,JP14&lt;&gt;""),AND(KR14&gt;=KV$47,KS14&gt;=KV$51,KR14&lt;&gt;""),AND(LT14&gt;=LX$47,LU14&gt;=LX$51,LT14&lt;&gt;""),AND(MV14&gt;=MZ$47,MW14&gt;=MZ$51,MV14&lt;&gt;""),AND(NX14&gt;=OB$47,NY14&gt;=OB$51,NX14&lt;&gt;""),AND(OZ14&gt;=PD$47,PA14&gt;=PD$51,OZ14&lt;&gt;""),AND(QB14&gt;=QF$47,QC14&gt;=QF$51,QB14&lt;&gt;"")),"Merit",IF(OR(AND(AU14&gt;=AY$46,AV14&gt;=AY$50,AU14&lt;&gt;"",AQ14=""),AND(BX14&gt;=CB$46,BY14&gt;=CB$50,BX14&lt;&gt;"",BT14=""),AND(DA14&gt;=DE$46,DB14&gt;=DE$50,DA14&lt;&gt;"",CW14=""),AND(EF14&gt;=EJ$46,EG14&gt;=EJ$50,EF14&lt;&gt;""),AND(FH14&gt;=FL$46,FI14&gt;=FL$50,FH14&lt;&gt;""),AND(GJ14&gt;=GN$46,GK14&gt;=GN$50,GJ14&lt;&gt;""),AND(HL14&gt;=HP$46,HM14&gt;=HP$50,HL14&lt;&gt;""),AND(IN14&gt;=IR$46,IO14&gt;=IR$50,IN14&lt;&gt;""),AND(JP14&gt;=JT$46,JQ14&gt;=JT$50,JP14&lt;&gt;""),AND(KR14&gt;=KV$46,KS14&gt;=KV$50,KR14&lt;&gt;""),AND(LT14&gt;=LX$46,LU14&gt;=LX$50,LT14&lt;&gt;""),AND(MV14&gt;=MZ$46,MW14&gt;=MZ$50,MV14&lt;&gt;""),AND(NX14&gt;=OB$46,NY14&gt;=OB$50,NX14&lt;&gt;""),AND(OZ14&gt;=PD$46,PA14&gt;=PD$50,OZ14&lt;&gt;""),AND(QB14&gt;=QF$46,QC14&gt;=QF$50,QB14&lt;&gt;"")),"Excellence",IF(K14="P","Worlds Team",IF(H14="P","National Team","")))))</f>
        <v>National Team</v>
      </c>
      <c r="K14" s="3" t="str">
        <f>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P","")</f>
        <v/>
      </c>
      <c r="L14" s="8">
        <f>IF(COUNT(AS14,BV14,CY14)&gt;0,LARGE((AS14,BV14,CY14),1),0)</f>
        <v>51.800000000000004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50.75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23.5</v>
      </c>
      <c r="Q14" s="8" t="str">
        <f>IF(P14=0,"",IF(P14=CZ14,$CC$1,IF(P14=BW14,$AZ$1,IF(P14=AT14,$W$1,""))))</f>
        <v>2023 Nationals</v>
      </c>
      <c r="R14" s="8">
        <f>IF(MAX(AX14,CA14,DD14)&gt;0,MAX(AX14,CA14,DD14),0)</f>
        <v>49.1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6.8</v>
      </c>
      <c r="Y14" s="19">
        <v>0.2</v>
      </c>
      <c r="Z14" s="19">
        <v>0</v>
      </c>
      <c r="AA14" s="19">
        <v>18.3</v>
      </c>
      <c r="AB14" s="19">
        <v>7.3</v>
      </c>
      <c r="AC14" s="19">
        <v>0.8</v>
      </c>
      <c r="AD14" s="19">
        <v>0</v>
      </c>
      <c r="AE14" s="19">
        <v>19.2</v>
      </c>
      <c r="AF14" s="19">
        <v>4.3</v>
      </c>
      <c r="AG14" s="19">
        <v>0</v>
      </c>
      <c r="AH14" s="19">
        <v>0</v>
      </c>
      <c r="AI14" s="19">
        <v>18.600000000000001</v>
      </c>
      <c r="AJ14" s="19">
        <v>6.8</v>
      </c>
      <c r="AK14" s="19">
        <v>0.6</v>
      </c>
      <c r="AL14" s="19">
        <v>0</v>
      </c>
      <c r="AM14" s="19">
        <v>18</v>
      </c>
      <c r="AN14" s="19">
        <v>7.3</v>
      </c>
      <c r="AO14" s="19">
        <v>1</v>
      </c>
      <c r="AP14" s="19">
        <v>0</v>
      </c>
      <c r="AQ14" s="27"/>
      <c r="AR14" s="40">
        <f>IF(SUM(X14,AB14)&gt;0,SUM(X14,AB14),"")</f>
        <v>14.1</v>
      </c>
      <c r="AS14" s="40">
        <f>IF(SUM(W14:X14,Z14:AB14,AD14)-Y14-AC14&gt;0,SUM(W14:X14,Z14:AB14,AD14)-Y14-AC14,"")</f>
        <v>49.7</v>
      </c>
      <c r="AT14" s="40">
        <f>IF(SUM(AE14:AF14,AH14)-AG14&gt;0,SUM(AE14:AF14,AH14)-AG14,"")</f>
        <v>23.5</v>
      </c>
      <c r="AU14" s="40">
        <f>IF(SUM(X14,AB14,AF14)&gt;0,SUM(X14,AB14,AF14),"")</f>
        <v>18.399999999999999</v>
      </c>
      <c r="AV14" s="40">
        <f>IF(SUM(AS14,AT14)&gt;0,SUM(AS14,AT14),"")</f>
        <v>73.2</v>
      </c>
      <c r="AW14" s="40">
        <f>IF(SUM(AJ14,AN14)&gt;0,SUM(AJ14,AN14),"")</f>
        <v>14.1</v>
      </c>
      <c r="AX14" s="40">
        <f>IF(SUM(AI14:AJ14,AL14:AN14,AP14)-SUM(AK14,AO14)&gt;0,SUM(AI14:AJ14,AL14:AN14,AP14)-SUM(AK14,AO14),"")</f>
        <v>49.1</v>
      </c>
      <c r="AY14" s="40">
        <f>IF(SUM(AS14,AT14,AX14)&gt;0,SUM(AS14,AT14,AX14),"")</f>
        <v>122.30000000000001</v>
      </c>
      <c r="AZ14" s="18">
        <v>18</v>
      </c>
      <c r="BA14" s="18">
        <v>7.7</v>
      </c>
      <c r="BB14" s="18">
        <v>0</v>
      </c>
      <c r="BC14" s="18">
        <v>0.3</v>
      </c>
      <c r="BD14" s="18">
        <v>18.600000000000001</v>
      </c>
      <c r="BE14" s="18">
        <v>7.2</v>
      </c>
      <c r="BF14" s="18">
        <v>0</v>
      </c>
      <c r="BG14" s="18">
        <v>0</v>
      </c>
      <c r="BH14" s="18">
        <v>17</v>
      </c>
      <c r="BI14" s="18">
        <v>3.6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14.9</v>
      </c>
      <c r="BV14" s="11">
        <f>IF(SUM(AZ14:BA14,BC14:BE14,BG14)-BB14-BF14&gt;0,SUM(AZ14:BA14,BC14:BE14,BG14)-BB14-BF14,"")</f>
        <v>51.800000000000004</v>
      </c>
      <c r="BW14" s="11">
        <f>IF(SUM(BH14:BI14,BK14)-BJ14&gt;0,SUM(BH14:BI14,BK14)-BJ14,"")</f>
        <v>20.6</v>
      </c>
      <c r="BX14" s="11">
        <f>IF(SUM(BA14,BE14,BI14)&gt;0,SUM(BA14,BE14,BI14),"")</f>
        <v>18.5</v>
      </c>
      <c r="BY14" s="11">
        <f>IF(SUM(BV14,BW14)&gt;0,SUM(BV14,BW14),"")</f>
        <v>72.400000000000006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72.400000000000006</v>
      </c>
      <c r="CC14" s="19">
        <v>18.149999999999999</v>
      </c>
      <c r="CD14" s="19">
        <v>7.25</v>
      </c>
      <c r="CE14" s="19">
        <v>0.1</v>
      </c>
      <c r="CF14" s="19">
        <v>0.15</v>
      </c>
      <c r="CG14" s="19">
        <v>18.450000000000003</v>
      </c>
      <c r="CH14" s="19">
        <v>7.25</v>
      </c>
      <c r="CI14" s="19">
        <v>0.4</v>
      </c>
      <c r="CJ14" s="19">
        <v>0</v>
      </c>
      <c r="CK14" s="19">
        <v>18.100000000000001</v>
      </c>
      <c r="CL14" s="19">
        <v>3.95</v>
      </c>
      <c r="CM14" s="19">
        <v>0</v>
      </c>
      <c r="CN14" s="19">
        <v>0</v>
      </c>
      <c r="CO14" s="19">
        <v>9.3000000000000007</v>
      </c>
      <c r="CP14" s="19">
        <v>3.4</v>
      </c>
      <c r="CQ14" s="19">
        <v>0.3</v>
      </c>
      <c r="CR14" s="19">
        <v>0</v>
      </c>
      <c r="CS14" s="19">
        <v>9</v>
      </c>
      <c r="CT14" s="19">
        <v>3.65</v>
      </c>
      <c r="CU14" s="19">
        <v>0.5</v>
      </c>
      <c r="CV14" s="19">
        <v>0</v>
      </c>
      <c r="CW14" s="27" t="s">
        <v>46</v>
      </c>
      <c r="CX14" s="40">
        <f>IF(SUM(CD14,CH14)&gt;0,SUM(CD14,CH14),"")</f>
        <v>14.5</v>
      </c>
      <c r="CY14" s="40">
        <f>IF(SUM(CC14:CD14,CF14:CH14,CJ14)-CE14-CI14&gt;0,SUM(CC14:CD14,CF14:CH14,CJ14)-CE14-CI14,"")</f>
        <v>50.75</v>
      </c>
      <c r="CZ14" s="40">
        <f>IF(SUM(CK14:CL14,CN14)-CM14&gt;0,SUM(CK14:CL14,CN14)-CM14,"")</f>
        <v>22.05</v>
      </c>
      <c r="DA14" s="40">
        <f>IF(SUM(CD14,CH14,CL14)&gt;0,SUM(CD14,CH14,CL14),"")</f>
        <v>18.45</v>
      </c>
      <c r="DB14" s="40">
        <f>IF(SUM(CY14,CZ14)&gt;0,SUM(CY14,CZ14),"")</f>
        <v>72.8</v>
      </c>
      <c r="DC14" s="40">
        <f>IF(SUM(CP14,CT14)&gt;0,SUM(CP14,CT14),"")</f>
        <v>7.05</v>
      </c>
      <c r="DD14" s="40">
        <f>IF(SUM(CO14:CP14,CR14:CT14,CV14)-SUM(CQ14,CU14)&gt;0,SUM(CO14:CP14,CR14:CT14,CV14)-SUM(CQ14,CU14),"")</f>
        <v>24.55</v>
      </c>
      <c r="DE14" s="40">
        <f>IF(SUM(CY14,CZ14,DD14)&gt;0,SUM(CY14,CZ14,DD14),"")</f>
        <v>97.35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7.25</v>
      </c>
      <c r="QI14" s="22">
        <f>IF($CW14="P",CE14,(CE14+BB14)/2)</f>
        <v>0.1</v>
      </c>
      <c r="QJ14" s="22">
        <f>IF($CW14="P",CF14,(CF14+BC14)/2)</f>
        <v>0.15</v>
      </c>
      <c r="QK14" s="22">
        <f>IF($CW14="P",CG14,(CG14+BD14)/2)</f>
        <v>18.450000000000003</v>
      </c>
      <c r="QL14" s="22">
        <f>IF($CW14="P",CH14,(CH14+BE14)/2)</f>
        <v>7.25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18.100000000000001</v>
      </c>
      <c r="QP14" s="22">
        <f>IF($CW14="P",CL14,(CL14+BI14)/2)</f>
        <v>3.95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9.3000000000000007</v>
      </c>
      <c r="QT14" s="22">
        <f>IF($CW14="P",CP14,(CP14+BM14)/2)</f>
        <v>3.4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</v>
      </c>
      <c r="QX14" s="22">
        <f>IF($CW14="P",CT14,(CT14+BQ14)/2)</f>
        <v>3.65</v>
      </c>
      <c r="QY14" s="22">
        <f>IF($CW14="P",CU14,(CU14+BR14)/2)</f>
        <v>0.5</v>
      </c>
      <c r="QZ14" s="22">
        <f>IF($CW14="P",CV14,(CV14+BS14)/2)</f>
        <v>0</v>
      </c>
      <c r="RA14" s="27" t="s">
        <v>46</v>
      </c>
      <c r="RB14" s="40">
        <f>IF(SUM(QH14,QL14)&gt;0,SUM(QH14,QL14),"")</f>
        <v>14.5</v>
      </c>
      <c r="RC14" s="40">
        <f>IF(SUM(QG14:QH14,QJ14:QL14,QN14)-QI14-QM14&gt;0,SUM(QG14:QH14,QJ14:QL14,QN14)-QI14-QM14,"")</f>
        <v>50.75</v>
      </c>
      <c r="RD14" s="40">
        <f>IF(SUM(QO14:QP14,QR14)-QQ14&gt;0,SUM(QO14:QP14,QR14)-QQ14,"")</f>
        <v>22.05</v>
      </c>
      <c r="RE14" s="40">
        <f>IF(SUM(QH14,QL14,QP14)&gt;0,SUM(QH14,QL14,QP14),"")</f>
        <v>18.45</v>
      </c>
      <c r="RF14" s="40">
        <f>IF(SUM(RC14,RD14)&gt;0,SUM(RC14,RD14),"")</f>
        <v>72.8</v>
      </c>
      <c r="RG14" s="40">
        <f>IF(SUM(QT14,QX14)&gt;0,SUM(QT14,QX14),"")</f>
        <v>7.05</v>
      </c>
      <c r="RH14" s="40">
        <f>IF(SUM(QS14:QT14,QV14:QX14,QZ14)-SUM(QU14,QY14)&gt;0,SUM(QS14:QT14,QV14:QX14,QZ14)-SUM(QU14,QY14),"")</f>
        <v>24.55</v>
      </c>
      <c r="RI14" s="40">
        <f>IF(SUM(RC14,RD14,RH14)&gt;0,SUM(RC14,RD14,RH14),"")</f>
        <v>97.35</v>
      </c>
    </row>
    <row r="15" spans="1:477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7</v>
      </c>
      <c r="C15" s="5" t="s">
        <v>208</v>
      </c>
      <c r="D15" s="4" t="s">
        <v>5</v>
      </c>
      <c r="E15" s="4">
        <v>2007</v>
      </c>
      <c r="F15" s="9">
        <f>SUM(L15:T15)+SUM(L15:Q15)*0.0000001+SUM(L15)*0.0000000000001</f>
        <v>174.50001239000497</v>
      </c>
      <c r="G15" s="66"/>
      <c r="H15" s="3" t="str">
        <f>IF(OR(AND(AR15&gt;=AY$44,AS15&gt;=AY$48,AR15&lt;&gt;"",AQ15=""),AND(AW15&gt;=AY$44,AX15&gt;=AY$48,AW15&lt;&gt;"",AQ15=""),AND(BU15&gt;=CB$44,BV15&gt;=CB$48,BU15&lt;&gt;"",BT15=""),AND(BZ15&gt;=CB$44,CA15&gt;=CB$48,BZ15&lt;&gt;"",BT15=""),AND(CX15&gt;=DE$44,CY15&gt;=DE$48,CX15&lt;&gt;"",CW15=""),AND(DC15&gt;=DE$44,DD15&gt;=DE$48,DC15&lt;&gt;""),AND(EC15&gt;=EJ$44,ED15&gt;=EJ$48,EC15&lt;&gt;""),AND(EH15&gt;=EJ$44,EI15&gt;=EJ$48,EH15&lt;&gt;""),AND(FE15&gt;=FL$44,FF15&gt;=FL$48,FE15&lt;&gt;""),AND(FJ15&gt;=FL$44,FK15&gt;=FL$48,FJ15&lt;&gt;""),AND(GG15&gt;=GN$44,GH15&gt;=GN$48,GG15&lt;&gt;""),AND(GL15&gt;=GN$44,GM15&gt;=GN$48,GL15&lt;&gt;""),AND(HI15&gt;=HP$44,HJ15&gt;=HP$48,HI15&lt;&gt;""),AND(HN15&gt;=HP$44,HO15&gt;=HP$48,HN15&lt;&gt;""),AND(IK15&gt;=IR$44,IL15&gt;=IR$48,IK15&lt;&gt;""),AND(IP15&gt;=IR$44,IQ15&gt;=IR$48,IP15&lt;&gt;""),AND(JM15&gt;=JT$44,JN15&gt;=JT$48,JM15&lt;&gt;""),AND(JR15&gt;=JT$44,JS15&gt;=JT$48,JR15&lt;&gt;""),AND(KO15&gt;=KV$44,KP15&gt;=KV$48,KO15&lt;&gt;""),AND(KT15&gt;=KV$44,KU15&gt;=KV$48,KT15&lt;&gt;""),AND(LQ15&gt;=LX$44,LR15&gt;=LX$48,LQ15&lt;&gt;""),AND(LV15&gt;=LX$44,LW15&gt;=LX$48,LV15&lt;&gt;""),AND(MS15&gt;=MZ$44,MT15&gt;=MZ$48,MS15&lt;&gt;""),AND(MX15&gt;=MZ$44,MY15&gt;=MZ$48,MX15&lt;&gt;""),AND(NU15&gt;=OB$44,NV15&gt;=OB$48,NU15&lt;&gt;""),AND(NZ15&gt;=OB$44,OA15&gt;=OB$48,NZ15&lt;&gt;""),AND(OW15&gt;=PD$44,OX15&gt;=PD$48,OW15&lt;&gt;""),AND(PB15&gt;=PD$44,PC15&gt;=PD$48,PB15&lt;&gt;""),AND(PY15&gt;=QF$44,PZ15&gt;=QF$48,PY15&lt;&gt;""),AND(QD15&gt;=QF$44,QE15&gt;=QF$48,QD15&lt;&gt;"")),"P","")</f>
        <v>P</v>
      </c>
      <c r="I15" s="3" t="str">
        <f>IF(OR(AND(AS15&gt;=AY$48,AS15&lt;&gt;"",AQ15=""),AND(AX15&gt;=AY$48,AX15&lt;&gt;"",AQ15=""),AND(BV15&gt;=CB$48,BV15&lt;&gt;"",BT15=""),AND(CA15&gt;=CB$48,CA15&lt;&gt;"",BT15=""),AND(CY15&gt;=DE$48,CY15&lt;&gt;"",CW15=""),AND(DD15&gt;=DE$48,DD15&lt;&gt;"",CW15=""),AND(ED15&gt;=EJ$48,ED15&lt;&gt;""),AND(EI15&gt;=EJ$48,EI15&lt;&gt;""),AND(FF15&gt;=FL$48,FF15&lt;&gt;""),AND(FK15&gt;=FL$48,FK15&lt;&gt;""),AND(GH15&gt;=GN$48,GH15&lt;&gt;""),AND(GM15&gt;=GN$48,GM15&lt;&gt;""),AND(HJ15&gt;=HP$48,HJ15&lt;&gt;""),AND(HO15&gt;=HP$48,HO15&lt;&gt;""),AND(IL15&gt;=IR$48,IL15&lt;&gt;""),AND(IQ15&gt;=IR$48,IQ15&lt;&gt;""),AND(JN15&gt;=JT$48,JN15&lt;&gt;""),AND(JS15&gt;=JT$48,JS15&lt;&gt;""),AND(KP15&gt;=KV$48,KP15&lt;&gt;""),AND(KU15&gt;=KV$48,KU15&lt;&gt;""),AND(LR15&gt;=LX$48,LR15&lt;&gt;""),AND(LW15&gt;=LX$48,LW15&lt;&gt;""),AND(MT15&gt;=MZ$48,MT15&lt;&gt;""),AND(MY15&gt;=MZ$48,MY15&lt;&gt;""),AND(NV15&gt;=OB$48,NV15&lt;&gt;""),AND(OA15&gt;=OB$48,OA15&lt;&gt;""),AND(OX15&gt;=PD$48,OX15&lt;&gt;""),AND(PC15&gt;=PD$48,PC15&lt;&gt;""),AND(PZ15&gt;=QF$48,PZ15&lt;&gt;""),AND(QE15&gt;=QF$48,QE15&lt;&gt;"")),"P","")</f>
        <v>P</v>
      </c>
      <c r="J15" s="36" t="str">
        <f>IF(AND(I15="P",H15=""),"No DD",IF(OR(AND(AU15&gt;=AY$47,AV15&gt;=AY$51,AU15&lt;&gt;"",AQ15=""),AND(BX15&gt;=CB$47,BY15&gt;=CB$51,BX15&lt;&gt;"",BT15=""),AND(DA15&gt;=DE$47,DB15&gt;=DE$51,DA15&lt;&gt;"",CW15=""),AND(EF15&gt;=EJ$47,EG15&gt;=EJ$51,EF15&lt;&gt;""),AND(FH15&gt;=FL$47,FI15&gt;=FL$51,FH15&lt;&gt;""),AND(GJ15&gt;=GN$47,GK15&gt;=GN$51,GJ15&lt;&gt;""),AND(HL15&gt;=HP$47,HM15&gt;=HP$51,HL15&lt;&gt;""),AND(IN15&gt;=IR$47,IO15&gt;=IR$51,IN15&lt;&gt;""),AND(JP15&gt;=JT$47,JQ15&gt;=JT$51,JP15&lt;&gt;""),AND(KR15&gt;=KV$47,KS15&gt;=KV$51,KR15&lt;&gt;""),AND(LT15&gt;=LX$47,LU15&gt;=LX$51,LT15&lt;&gt;""),AND(MV15&gt;=MZ$47,MW15&gt;=MZ$51,MV15&lt;&gt;""),AND(NX15&gt;=OB$47,NY15&gt;=OB$51,NX15&lt;&gt;""),AND(OZ15&gt;=PD$47,PA15&gt;=PD$51,OZ15&lt;&gt;""),AND(QB15&gt;=QF$47,QC15&gt;=QF$51,QB15&lt;&gt;"")),"Merit",IF(OR(AND(AU15&gt;=AY$46,AV15&gt;=AY$50,AU15&lt;&gt;"",AQ15=""),AND(BX15&gt;=CB$46,BY15&gt;=CB$50,BX15&lt;&gt;"",BT15=""),AND(DA15&gt;=DE$46,DB15&gt;=DE$50,DA15&lt;&gt;"",CW15=""),AND(EF15&gt;=EJ$46,EG15&gt;=EJ$50,EF15&lt;&gt;""),AND(FH15&gt;=FL$46,FI15&gt;=FL$50,FH15&lt;&gt;""),AND(GJ15&gt;=GN$46,GK15&gt;=GN$50,GJ15&lt;&gt;""),AND(HL15&gt;=HP$46,HM15&gt;=HP$50,HL15&lt;&gt;""),AND(IN15&gt;=IR$46,IO15&gt;=IR$50,IN15&lt;&gt;""),AND(JP15&gt;=JT$46,JQ15&gt;=JT$50,JP15&lt;&gt;""),AND(KR15&gt;=KV$46,KS15&gt;=KV$50,KR15&lt;&gt;""),AND(LT15&gt;=LX$46,LU15&gt;=LX$50,LT15&lt;&gt;""),AND(MV15&gt;=MZ$46,MW15&gt;=MZ$50,MV15&lt;&gt;""),AND(NX15&gt;=OB$46,NY15&gt;=OB$50,NX15&lt;&gt;""),AND(OZ15&gt;=PD$46,PA15&gt;=PD$50,OZ15&lt;&gt;""),AND(QB15&gt;=QF$46,QC15&gt;=QF$50,QB15&lt;&gt;"")),"Excellence",IF(K15="P","Worlds Team",IF(H15="P","National Team","")))))</f>
        <v>National Team</v>
      </c>
      <c r="K15" s="3" t="str">
        <f>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P","")</f>
        <v/>
      </c>
      <c r="L15" s="8">
        <f>IF(COUNT(AS15,BV15,CY15)&gt;0,LARGE((AS15,BV15,CY15),1),0)</f>
        <v>49.6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48.699999999999996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25.599999999999998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50.6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18.2</v>
      </c>
      <c r="X15" s="19">
        <v>6</v>
      </c>
      <c r="Y15" s="19">
        <v>0.6</v>
      </c>
      <c r="Z15" s="19">
        <v>0</v>
      </c>
      <c r="AA15" s="19">
        <v>18</v>
      </c>
      <c r="AB15" s="19">
        <v>7.3</v>
      </c>
      <c r="AC15" s="19">
        <v>0.2</v>
      </c>
      <c r="AD15" s="19">
        <v>0</v>
      </c>
      <c r="AE15" s="19">
        <v>18.600000000000001</v>
      </c>
      <c r="AF15" s="19">
        <v>4.3</v>
      </c>
      <c r="AG15" s="19">
        <v>0.6</v>
      </c>
      <c r="AH15" s="19">
        <v>0</v>
      </c>
      <c r="AI15" s="19">
        <v>18.7</v>
      </c>
      <c r="AJ15" s="19">
        <v>5.6</v>
      </c>
      <c r="AK15" s="19">
        <v>0</v>
      </c>
      <c r="AL15" s="19">
        <v>0</v>
      </c>
      <c r="AM15" s="19">
        <v>18.899999999999999</v>
      </c>
      <c r="AN15" s="19">
        <v>6.4</v>
      </c>
      <c r="AO15" s="19">
        <v>0</v>
      </c>
      <c r="AP15" s="19">
        <v>0</v>
      </c>
      <c r="AQ15" s="27"/>
      <c r="AR15" s="40">
        <f>IF(SUM(X15,AB15)&gt;0,SUM(X15,AB15),"")</f>
        <v>13.3</v>
      </c>
      <c r="AS15" s="40">
        <f>IF(SUM(W15:X15,Z15:AB15,AD15)-Y15-AC15&gt;0,SUM(W15:X15,Z15:AB15,AD15)-Y15-AC15,"")</f>
        <v>48.699999999999996</v>
      </c>
      <c r="AT15" s="40">
        <f>IF(SUM(AE15:AF15,AH15)-AG15&gt;0,SUM(AE15:AF15,AH15)-AG15,"")</f>
        <v>22.3</v>
      </c>
      <c r="AU15" s="40">
        <f>IF(SUM(X15,AB15,AF15)&gt;0,SUM(X15,AB15,AF15),"")</f>
        <v>17.600000000000001</v>
      </c>
      <c r="AV15" s="40">
        <f>IF(SUM(AS15,AT15)&gt;0,SUM(AS15,AT15),"")</f>
        <v>71</v>
      </c>
      <c r="AW15" s="40">
        <f>IF(SUM(AJ15,AN15)&gt;0,SUM(AJ15,AN15),"")</f>
        <v>12</v>
      </c>
      <c r="AX15" s="40">
        <f>IF(SUM(AI15:AJ15,AL15:AN15,AP15)-SUM(AK15,AO15)&gt;0,SUM(AI15:AJ15,AL15:AN15,AP15)-SUM(AK15,AO15),"")</f>
        <v>49.599999999999994</v>
      </c>
      <c r="AY15" s="40">
        <f>IF(SUM(AS15,AT15,AX15)&gt;0,SUM(AS15,AT15,AX15),"")</f>
        <v>120.6</v>
      </c>
      <c r="AZ15" s="18">
        <v>18.8</v>
      </c>
      <c r="BA15" s="18">
        <v>6</v>
      </c>
      <c r="BB15" s="18">
        <v>0.2</v>
      </c>
      <c r="BC15" s="18">
        <v>0</v>
      </c>
      <c r="BD15" s="18">
        <v>18.5</v>
      </c>
      <c r="BE15" s="18">
        <v>6</v>
      </c>
      <c r="BF15" s="18">
        <v>0.6</v>
      </c>
      <c r="BG15" s="18">
        <v>0</v>
      </c>
      <c r="BH15" s="18">
        <v>18.399999999999999</v>
      </c>
      <c r="BI15" s="18">
        <v>4.3</v>
      </c>
      <c r="BJ15" s="18">
        <v>0.2</v>
      </c>
      <c r="BK15" s="18">
        <v>0</v>
      </c>
      <c r="BL15" s="18">
        <v>18.399999999999999</v>
      </c>
      <c r="BM15" s="18">
        <v>5.6</v>
      </c>
      <c r="BN15" s="18">
        <v>0.6</v>
      </c>
      <c r="BO15" s="18">
        <v>0</v>
      </c>
      <c r="BP15" s="18">
        <v>18.3</v>
      </c>
      <c r="BQ15" s="18">
        <v>7.3</v>
      </c>
      <c r="BR15" s="18">
        <v>0.8</v>
      </c>
      <c r="BS15" s="18">
        <v>0</v>
      </c>
      <c r="BT15" s="28"/>
      <c r="BU15" s="11">
        <f>IF(SUM(BA15,BE15)&gt;0,SUM(BA15,BE15),"")</f>
        <v>12</v>
      </c>
      <c r="BV15" s="11">
        <f>IF(SUM(AZ15:BA15,BC15:BE15,BG15)-BB15-BF15&gt;0,SUM(AZ15:BA15,BC15:BE15,BG15)-BB15-BF15,"")</f>
        <v>48.499999999999993</v>
      </c>
      <c r="BW15" s="11">
        <f>IF(SUM(BH15:BI15,BK15)-BJ15&gt;0,SUM(BH15:BI15,BK15)-BJ15,"")</f>
        <v>22.5</v>
      </c>
      <c r="BX15" s="11">
        <f>IF(SUM(BA15,BE15,BI15)&gt;0,SUM(BA15,BE15,BI15),"")</f>
        <v>16.3</v>
      </c>
      <c r="BY15" s="11">
        <f>IF(SUM(BV15,BW15)&gt;0,SUM(BV15,BW15),"")</f>
        <v>71</v>
      </c>
      <c r="BZ15" s="11">
        <f>IF(SUM(BM15,BQ15)&gt;0,SUM(BM15,BQ15),"")</f>
        <v>12.899999999999999</v>
      </c>
      <c r="CA15" s="11">
        <f>IF(SUM(BL15:BM15,BO15:BQ15,BS15)-SUM(BN15,BR15)&gt;0,SUM(BL15:BM15,BO15:BQ15,BS15)-SUM(BN15,BR15),"")</f>
        <v>48.199999999999996</v>
      </c>
      <c r="CB15" s="11">
        <f>IF(SUM(BV15,BW15,CA15)&gt;0,SUM(BV15,BW15,CA15),"")</f>
        <v>119.19999999999999</v>
      </c>
      <c r="CC15" s="19">
        <v>18.100000000000001</v>
      </c>
      <c r="CD15" s="19">
        <v>6.8</v>
      </c>
      <c r="CE15" s="19">
        <v>0.6</v>
      </c>
      <c r="CF15" s="19">
        <v>0</v>
      </c>
      <c r="CG15" s="19">
        <v>18.7</v>
      </c>
      <c r="CH15" s="19">
        <v>7.2</v>
      </c>
      <c r="CI15" s="19">
        <v>0.6</v>
      </c>
      <c r="CJ15" s="19">
        <v>0</v>
      </c>
      <c r="CK15" s="19">
        <v>18.399999999999999</v>
      </c>
      <c r="CL15" s="19">
        <v>7.2</v>
      </c>
      <c r="CM15" s="19">
        <v>0</v>
      </c>
      <c r="CN15" s="19">
        <v>0</v>
      </c>
      <c r="CO15" s="19">
        <v>18.3</v>
      </c>
      <c r="CP15" s="19">
        <v>7.2</v>
      </c>
      <c r="CQ15" s="19">
        <v>0.6</v>
      </c>
      <c r="CR15" s="19">
        <v>0</v>
      </c>
      <c r="CS15" s="19">
        <v>18.100000000000001</v>
      </c>
      <c r="CT15" s="19">
        <v>7.6</v>
      </c>
      <c r="CU15" s="19">
        <v>0</v>
      </c>
      <c r="CV15" s="19">
        <v>0</v>
      </c>
      <c r="CW15" s="27"/>
      <c r="CX15" s="40">
        <f>IF(SUM(CD15,CH15)&gt;0,SUM(CD15,CH15),"")</f>
        <v>14</v>
      </c>
      <c r="CY15" s="40">
        <f>IF(SUM(CC15:CD15,CF15:CH15,CJ15)-CE15-CI15&gt;0,SUM(CC15:CD15,CF15:CH15,CJ15)-CE15-CI15,"")</f>
        <v>49.6</v>
      </c>
      <c r="CZ15" s="40">
        <f>IF(SUM(CK15:CL15,CN15)-CM15&gt;0,SUM(CK15:CL15,CN15)-CM15,"")</f>
        <v>25.599999999999998</v>
      </c>
      <c r="DA15" s="40">
        <f>IF(SUM(CD15,CH15,CL15)&gt;0,SUM(CD15,CH15,CL15),"")</f>
        <v>21.2</v>
      </c>
      <c r="DB15" s="40">
        <f>IF(SUM(CY15,CZ15)&gt;0,SUM(CY15,CZ15),"")</f>
        <v>75.2</v>
      </c>
      <c r="DC15" s="40">
        <f>IF(SUM(CP15,CT15)&gt;0,SUM(CP15,CT15),"")</f>
        <v>14.8</v>
      </c>
      <c r="DD15" s="40">
        <f>IF(SUM(CO15:CP15,CR15:CT15,CV15)-SUM(CQ15,CU15)&gt;0,SUM(CO15:CP15,CR15:CT15,CV15)-SUM(CQ15,CU15),"")</f>
        <v>50.6</v>
      </c>
      <c r="DE15" s="40">
        <f>IF(SUM(CY15,CZ15,DD15)&gt;0,SUM(CY15,CZ15,DD15),"")</f>
        <v>125.80000000000001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18.450000000000003</v>
      </c>
      <c r="QH15" s="22">
        <f>IF($CW15="P",CD15,(CD15+BA15)/2)</f>
        <v>6.4</v>
      </c>
      <c r="QI15" s="22">
        <f>IF($CW15="P",CE15,(CE15+BB15)/2)</f>
        <v>0.4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6.6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18.399999999999999</v>
      </c>
      <c r="QP15" s="22">
        <f>IF($CW15="P",CL15,(CL15+BI15)/2)</f>
        <v>5.75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18.350000000000001</v>
      </c>
      <c r="QT15" s="22">
        <f>IF($CW15="P",CP15,(CP15+BM15)/2)</f>
        <v>6.4</v>
      </c>
      <c r="QU15" s="22">
        <f>IF($CW15="P",CQ15,(CQ15+BN15)/2)</f>
        <v>0.6</v>
      </c>
      <c r="QV15" s="22">
        <f>IF($CW15="P",CR15,(CR15+BO15)/2)</f>
        <v>0</v>
      </c>
      <c r="QW15" s="22">
        <f>IF($CW15="P",CS15,(CS15+BP15)/2)</f>
        <v>18.200000000000003</v>
      </c>
      <c r="QX15" s="22">
        <f>IF($CW15="P",CT15,(CT15+BQ15)/2)</f>
        <v>7.4499999999999993</v>
      </c>
      <c r="QY15" s="22">
        <f>IF($CW15="P",CU15,(CU15+BR15)/2)</f>
        <v>0.4</v>
      </c>
      <c r="QZ15" s="22">
        <f>IF($CW15="P",CV15,(CV15+BS15)/2)</f>
        <v>0</v>
      </c>
      <c r="RA15" s="27" t="s">
        <v>46</v>
      </c>
      <c r="RB15" s="40">
        <f>IF(SUM(QH15,QL15)&gt;0,SUM(QH15,QL15),"")</f>
        <v>13</v>
      </c>
      <c r="RC15" s="40">
        <f>IF(SUM(QG15:QH15,QJ15:QL15,QN15)-QI15-QM15&gt;0,SUM(QG15:QH15,QJ15:QL15,QN15)-QI15-QM15,"")</f>
        <v>49.050000000000004</v>
      </c>
      <c r="RD15" s="40">
        <f>IF(SUM(QO15:QP15,QR15)-QQ15&gt;0,SUM(QO15:QP15,QR15)-QQ15,"")</f>
        <v>24.049999999999997</v>
      </c>
      <c r="RE15" s="40">
        <f>IF(SUM(QH15,QL15,QP15)&gt;0,SUM(QH15,QL15,QP15),"")</f>
        <v>18.75</v>
      </c>
      <c r="RF15" s="40">
        <f>IF(SUM(RC15,RD15)&gt;0,SUM(RC15,RD15),"")</f>
        <v>73.099999999999994</v>
      </c>
      <c r="RG15" s="40">
        <f>IF(SUM(QT15,QX15)&gt;0,SUM(QT15,QX15),"")</f>
        <v>13.85</v>
      </c>
      <c r="RH15" s="40">
        <f>IF(SUM(QS15:QT15,QV15:QX15,QZ15)-SUM(QU15,QY15)&gt;0,SUM(QS15:QT15,QV15:QX15,QZ15)-SUM(QU15,QY15),"")</f>
        <v>49.400000000000006</v>
      </c>
      <c r="RI15" s="40">
        <f>IF(SUM(RC15,RD15,RH15)&gt;0,SUM(RC15,RD15,RH15),"")</f>
        <v>122.5</v>
      </c>
    </row>
    <row r="16" spans="1:477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8</v>
      </c>
      <c r="C16" s="5" t="s">
        <v>144</v>
      </c>
      <c r="D16" s="4" t="s">
        <v>3</v>
      </c>
      <c r="E16" s="4">
        <v>2006</v>
      </c>
      <c r="F16" s="9">
        <f>SUM(L16:T16)+SUM(L16:Q16)*0.0000001+SUM(L16)*0.0000000000001</f>
        <v>173.90001237000502</v>
      </c>
      <c r="G16" s="66"/>
      <c r="H16" s="3" t="str">
        <f>IF(OR(AND(AR16&gt;=AY$44,AS16&gt;=AY$48,AR16&lt;&gt;"",AQ16=""),AND(AW16&gt;=AY$44,AX16&gt;=AY$48,AW16&lt;&gt;"",AQ16=""),AND(BU16&gt;=CB$44,BV16&gt;=CB$48,BU16&lt;&gt;"",BT16=""),AND(BZ16&gt;=CB$44,CA16&gt;=CB$48,BZ16&lt;&gt;"",BT16=""),AND(CX16&gt;=DE$44,CY16&gt;=DE$48,CX16&lt;&gt;"",CW16=""),AND(DC16&gt;=DE$44,DD16&gt;=DE$48,DC16&lt;&gt;""),AND(EC16&gt;=EJ$44,ED16&gt;=EJ$48,EC16&lt;&gt;""),AND(EH16&gt;=EJ$44,EI16&gt;=EJ$48,EH16&lt;&gt;""),AND(FE16&gt;=FL$44,FF16&gt;=FL$48,FE16&lt;&gt;""),AND(FJ16&gt;=FL$44,FK16&gt;=FL$48,FJ16&lt;&gt;""),AND(GG16&gt;=GN$44,GH16&gt;=GN$48,GG16&lt;&gt;""),AND(GL16&gt;=GN$44,GM16&gt;=GN$48,GL16&lt;&gt;""),AND(HI16&gt;=HP$44,HJ16&gt;=HP$48,HI16&lt;&gt;""),AND(HN16&gt;=HP$44,HO16&gt;=HP$48,HN16&lt;&gt;""),AND(IK16&gt;=IR$44,IL16&gt;=IR$48,IK16&lt;&gt;""),AND(IP16&gt;=IR$44,IQ16&gt;=IR$48,IP16&lt;&gt;""),AND(JM16&gt;=JT$44,JN16&gt;=JT$48,JM16&lt;&gt;""),AND(JR16&gt;=JT$44,JS16&gt;=JT$48,JR16&lt;&gt;""),AND(KO16&gt;=KV$44,KP16&gt;=KV$48,KO16&lt;&gt;""),AND(KT16&gt;=KV$44,KU16&gt;=KV$48,KT16&lt;&gt;""),AND(LQ16&gt;=LX$44,LR16&gt;=LX$48,LQ16&lt;&gt;""),AND(LV16&gt;=LX$44,LW16&gt;=LX$48,LV16&lt;&gt;""),AND(MS16&gt;=MZ$44,MT16&gt;=MZ$48,MS16&lt;&gt;""),AND(MX16&gt;=MZ$44,MY16&gt;=MZ$48,MX16&lt;&gt;""),AND(NU16&gt;=OB$44,NV16&gt;=OB$48,NU16&lt;&gt;""),AND(NZ16&gt;=OB$44,OA16&gt;=OB$48,NZ16&lt;&gt;""),AND(OW16&gt;=PD$44,OX16&gt;=PD$48,OW16&lt;&gt;""),AND(PB16&gt;=PD$44,PC16&gt;=PD$48,PB16&lt;&gt;""),AND(PY16&gt;=QF$44,PZ16&gt;=QF$48,PY16&lt;&gt;""),AND(QD16&gt;=QF$44,QE16&gt;=QF$48,QD16&lt;&gt;"")),"P","")</f>
        <v>P</v>
      </c>
      <c r="I16" s="3" t="str">
        <f>IF(OR(AND(AS16&gt;=AY$48,AS16&lt;&gt;"",AQ16=""),AND(AX16&gt;=AY$48,AX16&lt;&gt;"",AQ16=""),AND(BV16&gt;=CB$48,BV16&lt;&gt;"",BT16=""),AND(CA16&gt;=CB$48,CA16&lt;&gt;"",BT16=""),AND(CY16&gt;=DE$48,CY16&lt;&gt;"",CW16=""),AND(DD16&gt;=DE$48,DD16&lt;&gt;"",CW16=""),AND(ED16&gt;=EJ$48,ED16&lt;&gt;""),AND(EI16&gt;=EJ$48,EI16&lt;&gt;""),AND(FF16&gt;=FL$48,FF16&lt;&gt;""),AND(FK16&gt;=FL$48,FK16&lt;&gt;""),AND(GH16&gt;=GN$48,GH16&lt;&gt;""),AND(GM16&gt;=GN$48,GM16&lt;&gt;""),AND(HJ16&gt;=HP$48,HJ16&lt;&gt;""),AND(HO16&gt;=HP$48,HO16&lt;&gt;""),AND(IL16&gt;=IR$48,IL16&lt;&gt;""),AND(IQ16&gt;=IR$48,IQ16&lt;&gt;""),AND(JN16&gt;=JT$48,JN16&lt;&gt;""),AND(JS16&gt;=JT$48,JS16&lt;&gt;""),AND(KP16&gt;=KV$48,KP16&lt;&gt;""),AND(KU16&gt;=KV$48,KU16&lt;&gt;""),AND(LR16&gt;=LX$48,LR16&lt;&gt;""),AND(LW16&gt;=LX$48,LW16&lt;&gt;""),AND(MT16&gt;=MZ$48,MT16&lt;&gt;""),AND(MY16&gt;=MZ$48,MY16&lt;&gt;""),AND(NV16&gt;=OB$48,NV16&lt;&gt;""),AND(OA16&gt;=OB$48,OA16&lt;&gt;""),AND(OX16&gt;=PD$48,OX16&lt;&gt;""),AND(PC16&gt;=PD$48,PC16&lt;&gt;""),AND(PZ16&gt;=QF$48,PZ16&lt;&gt;""),AND(QE16&gt;=QF$48,QE16&lt;&gt;"")),"P","")</f>
        <v>P</v>
      </c>
      <c r="J16" s="36" t="str">
        <f>IF(AND(I16="P",H16=""),"No DD",IF(OR(AND(AU16&gt;=AY$47,AV16&gt;=AY$51,AU16&lt;&gt;"",AQ16=""),AND(BX16&gt;=CB$47,BY16&gt;=CB$51,BX16&lt;&gt;"",BT16=""),AND(DA16&gt;=DE$47,DB16&gt;=DE$51,DA16&lt;&gt;"",CW16=""),AND(EF16&gt;=EJ$47,EG16&gt;=EJ$51,EF16&lt;&gt;""),AND(FH16&gt;=FL$47,FI16&gt;=FL$51,FH16&lt;&gt;""),AND(GJ16&gt;=GN$47,GK16&gt;=GN$51,GJ16&lt;&gt;""),AND(HL16&gt;=HP$47,HM16&gt;=HP$51,HL16&lt;&gt;""),AND(IN16&gt;=IR$47,IO16&gt;=IR$51,IN16&lt;&gt;""),AND(JP16&gt;=JT$47,JQ16&gt;=JT$51,JP16&lt;&gt;""),AND(KR16&gt;=KV$47,KS16&gt;=KV$51,KR16&lt;&gt;""),AND(LT16&gt;=LX$47,LU16&gt;=LX$51,LT16&lt;&gt;""),AND(MV16&gt;=MZ$47,MW16&gt;=MZ$51,MV16&lt;&gt;""),AND(NX16&gt;=OB$47,NY16&gt;=OB$51,NX16&lt;&gt;""),AND(OZ16&gt;=PD$47,PA16&gt;=PD$51,OZ16&lt;&gt;""),AND(QB16&gt;=QF$47,QC16&gt;=QF$51,QB16&lt;&gt;"")),"Merit",IF(OR(AND(AU16&gt;=AY$46,AV16&gt;=AY$50,AU16&lt;&gt;"",AQ16=""),AND(BX16&gt;=CB$46,BY16&gt;=CB$50,BX16&lt;&gt;"",BT16=""),AND(DA16&gt;=DE$46,DB16&gt;=DE$50,DA16&lt;&gt;"",CW16=""),AND(EF16&gt;=EJ$46,EG16&gt;=EJ$50,EF16&lt;&gt;""),AND(FH16&gt;=FL$46,FI16&gt;=FL$50,FH16&lt;&gt;""),AND(GJ16&gt;=GN$46,GK16&gt;=GN$50,GJ16&lt;&gt;""),AND(HL16&gt;=HP$46,HM16&gt;=HP$50,HL16&lt;&gt;""),AND(IN16&gt;=IR$46,IO16&gt;=IR$50,IN16&lt;&gt;""),AND(JP16&gt;=JT$46,JQ16&gt;=JT$50,JP16&lt;&gt;""),AND(KR16&gt;=KV$46,KS16&gt;=KV$50,KR16&lt;&gt;""),AND(LT16&gt;=LX$46,LU16&gt;=LX$50,LT16&lt;&gt;""),AND(MV16&gt;=MZ$46,MW16&gt;=MZ$50,MV16&lt;&gt;""),AND(NX16&gt;=OB$46,NY16&gt;=OB$50,NX16&lt;&gt;""),AND(OZ16&gt;=PD$46,PA16&gt;=PD$50,OZ16&lt;&gt;""),AND(QB16&gt;=QF$46,QC16&gt;=QF$50,QB16&lt;&gt;"")),"Excellence",IF(K16="P","Worlds Team",IF(H16="P","National Team","")))))</f>
        <v>National Team</v>
      </c>
      <c r="K16" s="3" t="str">
        <f>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P","")</f>
        <v/>
      </c>
      <c r="L16" s="8">
        <f>IF(COUNT(AS16,BV16,CY16)&gt;0,LARGE((AS16,BV16,CY16),1),0)</f>
        <v>50.199999999999996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49.399999999999991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24.099999999999998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50.2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6.4</v>
      </c>
      <c r="Y16" s="19">
        <v>0.6</v>
      </c>
      <c r="Z16" s="19">
        <v>0</v>
      </c>
      <c r="AA16" s="19">
        <v>19</v>
      </c>
      <c r="AB16" s="19">
        <v>6.4</v>
      </c>
      <c r="AC16" s="19">
        <v>0.2</v>
      </c>
      <c r="AD16" s="19">
        <v>0</v>
      </c>
      <c r="AE16" s="19">
        <v>18.399999999999999</v>
      </c>
      <c r="AF16" s="19">
        <v>2.8</v>
      </c>
      <c r="AG16" s="19">
        <v>0.7</v>
      </c>
      <c r="AH16" s="19">
        <v>0</v>
      </c>
      <c r="AI16" s="19">
        <v>18.8</v>
      </c>
      <c r="AJ16" s="19">
        <v>6.4</v>
      </c>
      <c r="AK16" s="19">
        <v>0.6</v>
      </c>
      <c r="AL16" s="19">
        <v>0</v>
      </c>
      <c r="AM16" s="19">
        <v>19.2</v>
      </c>
      <c r="AN16" s="19">
        <v>6.4</v>
      </c>
      <c r="AO16" s="19">
        <v>0</v>
      </c>
      <c r="AP16" s="19">
        <v>0</v>
      </c>
      <c r="AQ16" s="27"/>
      <c r="AR16" s="40">
        <f>IF(SUM(X16,AB16)&gt;0,SUM(X16,AB16),"")</f>
        <v>12.8</v>
      </c>
      <c r="AS16" s="40">
        <f>IF(SUM(W16:X16,Z16:AB16,AD16)-Y16-AC16&gt;0,SUM(W16:X16,Z16:AB16,AD16)-Y16-AC16,"")</f>
        <v>49.399999999999991</v>
      </c>
      <c r="AT16" s="40">
        <f>IF(SUM(AE16:AF16,AH16)-AG16&gt;0,SUM(AE16:AF16,AH16)-AG16,"")</f>
        <v>20.5</v>
      </c>
      <c r="AU16" s="40">
        <f>IF(SUM(X16,AB16,AF16)&gt;0,SUM(X16,AB16,AF16),"")</f>
        <v>15.600000000000001</v>
      </c>
      <c r="AV16" s="40">
        <f>IF(SUM(AS16,AT16)&gt;0,SUM(AS16,AT16),"")</f>
        <v>69.899999999999991</v>
      </c>
      <c r="AW16" s="40">
        <f>IF(SUM(AJ16,AN16)&gt;0,SUM(AJ16,AN16),"")</f>
        <v>12.8</v>
      </c>
      <c r="AX16" s="40">
        <f>IF(SUM(AI16:AJ16,AL16:AN16,AP16)-SUM(AK16,AO16)&gt;0,SUM(AI16:AJ16,AL16:AN16,AP16)-SUM(AK16,AO16),"")</f>
        <v>50.2</v>
      </c>
      <c r="AY16" s="40">
        <f>IF(SUM(AS16,AT16,AX16)&gt;0,SUM(AS16,AT16,AX16),"")</f>
        <v>120.1</v>
      </c>
      <c r="AZ16" s="18">
        <v>18.399999999999999</v>
      </c>
      <c r="BA16" s="18">
        <v>6.4</v>
      </c>
      <c r="BB16" s="18">
        <v>0</v>
      </c>
      <c r="BC16" s="18">
        <v>0</v>
      </c>
      <c r="BD16" s="18">
        <v>19</v>
      </c>
      <c r="BE16" s="18">
        <v>6.4</v>
      </c>
      <c r="BF16" s="18">
        <v>0</v>
      </c>
      <c r="BG16" s="18">
        <v>0</v>
      </c>
      <c r="BH16" s="18">
        <v>18.7</v>
      </c>
      <c r="BI16" s="18">
        <v>6</v>
      </c>
      <c r="BJ16" s="18">
        <v>0.6</v>
      </c>
      <c r="BK16" s="18">
        <v>0</v>
      </c>
      <c r="BL16" s="18">
        <v>18.8</v>
      </c>
      <c r="BM16" s="18">
        <v>6</v>
      </c>
      <c r="BN16" s="18">
        <v>0.2</v>
      </c>
      <c r="BO16" s="18">
        <v>0</v>
      </c>
      <c r="BP16" s="18">
        <v>18.7</v>
      </c>
      <c r="BQ16" s="18">
        <v>6</v>
      </c>
      <c r="BR16" s="18">
        <v>0.6</v>
      </c>
      <c r="BS16" s="18">
        <v>0</v>
      </c>
      <c r="BT16" s="28"/>
      <c r="BU16" s="11">
        <f>IF(SUM(BA16,BE16)&gt;0,SUM(BA16,BE16),"")</f>
        <v>12.8</v>
      </c>
      <c r="BV16" s="11">
        <f>IF(SUM(AZ16:BA16,BC16:BE16,BG16)-BB16-BF16&gt;0,SUM(AZ16:BA16,BC16:BE16,BG16)-BB16-BF16,"")</f>
        <v>50.199999999999996</v>
      </c>
      <c r="BW16" s="11">
        <f>IF(SUM(BH16:BI16,BK16)-BJ16&gt;0,SUM(BH16:BI16,BK16)-BJ16,"")</f>
        <v>24.099999999999998</v>
      </c>
      <c r="BX16" s="11">
        <f>IF(SUM(BA16,BE16,BI16)&gt;0,SUM(BA16,BE16,BI16),"")</f>
        <v>18.8</v>
      </c>
      <c r="BY16" s="11">
        <f>IF(SUM(BV16,BW16)&gt;0,SUM(BV16,BW16),"")</f>
        <v>74.3</v>
      </c>
      <c r="BZ16" s="11">
        <f>IF(SUM(BM16,BQ16)&gt;0,SUM(BM16,BQ16),"")</f>
        <v>12</v>
      </c>
      <c r="CA16" s="11">
        <f>IF(SUM(BL16:BM16,BO16:BQ16,BS16)-SUM(BN16,BR16)&gt;0,SUM(BL16:BM16,BO16:BQ16,BS16)-SUM(BN16,BR16),"")</f>
        <v>48.7</v>
      </c>
      <c r="CB16" s="11">
        <f>IF(SUM(BV16,BW16,CA16)&gt;0,SUM(BV16,BW16,CA16),"")</f>
        <v>123</v>
      </c>
      <c r="CC16" s="19">
        <v>18.600000000000001</v>
      </c>
      <c r="CD16" s="19">
        <v>5.2</v>
      </c>
      <c r="CE16" s="19">
        <v>0.6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18.3</v>
      </c>
      <c r="CP16" s="19">
        <v>6.4</v>
      </c>
      <c r="CQ16" s="19">
        <v>0.6</v>
      </c>
      <c r="CR16" s="19">
        <v>0</v>
      </c>
      <c r="CS16" s="19">
        <v>18.399999999999999</v>
      </c>
      <c r="CT16" s="19">
        <v>6.8</v>
      </c>
      <c r="CU16" s="19">
        <v>0.6</v>
      </c>
      <c r="CV16" s="19">
        <v>0</v>
      </c>
      <c r="CW16" s="27"/>
      <c r="CX16" s="40">
        <f>IF(SUM(CD16,CH16)&gt;0,SUM(CD16,CH16),"")</f>
        <v>11.600000000000001</v>
      </c>
      <c r="CY16" s="40">
        <f>IF(SUM(CC16:CD16,CF16:CH16,CJ16)-CE16-CI16&gt;0,SUM(CC16:CD16,CF16:CH16,CJ16)-CE16-CI16,"")</f>
        <v>48.599999999999994</v>
      </c>
      <c r="CZ16" s="40">
        <f>IF(SUM(CK16:CL16,CN16)-CM16&gt;0,SUM(CK16:CL16,CN16)-CM16,"")</f>
        <v>24.099999999999998</v>
      </c>
      <c r="DA16" s="40">
        <f>IF(SUM(CD16,CH16,CL16)&gt;0,SUM(CD16,CH16,CL16),"")</f>
        <v>17.600000000000001</v>
      </c>
      <c r="DB16" s="40">
        <f>IF(SUM(CY16,CZ16)&gt;0,SUM(CY16,CZ16),"")</f>
        <v>72.699999999999989</v>
      </c>
      <c r="DC16" s="40">
        <f>IF(SUM(CP16,CT16)&gt;0,SUM(CP16,CT16),"")</f>
        <v>13.2</v>
      </c>
      <c r="DD16" s="40">
        <f>IF(SUM(CO16:CP16,CR16:CT16,CV16)-SUM(CQ16,CU16)&gt;0,SUM(CO16:CP16,CR16:CT16,CV16)-SUM(CQ16,CU16),"")</f>
        <v>48.699999999999996</v>
      </c>
      <c r="DE16" s="40">
        <f>IF(SUM(CY16,CZ16,DD16)&gt;0,SUM(CY16,CZ16,DD16),"")</f>
        <v>121.39999999999998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18.5</v>
      </c>
      <c r="QH16" s="22">
        <f>IF($CW16="P",CD16,(CD16+BA16)/2)</f>
        <v>5.8000000000000007</v>
      </c>
      <c r="QI16" s="22">
        <f>IF($CW16="P",CE16,(CE16+BB16)/2)</f>
        <v>0.3</v>
      </c>
      <c r="QJ16" s="22">
        <f>IF($CW16="P",CF16,(CF16+BC16)/2)</f>
        <v>0</v>
      </c>
      <c r="QK16" s="22">
        <f>IF($CW16="P",CG16,(CG16+BD16)/2)</f>
        <v>19</v>
      </c>
      <c r="QL16" s="22">
        <f>IF($CW16="P",CH16,(CH16+BE16)/2)</f>
        <v>6.4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18.7</v>
      </c>
      <c r="QP16" s="22">
        <f>IF($CW16="P",CL16,(CL16+BI16)/2)</f>
        <v>6</v>
      </c>
      <c r="QQ16" s="22">
        <f>IF($CW16="P",CM16,(CM16+BJ16)/2)</f>
        <v>0.6</v>
      </c>
      <c r="QR16" s="22">
        <f>IF($CW16="P",CN16,(CN16+BK16)/2)</f>
        <v>0</v>
      </c>
      <c r="QS16" s="22">
        <f>IF($CW16="P",CO16,(CO16+BL16)/2)</f>
        <v>18.55</v>
      </c>
      <c r="QT16" s="22">
        <f>IF($CW16="P",CP16,(CP16+BM16)/2)</f>
        <v>6.2</v>
      </c>
      <c r="QU16" s="22">
        <f>IF($CW16="P",CQ16,(CQ16+BN16)/2)</f>
        <v>0.4</v>
      </c>
      <c r="QV16" s="22">
        <f>IF($CW16="P",CR16,(CR16+BO16)/2)</f>
        <v>0</v>
      </c>
      <c r="QW16" s="22">
        <f>IF($CW16="P",CS16,(CS16+BP16)/2)</f>
        <v>18.549999999999997</v>
      </c>
      <c r="QX16" s="22">
        <f>IF($CW16="P",CT16,(CT16+BQ16)/2)</f>
        <v>6.4</v>
      </c>
      <c r="QY16" s="22">
        <f>IF($CW16="P",CU16,(CU16+BR16)/2)</f>
        <v>0.6</v>
      </c>
      <c r="QZ16" s="22">
        <f>IF($CW16="P",CV16,(CV16+BS16)/2)</f>
        <v>0</v>
      </c>
      <c r="RA16" s="27" t="s">
        <v>46</v>
      </c>
      <c r="RB16" s="40">
        <f>IF(SUM(QH16,QL16)&gt;0,SUM(QH16,QL16),"")</f>
        <v>12.200000000000001</v>
      </c>
      <c r="RC16" s="40">
        <f>IF(SUM(QG16:QH16,QJ16:QL16,QN16)-QI16-QM16&gt;0,SUM(QG16:QH16,QJ16:QL16,QN16)-QI16-QM16,"")</f>
        <v>49.4</v>
      </c>
      <c r="RD16" s="40">
        <f>IF(SUM(QO16:QP16,QR16)-QQ16&gt;0,SUM(QO16:QP16,QR16)-QQ16,"")</f>
        <v>24.099999999999998</v>
      </c>
      <c r="RE16" s="40">
        <f>IF(SUM(QH16,QL16,QP16)&gt;0,SUM(QH16,QL16,QP16),"")</f>
        <v>18.200000000000003</v>
      </c>
      <c r="RF16" s="40">
        <f>IF(SUM(RC16,RD16)&gt;0,SUM(RC16,RD16),"")</f>
        <v>73.5</v>
      </c>
      <c r="RG16" s="40">
        <f>IF(SUM(QT16,QX16)&gt;0,SUM(QT16,QX16),"")</f>
        <v>12.600000000000001</v>
      </c>
      <c r="RH16" s="40">
        <f>IF(SUM(QS16:QT16,QV16:QX16,QZ16)-SUM(QU16,QY16)&gt;0,SUM(QS16:QT16,QV16:QX16,QZ16)-SUM(QU16,QY16),"")</f>
        <v>48.699999999999996</v>
      </c>
      <c r="RI16" s="40">
        <f>IF(SUM(RC16,RD16,RH16)&gt;0,SUM(RC16,RD16,RH16),"")</f>
        <v>122.19999999999999</v>
      </c>
    </row>
    <row r="17" spans="1:477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9</v>
      </c>
      <c r="C17" s="5" t="s">
        <v>145</v>
      </c>
      <c r="D17" s="4" t="s">
        <v>6</v>
      </c>
      <c r="E17" s="4">
        <v>2004</v>
      </c>
      <c r="F17" s="9">
        <f>SUM(L17:T17)+SUM(L17:Q17)*0.0000001+SUM(L17)*0.0000000000001</f>
        <v>171.60001239000499</v>
      </c>
      <c r="G17" s="66"/>
      <c r="H17" s="3" t="str">
        <f>IF(OR(AND(AR17&gt;=AY$44,AS17&gt;=AY$48,AR17&lt;&gt;"",AQ17=""),AND(AW17&gt;=AY$44,AX17&gt;=AY$48,AW17&lt;&gt;"",AQ17=""),AND(BU17&gt;=CB$44,BV17&gt;=CB$48,BU17&lt;&gt;"",BT17=""),AND(BZ17&gt;=CB$44,CA17&gt;=CB$48,BZ17&lt;&gt;"",BT17=""),AND(CX17&gt;=DE$44,CY17&gt;=DE$48,CX17&lt;&gt;"",CW17=""),AND(DC17&gt;=DE$44,DD17&gt;=DE$48,DC17&lt;&gt;""),AND(EC17&gt;=EJ$44,ED17&gt;=EJ$48,EC17&lt;&gt;""),AND(EH17&gt;=EJ$44,EI17&gt;=EJ$48,EH17&lt;&gt;""),AND(FE17&gt;=FL$44,FF17&gt;=FL$48,FE17&lt;&gt;""),AND(FJ17&gt;=FL$44,FK17&gt;=FL$48,FJ17&lt;&gt;""),AND(GG17&gt;=GN$44,GH17&gt;=GN$48,GG17&lt;&gt;""),AND(GL17&gt;=GN$44,GM17&gt;=GN$48,GL17&lt;&gt;""),AND(HI17&gt;=HP$44,HJ17&gt;=HP$48,HI17&lt;&gt;""),AND(HN17&gt;=HP$44,HO17&gt;=HP$48,HN17&lt;&gt;""),AND(IK17&gt;=IR$44,IL17&gt;=IR$48,IK17&lt;&gt;""),AND(IP17&gt;=IR$44,IQ17&gt;=IR$48,IP17&lt;&gt;""),AND(JM17&gt;=JT$44,JN17&gt;=JT$48,JM17&lt;&gt;""),AND(JR17&gt;=JT$44,JS17&gt;=JT$48,JR17&lt;&gt;""),AND(KO17&gt;=KV$44,KP17&gt;=KV$48,KO17&lt;&gt;""),AND(KT17&gt;=KV$44,KU17&gt;=KV$48,KT17&lt;&gt;""),AND(LQ17&gt;=LX$44,LR17&gt;=LX$48,LQ17&lt;&gt;""),AND(LV17&gt;=LX$44,LW17&gt;=LX$48,LV17&lt;&gt;""),AND(MS17&gt;=MZ$44,MT17&gt;=MZ$48,MS17&lt;&gt;""),AND(MX17&gt;=MZ$44,MY17&gt;=MZ$48,MX17&lt;&gt;""),AND(NU17&gt;=OB$44,NV17&gt;=OB$48,NU17&lt;&gt;""),AND(NZ17&gt;=OB$44,OA17&gt;=OB$48,NZ17&lt;&gt;""),AND(OW17&gt;=PD$44,OX17&gt;=PD$48,OW17&lt;&gt;""),AND(PB17&gt;=PD$44,PC17&gt;=PD$48,PB17&lt;&gt;""),AND(PY17&gt;=QF$44,PZ17&gt;=QF$48,PY17&lt;&gt;""),AND(QD17&gt;=QF$44,QE17&gt;=QF$48,QD17&lt;&gt;"")),"P","")</f>
        <v>P</v>
      </c>
      <c r="I17" s="3" t="str">
        <f>IF(OR(AND(AS17&gt;=AY$48,AS17&lt;&gt;"",AQ17=""),AND(AX17&gt;=AY$48,AX17&lt;&gt;"",AQ17=""),AND(BV17&gt;=CB$48,BV17&lt;&gt;"",BT17=""),AND(CA17&gt;=CB$48,CA17&lt;&gt;"",BT17=""),AND(CY17&gt;=DE$48,CY17&lt;&gt;"",CW17=""),AND(DD17&gt;=DE$48,DD17&lt;&gt;"",CW17=""),AND(ED17&gt;=EJ$48,ED17&lt;&gt;""),AND(EI17&gt;=EJ$48,EI17&lt;&gt;""),AND(FF17&gt;=FL$48,FF17&lt;&gt;""),AND(FK17&gt;=FL$48,FK17&lt;&gt;""),AND(GH17&gt;=GN$48,GH17&lt;&gt;""),AND(GM17&gt;=GN$48,GM17&lt;&gt;""),AND(HJ17&gt;=HP$48,HJ17&lt;&gt;""),AND(HO17&gt;=HP$48,HO17&lt;&gt;""),AND(IL17&gt;=IR$48,IL17&lt;&gt;""),AND(IQ17&gt;=IR$48,IQ17&lt;&gt;""),AND(JN17&gt;=JT$48,JN17&lt;&gt;""),AND(JS17&gt;=JT$48,JS17&lt;&gt;""),AND(KP17&gt;=KV$48,KP17&lt;&gt;""),AND(KU17&gt;=KV$48,KU17&lt;&gt;""),AND(LR17&gt;=LX$48,LR17&lt;&gt;""),AND(LW17&gt;=LX$48,LW17&lt;&gt;""),AND(MT17&gt;=MZ$48,MT17&lt;&gt;""),AND(MY17&gt;=MZ$48,MY17&lt;&gt;""),AND(NV17&gt;=OB$48,NV17&lt;&gt;""),AND(OA17&gt;=OB$48,OA17&lt;&gt;""),AND(OX17&gt;=PD$48,OX17&lt;&gt;""),AND(PC17&gt;=PD$48,PC17&lt;&gt;""),AND(PZ17&gt;=QF$48,PZ17&lt;&gt;""),AND(QE17&gt;=QF$48,QE17&lt;&gt;"")),"P","")</f>
        <v>P</v>
      </c>
      <c r="J17" s="36" t="str">
        <f>IF(AND(I17="P",H17=""),"No DD",IF(OR(AND(AU17&gt;=AY$47,AV17&gt;=AY$51,AU17&lt;&gt;"",AQ17=""),AND(BX17&gt;=CB$47,BY17&gt;=CB$51,BX17&lt;&gt;"",BT17=""),AND(DA17&gt;=DE$47,DB17&gt;=DE$51,DA17&lt;&gt;"",CW17=""),AND(EF17&gt;=EJ$47,EG17&gt;=EJ$51,EF17&lt;&gt;""),AND(FH17&gt;=FL$47,FI17&gt;=FL$51,FH17&lt;&gt;""),AND(GJ17&gt;=GN$47,GK17&gt;=GN$51,GJ17&lt;&gt;""),AND(HL17&gt;=HP$47,HM17&gt;=HP$51,HL17&lt;&gt;""),AND(IN17&gt;=IR$47,IO17&gt;=IR$51,IN17&lt;&gt;""),AND(JP17&gt;=JT$47,JQ17&gt;=JT$51,JP17&lt;&gt;""),AND(KR17&gt;=KV$47,KS17&gt;=KV$51,KR17&lt;&gt;""),AND(LT17&gt;=LX$47,LU17&gt;=LX$51,LT17&lt;&gt;""),AND(MV17&gt;=MZ$47,MW17&gt;=MZ$51,MV17&lt;&gt;""),AND(NX17&gt;=OB$47,NY17&gt;=OB$51,NX17&lt;&gt;""),AND(OZ17&gt;=PD$47,PA17&gt;=PD$51,OZ17&lt;&gt;""),AND(QB17&gt;=QF$47,QC17&gt;=QF$51,QB17&lt;&gt;"")),"Merit",IF(OR(AND(AU17&gt;=AY$46,AV17&gt;=AY$50,AU17&lt;&gt;"",AQ17=""),AND(BX17&gt;=CB$46,BY17&gt;=CB$50,BX17&lt;&gt;"",BT17=""),AND(DA17&gt;=DE$46,DB17&gt;=DE$50,DA17&lt;&gt;"",CW17=""),AND(EF17&gt;=EJ$46,EG17&gt;=EJ$50,EF17&lt;&gt;""),AND(FH17&gt;=FL$46,FI17&gt;=FL$50,FH17&lt;&gt;""),AND(GJ17&gt;=GN$46,GK17&gt;=GN$50,GJ17&lt;&gt;""),AND(HL17&gt;=HP$46,HM17&gt;=HP$50,HL17&lt;&gt;""),AND(IN17&gt;=IR$46,IO17&gt;=IR$50,IN17&lt;&gt;""),AND(JP17&gt;=JT$46,JQ17&gt;=JT$50,JP17&lt;&gt;""),AND(KR17&gt;=KV$46,KS17&gt;=KV$50,KR17&lt;&gt;""),AND(LT17&gt;=LX$46,LU17&gt;=LX$50,LT17&lt;&gt;""),AND(MV17&gt;=MZ$46,MW17&gt;=MZ$50,MV17&lt;&gt;""),AND(NX17&gt;=OB$46,NY17&gt;=OB$50,NX17&lt;&gt;""),AND(OZ17&gt;=PD$46,PA17&gt;=PD$50,OZ17&lt;&gt;""),AND(QB17&gt;=QF$46,QC17&gt;=QF$50,QB17&lt;&gt;"")),"Excellence",IF(K17="P","Worlds Team",IF(H17="P","National Team","")))))</f>
        <v>National Team</v>
      </c>
      <c r="K17" s="3" t="str">
        <f>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P","")</f>
        <v/>
      </c>
      <c r="L17" s="8">
        <f>IF(COUNT(AS17,BV17,CY17)&gt;0,LARGE((AS17,BV17,CY17),1),0)</f>
        <v>49.9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49.9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24.1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47.699999999999996</v>
      </c>
      <c r="S17" s="8" t="str">
        <f>IF(R17=0,"",IF(R17=DD17,$CC$1,IF(R17=CA17,$AZ$1,IF(R17=AX17,$W$1,""))))</f>
        <v>2023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18.8</v>
      </c>
      <c r="X17" s="19">
        <v>6.8</v>
      </c>
      <c r="Y17" s="19">
        <v>0.6</v>
      </c>
      <c r="Z17" s="19">
        <v>0</v>
      </c>
      <c r="AA17" s="19">
        <v>18.100000000000001</v>
      </c>
      <c r="AB17" s="19">
        <v>6</v>
      </c>
      <c r="AC17" s="19">
        <v>0.6</v>
      </c>
      <c r="AD17" s="19">
        <v>0</v>
      </c>
      <c r="AE17" s="19">
        <v>18.7</v>
      </c>
      <c r="AF17" s="19">
        <v>4.3</v>
      </c>
      <c r="AG17" s="19">
        <v>0</v>
      </c>
      <c r="AH17" s="19">
        <v>0</v>
      </c>
      <c r="AI17" s="19">
        <v>19</v>
      </c>
      <c r="AJ17" s="19">
        <v>6.8</v>
      </c>
      <c r="AK17" s="19">
        <v>0</v>
      </c>
      <c r="AL17" s="19">
        <v>0</v>
      </c>
      <c r="AM17" s="19">
        <v>16.5</v>
      </c>
      <c r="AN17" s="19">
        <v>6.4</v>
      </c>
      <c r="AO17" s="19">
        <v>1</v>
      </c>
      <c r="AP17" s="19">
        <v>0</v>
      </c>
      <c r="AQ17" s="27"/>
      <c r="AR17" s="40">
        <f>IF(SUM(X17,AB17)&gt;0,SUM(X17,AB17),"")</f>
        <v>12.8</v>
      </c>
      <c r="AS17" s="40">
        <f>IF(SUM(W17:X17,Z17:AB17,AD17)-Y17-AC17&gt;0,SUM(W17:X17,Z17:AB17,AD17)-Y17-AC17,"")</f>
        <v>48.5</v>
      </c>
      <c r="AT17" s="40">
        <f>IF(SUM(AE17:AF17,AH17)-AG17&gt;0,SUM(AE17:AF17,AH17)-AG17,"")</f>
        <v>23</v>
      </c>
      <c r="AU17" s="40">
        <f>IF(SUM(X17,AB17,AF17)&gt;0,SUM(X17,AB17,AF17),"")</f>
        <v>17.100000000000001</v>
      </c>
      <c r="AV17" s="40">
        <f>IF(SUM(AS17,AT17)&gt;0,SUM(AS17,AT17),"")</f>
        <v>71.5</v>
      </c>
      <c r="AW17" s="40">
        <f>IF(SUM(AJ17,AN17)&gt;0,SUM(AJ17,AN17),"")</f>
        <v>13.2</v>
      </c>
      <c r="AX17" s="40">
        <f>IF(SUM(AI17:AJ17,AL17:AN17,AP17)-SUM(AK17,AO17)&gt;0,SUM(AI17:AJ17,AL17:AN17,AP17)-SUM(AK17,AO17),"")</f>
        <v>47.699999999999996</v>
      </c>
      <c r="AY17" s="40">
        <f>IF(SUM(AS17,AT17,AX17)&gt;0,SUM(AS17,AT17,AX17),"")</f>
        <v>119.19999999999999</v>
      </c>
      <c r="AZ17" s="18">
        <v>19</v>
      </c>
      <c r="BA17" s="18">
        <v>6.8000000000000007</v>
      </c>
      <c r="BB17" s="18">
        <v>0</v>
      </c>
      <c r="BC17" s="18">
        <v>0</v>
      </c>
      <c r="BD17" s="18">
        <v>18.5</v>
      </c>
      <c r="BE17" s="18">
        <v>6.4</v>
      </c>
      <c r="BF17" s="18">
        <v>0.8</v>
      </c>
      <c r="BG17" s="18">
        <v>0</v>
      </c>
      <c r="BH17" s="18">
        <v>18.8</v>
      </c>
      <c r="BI17" s="18">
        <v>3.9000000000000004</v>
      </c>
      <c r="BJ17" s="18">
        <v>0</v>
      </c>
      <c r="BK17" s="18">
        <v>0</v>
      </c>
      <c r="BL17" s="18">
        <v>19</v>
      </c>
      <c r="BM17" s="18">
        <v>6.8000000000000007</v>
      </c>
      <c r="BN17" s="18">
        <v>0.6</v>
      </c>
      <c r="BO17" s="18">
        <v>0</v>
      </c>
      <c r="BP17" s="18">
        <v>18.2</v>
      </c>
      <c r="BQ17" s="18">
        <v>3.6</v>
      </c>
      <c r="BR17" s="18">
        <v>0.6</v>
      </c>
      <c r="BS17" s="18">
        <v>0</v>
      </c>
      <c r="BT17" s="28"/>
      <c r="BU17" s="11">
        <f>IF(SUM(BA17,BE17)&gt;0,SUM(BA17,BE17),"")</f>
        <v>13.200000000000001</v>
      </c>
      <c r="BV17" s="11">
        <f>IF(SUM(AZ17:BA17,BC17:BE17,BG17)-BB17-BF17&gt;0,SUM(AZ17:BA17,BC17:BE17,BG17)-BB17-BF17,"")</f>
        <v>49.9</v>
      </c>
      <c r="BW17" s="11">
        <f>IF(SUM(BH17:BI17,BK17)-BJ17&gt;0,SUM(BH17:BI17,BK17)-BJ17,"")</f>
        <v>22.700000000000003</v>
      </c>
      <c r="BX17" s="11">
        <f>IF(SUM(BA17,BE17,BI17)&gt;0,SUM(BA17,BE17,BI17),"")</f>
        <v>17.100000000000001</v>
      </c>
      <c r="BY17" s="11">
        <f>IF(SUM(BV17,BW17)&gt;0,SUM(BV17,BW17),"")</f>
        <v>72.599999999999994</v>
      </c>
      <c r="BZ17" s="11">
        <f>IF(SUM(BM17,BQ17)&gt;0,SUM(BM17,BQ17),"")</f>
        <v>10.4</v>
      </c>
      <c r="CA17" s="11">
        <f>IF(SUM(BL17:BM17,BO17:BQ17,BS17)-SUM(BN17,BR17)&gt;0,SUM(BL17:BM17,BO17:BQ17,BS17)-SUM(BN17,BR17),"")</f>
        <v>46.4</v>
      </c>
      <c r="CB17" s="11">
        <f>IF(SUM(BV17,BW17,CA17)&gt;0,SUM(BV17,BW17,CA17),"")</f>
        <v>119</v>
      </c>
      <c r="CC17" s="19">
        <v>18.600000000000001</v>
      </c>
      <c r="CD17" s="19">
        <v>6.8</v>
      </c>
      <c r="CE17" s="19">
        <v>0.2</v>
      </c>
      <c r="CF17" s="19">
        <v>0</v>
      </c>
      <c r="CG17" s="19">
        <v>18.5</v>
      </c>
      <c r="CH17" s="19">
        <v>6.4</v>
      </c>
      <c r="CI17" s="19">
        <v>0.2</v>
      </c>
      <c r="CJ17" s="19">
        <v>0</v>
      </c>
      <c r="CK17" s="19">
        <v>18.3</v>
      </c>
      <c r="CL17" s="19">
        <v>6</v>
      </c>
      <c r="CM17" s="19">
        <v>0.2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>IF(SUM(CD17,CH17)&gt;0,SUM(CD17,CH17),"")</f>
        <v>13.2</v>
      </c>
      <c r="CY17" s="40">
        <f>IF(SUM(CC17:CD17,CF17:CH17,CJ17)-CE17-CI17&gt;0,SUM(CC17:CD17,CF17:CH17,CJ17)-CE17-CI17,"")</f>
        <v>49.9</v>
      </c>
      <c r="CZ17" s="40">
        <f>IF(SUM(CK17:CL17,CN17)-CM17&gt;0,SUM(CK17:CL17,CN17)-CM17,"")</f>
        <v>24.1</v>
      </c>
      <c r="DA17" s="40">
        <f>IF(SUM(CD17,CH17,CL17)&gt;0,SUM(CD17,CH17,CL17),"")</f>
        <v>19.2</v>
      </c>
      <c r="DB17" s="40">
        <f>IF(SUM(CY17,CZ17)&gt;0,SUM(CY17,CZ17),"")</f>
        <v>74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74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18.8</v>
      </c>
      <c r="QH17" s="22">
        <f>IF($CW17="P",CD17,(CD17+BA17)/2)</f>
        <v>6.8000000000000007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18.5</v>
      </c>
      <c r="QL17" s="22">
        <f>IF($CW17="P",CH17,(CH17+BE17)/2)</f>
        <v>6.4</v>
      </c>
      <c r="QM17" s="22">
        <f>IF($CW17="P",CI17,(CI17+BF17)/2)</f>
        <v>0.5</v>
      </c>
      <c r="QN17" s="22">
        <f>IF($CW17="P",CJ17,(CJ17+BG17)/2)</f>
        <v>0</v>
      </c>
      <c r="QO17" s="22">
        <f>IF($CW17="P",CK17,(CK17+BH17)/2)</f>
        <v>18.55</v>
      </c>
      <c r="QP17" s="22">
        <f>IF($CW17="P",CL17,(CL17+BI17)/2)</f>
        <v>4.95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9.5</v>
      </c>
      <c r="QT17" s="22">
        <f>IF($CW17="P",CP17,(CP17+BM17)/2)</f>
        <v>3.4000000000000004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1.8</v>
      </c>
      <c r="QY17" s="22">
        <f>IF($CW17="P",CU17,(CU17+BR17)/2)</f>
        <v>0.3</v>
      </c>
      <c r="QZ17" s="22">
        <f>IF($CW17="P",CV17,(CV17+BS17)/2)</f>
        <v>0</v>
      </c>
      <c r="RA17" s="27" t="s">
        <v>46</v>
      </c>
      <c r="RB17" s="40">
        <f>IF(SUM(QH17,QL17)&gt;0,SUM(QH17,QL17),"")</f>
        <v>13.200000000000001</v>
      </c>
      <c r="RC17" s="40">
        <f>IF(SUM(QG17:QH17,QJ17:QL17,QN17)-QI17-QM17&gt;0,SUM(QG17:QH17,QJ17:QL17,QN17)-QI17-QM17,"")</f>
        <v>49.9</v>
      </c>
      <c r="RD17" s="40">
        <f>IF(SUM(QO17:QP17,QR17)-QQ17&gt;0,SUM(QO17:QP17,QR17)-QQ17,"")</f>
        <v>23.4</v>
      </c>
      <c r="RE17" s="40">
        <f>IF(SUM(QH17,QL17,QP17)&gt;0,SUM(QH17,QL17,QP17),"")</f>
        <v>18.150000000000002</v>
      </c>
      <c r="RF17" s="40">
        <f>IF(SUM(RC17,RD17)&gt;0,SUM(RC17,RD17),"")</f>
        <v>73.3</v>
      </c>
      <c r="RG17" s="40">
        <f>IF(SUM(QT17,QX17)&gt;0,SUM(QT17,QX17),"")</f>
        <v>5.2</v>
      </c>
      <c r="RH17" s="40">
        <f>IF(SUM(QS17:QT17,QV17:QX17,QZ17)-SUM(QU17,QY17)&gt;0,SUM(QS17:QT17,QV17:QX17,QZ17)-SUM(QU17,QY17),"")</f>
        <v>23.2</v>
      </c>
      <c r="RI17" s="40">
        <f>IF(SUM(RC17,RD17,RH17)&gt;0,SUM(RC17,RD17,RH17),"")</f>
        <v>96.5</v>
      </c>
    </row>
    <row r="18" spans="1:477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10</v>
      </c>
      <c r="C18" s="5" t="s">
        <v>155</v>
      </c>
      <c r="D18" s="4" t="s">
        <v>5</v>
      </c>
      <c r="E18" s="4">
        <v>2006</v>
      </c>
      <c r="F18" s="9">
        <f>SUM(L18:T18)+SUM(L18:Q18)*0.0000001+SUM(L18)*0.0000000000001</f>
        <v>169.40001206000494</v>
      </c>
      <c r="G18" s="66"/>
      <c r="H18" s="3" t="str">
        <f>IF(OR(AND(AR18&gt;=AY$44,AS18&gt;=AY$48,AR18&lt;&gt;"",AQ18=""),AND(AW18&gt;=AY$44,AX18&gt;=AY$48,AW18&lt;&gt;"",AQ18=""),AND(BU18&gt;=CB$44,BV18&gt;=CB$48,BU18&lt;&gt;"",BT18=""),AND(BZ18&gt;=CB$44,CA18&gt;=CB$48,BZ18&lt;&gt;"",BT18=""),AND(CX18&gt;=DE$44,CY18&gt;=DE$48,CX18&lt;&gt;"",CW18=""),AND(DC18&gt;=DE$44,DD18&gt;=DE$48,DC18&lt;&gt;""),AND(EC18&gt;=EJ$44,ED18&gt;=EJ$48,EC18&lt;&gt;""),AND(EH18&gt;=EJ$44,EI18&gt;=EJ$48,EH18&lt;&gt;""),AND(FE18&gt;=FL$44,FF18&gt;=FL$48,FE18&lt;&gt;""),AND(FJ18&gt;=FL$44,FK18&gt;=FL$48,FJ18&lt;&gt;""),AND(GG18&gt;=GN$44,GH18&gt;=GN$48,GG18&lt;&gt;""),AND(GL18&gt;=GN$44,GM18&gt;=GN$48,GL18&lt;&gt;""),AND(HI18&gt;=HP$44,HJ18&gt;=HP$48,HI18&lt;&gt;""),AND(HN18&gt;=HP$44,HO18&gt;=HP$48,HN18&lt;&gt;""),AND(IK18&gt;=IR$44,IL18&gt;=IR$48,IK18&lt;&gt;""),AND(IP18&gt;=IR$44,IQ18&gt;=IR$48,IP18&lt;&gt;""),AND(JM18&gt;=JT$44,JN18&gt;=JT$48,JM18&lt;&gt;""),AND(JR18&gt;=JT$44,JS18&gt;=JT$48,JR18&lt;&gt;""),AND(KO18&gt;=KV$44,KP18&gt;=KV$48,KO18&lt;&gt;""),AND(KT18&gt;=KV$44,KU18&gt;=KV$48,KT18&lt;&gt;""),AND(LQ18&gt;=LX$44,LR18&gt;=LX$48,LQ18&lt;&gt;""),AND(LV18&gt;=LX$44,LW18&gt;=LX$48,LV18&lt;&gt;""),AND(MS18&gt;=MZ$44,MT18&gt;=MZ$48,MS18&lt;&gt;""),AND(MX18&gt;=MZ$44,MY18&gt;=MZ$48,MX18&lt;&gt;""),AND(NU18&gt;=OB$44,NV18&gt;=OB$48,NU18&lt;&gt;""),AND(NZ18&gt;=OB$44,OA18&gt;=OB$48,NZ18&lt;&gt;""),AND(OW18&gt;=PD$44,OX18&gt;=PD$48,OW18&lt;&gt;""),AND(PB18&gt;=PD$44,PC18&gt;=PD$48,PB18&lt;&gt;""),AND(PY18&gt;=QF$44,PZ18&gt;=QF$48,PY18&lt;&gt;""),AND(QD18&gt;=QF$44,QE18&gt;=QF$48,QD18&lt;&gt;"")),"P","")</f>
        <v>P</v>
      </c>
      <c r="I18" s="3" t="str">
        <f>IF(OR(AND(AS18&gt;=AY$48,AS18&lt;&gt;"",AQ18=""),AND(AX18&gt;=AY$48,AX18&lt;&gt;"",AQ18=""),AND(BV18&gt;=CB$48,BV18&lt;&gt;"",BT18=""),AND(CA18&gt;=CB$48,CA18&lt;&gt;"",BT18=""),AND(CY18&gt;=DE$48,CY18&lt;&gt;"",CW18=""),AND(DD18&gt;=DE$48,DD18&lt;&gt;"",CW18=""),AND(ED18&gt;=EJ$48,ED18&lt;&gt;""),AND(EI18&gt;=EJ$48,EI18&lt;&gt;""),AND(FF18&gt;=FL$48,FF18&lt;&gt;""),AND(FK18&gt;=FL$48,FK18&lt;&gt;""),AND(GH18&gt;=GN$48,GH18&lt;&gt;""),AND(GM18&gt;=GN$48,GM18&lt;&gt;""),AND(HJ18&gt;=HP$48,HJ18&lt;&gt;""),AND(HO18&gt;=HP$48,HO18&lt;&gt;""),AND(IL18&gt;=IR$48,IL18&lt;&gt;""),AND(IQ18&gt;=IR$48,IQ18&lt;&gt;""),AND(JN18&gt;=JT$48,JN18&lt;&gt;""),AND(JS18&gt;=JT$48,JS18&lt;&gt;""),AND(KP18&gt;=KV$48,KP18&lt;&gt;""),AND(KU18&gt;=KV$48,KU18&lt;&gt;""),AND(LR18&gt;=LX$48,LR18&lt;&gt;""),AND(LW18&gt;=LX$48,LW18&lt;&gt;""),AND(MT18&gt;=MZ$48,MT18&lt;&gt;""),AND(MY18&gt;=MZ$48,MY18&lt;&gt;""),AND(NV18&gt;=OB$48,NV18&lt;&gt;""),AND(OA18&gt;=OB$48,OA18&lt;&gt;""),AND(OX18&gt;=PD$48,OX18&lt;&gt;""),AND(PC18&gt;=PD$48,PC18&lt;&gt;""),AND(PZ18&gt;=QF$48,PZ18&lt;&gt;""),AND(QE18&gt;=QF$48,QE18&lt;&gt;"")),"P","")</f>
        <v>P</v>
      </c>
      <c r="J18" s="36" t="str">
        <f>IF(AND(I18="P",H18=""),"No DD",IF(OR(AND(AU18&gt;=AY$47,AV18&gt;=AY$51,AU18&lt;&gt;"",AQ18=""),AND(BX18&gt;=CB$47,BY18&gt;=CB$51,BX18&lt;&gt;"",BT18=""),AND(DA18&gt;=DE$47,DB18&gt;=DE$51,DA18&lt;&gt;"",CW18=""),AND(EF18&gt;=EJ$47,EG18&gt;=EJ$51,EF18&lt;&gt;""),AND(FH18&gt;=FL$47,FI18&gt;=FL$51,FH18&lt;&gt;""),AND(GJ18&gt;=GN$47,GK18&gt;=GN$51,GJ18&lt;&gt;""),AND(HL18&gt;=HP$47,HM18&gt;=HP$51,HL18&lt;&gt;""),AND(IN18&gt;=IR$47,IO18&gt;=IR$51,IN18&lt;&gt;""),AND(JP18&gt;=JT$47,JQ18&gt;=JT$51,JP18&lt;&gt;""),AND(KR18&gt;=KV$47,KS18&gt;=KV$51,KR18&lt;&gt;""),AND(LT18&gt;=LX$47,LU18&gt;=LX$51,LT18&lt;&gt;""),AND(MV18&gt;=MZ$47,MW18&gt;=MZ$51,MV18&lt;&gt;""),AND(NX18&gt;=OB$47,NY18&gt;=OB$51,NX18&lt;&gt;""),AND(OZ18&gt;=PD$47,PA18&gt;=PD$51,OZ18&lt;&gt;""),AND(QB18&gt;=QF$47,QC18&gt;=QF$51,QB18&lt;&gt;"")),"Merit",IF(OR(AND(AU18&gt;=AY$46,AV18&gt;=AY$50,AU18&lt;&gt;"",AQ18=""),AND(BX18&gt;=CB$46,BY18&gt;=CB$50,BX18&lt;&gt;"",BT18=""),AND(DA18&gt;=DE$46,DB18&gt;=DE$50,DA18&lt;&gt;"",CW18=""),AND(EF18&gt;=EJ$46,EG18&gt;=EJ$50,EF18&lt;&gt;""),AND(FH18&gt;=FL$46,FI18&gt;=FL$50,FH18&lt;&gt;""),AND(GJ18&gt;=GN$46,GK18&gt;=GN$50,GJ18&lt;&gt;""),AND(HL18&gt;=HP$46,HM18&gt;=HP$50,HL18&lt;&gt;""),AND(IN18&gt;=IR$46,IO18&gt;=IR$50,IN18&lt;&gt;""),AND(JP18&gt;=JT$46,JQ18&gt;=JT$50,JP18&lt;&gt;""),AND(KR18&gt;=KV$46,KS18&gt;=KV$50,KR18&lt;&gt;""),AND(LT18&gt;=LX$46,LU18&gt;=LX$50,LT18&lt;&gt;""),AND(MV18&gt;=MZ$46,MW18&gt;=MZ$50,MV18&lt;&gt;""),AND(NX18&gt;=OB$46,NY18&gt;=OB$50,NX18&lt;&gt;""),AND(OZ18&gt;=PD$46,PA18&gt;=PD$50,OZ18&lt;&gt;""),AND(QB18&gt;=QF$46,QC18&gt;=QF$50,QB18&lt;&gt;"")),"Excellence",IF(K18="P","Worlds Team",IF(H18="P","National Team","")))))</f>
        <v>National Team</v>
      </c>
      <c r="K18" s="3" t="str">
        <f>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P","")</f>
        <v/>
      </c>
      <c r="L18" s="8">
        <f>IF(COUNT(AS18,BV18,CY18)&gt;0,LARGE((AS18,BV18,CY18),1),0)</f>
        <v>49.5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48.499999999999993</v>
      </c>
      <c r="O18" s="8" t="str">
        <f>IF(N18=0,"",IF(N18=CY18,$CC$1,IF(N18=BV18,$AZ$1,IF(N18=AS18,$W$1,""))))</f>
        <v>2023 Nationals</v>
      </c>
      <c r="P18" s="8">
        <f>IF(COUNT(AT18,BW18,CZ18)&gt;0,LARGE((AT18,BW18,CZ18),1),0)</f>
        <v>22.6</v>
      </c>
      <c r="Q18" s="8" t="str">
        <f>IF(P18=0,"",IF(P18=CZ18,$CC$1,IF(P18=BW18,$AZ$1,IF(P18=AT18,$W$1,""))))</f>
        <v>2023 Nationals</v>
      </c>
      <c r="R18" s="8">
        <f>IF(MAX(AX18,CA18,DD18)&gt;0,MAX(AX18,CA18,DD18),0)</f>
        <v>48.800000000000004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18.399999999999999</v>
      </c>
      <c r="X18" s="19">
        <v>6.8</v>
      </c>
      <c r="Y18" s="19">
        <v>0</v>
      </c>
      <c r="Z18" s="19">
        <v>0</v>
      </c>
      <c r="AA18" s="19">
        <v>16.2</v>
      </c>
      <c r="AB18" s="19">
        <v>7.3</v>
      </c>
      <c r="AC18" s="19">
        <v>0.2</v>
      </c>
      <c r="AD18" s="19">
        <v>0</v>
      </c>
      <c r="AE18" s="19">
        <v>18.5</v>
      </c>
      <c r="AF18" s="19">
        <v>4.3</v>
      </c>
      <c r="AG18" s="19">
        <v>0.2</v>
      </c>
      <c r="AH18" s="19">
        <v>0</v>
      </c>
      <c r="AI18" s="19">
        <v>18.8</v>
      </c>
      <c r="AJ18" s="19">
        <v>6.4</v>
      </c>
      <c r="AK18" s="19">
        <v>0.2</v>
      </c>
      <c r="AL18" s="19">
        <v>0</v>
      </c>
      <c r="AM18" s="19">
        <v>16.3</v>
      </c>
      <c r="AN18" s="19">
        <v>7.7</v>
      </c>
      <c r="AO18" s="19">
        <v>1</v>
      </c>
      <c r="AP18" s="19">
        <v>0</v>
      </c>
      <c r="AQ18" s="27"/>
      <c r="AR18" s="40">
        <f>IF(SUM(X18,AB18)&gt;0,SUM(X18,AB18),"")</f>
        <v>14.1</v>
      </c>
      <c r="AS18" s="40">
        <f>IF(SUM(W18:X18,Z18:AB18,AD18)-Y18-AC18&gt;0,SUM(W18:X18,Z18:AB18,AD18)-Y18-AC18,"")</f>
        <v>48.499999999999993</v>
      </c>
      <c r="AT18" s="40">
        <f>IF(SUM(AE18:AF18,AH18)-AG18&gt;0,SUM(AE18:AF18,AH18)-AG18,"")</f>
        <v>22.6</v>
      </c>
      <c r="AU18" s="40">
        <f>IF(SUM(X18,AB18,AF18)&gt;0,SUM(X18,AB18,AF18),"")</f>
        <v>18.399999999999999</v>
      </c>
      <c r="AV18" s="40">
        <f>IF(SUM(AS18,AT18)&gt;0,SUM(AS18,AT18),"")</f>
        <v>71.099999999999994</v>
      </c>
      <c r="AW18" s="40">
        <f>IF(SUM(AJ18,AN18)&gt;0,SUM(AJ18,AN18),"")</f>
        <v>14.100000000000001</v>
      </c>
      <c r="AX18" s="40">
        <f>IF(SUM(AI18:AJ18,AL18:AN18,AP18)-SUM(AK18,AO18)&gt;0,SUM(AI18:AJ18,AL18:AN18,AP18)-SUM(AK18,AO18),"")</f>
        <v>48</v>
      </c>
      <c r="AY18" s="40">
        <f>IF(SUM(AS18,AT18,AX18)&gt;0,SUM(AS18,AT18,AX18),"")</f>
        <v>119.1</v>
      </c>
      <c r="AZ18" s="18">
        <v>18.2</v>
      </c>
      <c r="BA18" s="18">
        <v>6.8000000000000007</v>
      </c>
      <c r="BB18" s="18">
        <v>0</v>
      </c>
      <c r="BC18" s="18">
        <v>0</v>
      </c>
      <c r="BD18" s="18">
        <v>18.5</v>
      </c>
      <c r="BE18" s="18">
        <v>6</v>
      </c>
      <c r="BF18" s="18">
        <v>0</v>
      </c>
      <c r="BG18" s="18">
        <v>0</v>
      </c>
      <c r="BH18" s="18">
        <v>18.2</v>
      </c>
      <c r="BI18" s="18">
        <v>2.7</v>
      </c>
      <c r="BJ18" s="18">
        <v>1.6</v>
      </c>
      <c r="BK18" s="18">
        <v>0</v>
      </c>
      <c r="BL18" s="18">
        <v>18.600000000000001</v>
      </c>
      <c r="BM18" s="18">
        <v>6.8000000000000007</v>
      </c>
      <c r="BN18" s="18">
        <v>0</v>
      </c>
      <c r="BO18" s="18">
        <v>0</v>
      </c>
      <c r="BP18" s="18">
        <v>18</v>
      </c>
      <c r="BQ18" s="18">
        <v>6</v>
      </c>
      <c r="BR18" s="18">
        <v>0.6</v>
      </c>
      <c r="BS18" s="18">
        <v>0</v>
      </c>
      <c r="BT18" s="28"/>
      <c r="BU18" s="11">
        <f>IF(SUM(BA18,BE18)&gt;0,SUM(BA18,BE18),"")</f>
        <v>12.8</v>
      </c>
      <c r="BV18" s="11">
        <f>IF(SUM(AZ18:BA18,BC18:BE18,BG18)-BB18-BF18&gt;0,SUM(AZ18:BA18,BC18:BE18,BG18)-BB18-BF18,"")</f>
        <v>49.5</v>
      </c>
      <c r="BW18" s="11">
        <f>IF(SUM(BH18:BI18,BK18)-BJ18&gt;0,SUM(BH18:BI18,BK18)-BJ18,"")</f>
        <v>19.299999999999997</v>
      </c>
      <c r="BX18" s="11">
        <f>IF(SUM(BA18,BE18,BI18)&gt;0,SUM(BA18,BE18,BI18),"")</f>
        <v>15.5</v>
      </c>
      <c r="BY18" s="11">
        <f>IF(SUM(BV18,BW18)&gt;0,SUM(BV18,BW18),"")</f>
        <v>68.8</v>
      </c>
      <c r="BZ18" s="11">
        <f>IF(SUM(BM18,BQ18)&gt;0,SUM(BM18,BQ18),"")</f>
        <v>12.8</v>
      </c>
      <c r="CA18" s="11">
        <f>IF(SUM(BL18:BM18,BO18:BQ18,BS18)-SUM(BN18,BR18)&gt;0,SUM(BL18:BM18,BO18:BQ18,BS18)-SUM(BN18,BR18),"")</f>
        <v>48.800000000000004</v>
      </c>
      <c r="CB18" s="11">
        <f>IF(SUM(BV18,BW18,CA18)&gt;0,SUM(BV18,BW18,CA18),"")</f>
        <v>117.6</v>
      </c>
      <c r="CC18" s="19">
        <v>17.7</v>
      </c>
      <c r="CD18" s="19">
        <v>3.4</v>
      </c>
      <c r="CE18" s="19">
        <v>1.2</v>
      </c>
      <c r="CF18" s="19">
        <v>0</v>
      </c>
      <c r="CG18" s="19">
        <v>17.5</v>
      </c>
      <c r="CH18" s="19">
        <v>8.1</v>
      </c>
      <c r="CI18" s="19">
        <v>0.8</v>
      </c>
      <c r="CJ18" s="19">
        <v>0</v>
      </c>
      <c r="CK18" s="19">
        <v>17.3</v>
      </c>
      <c r="CL18" s="19">
        <v>2.4</v>
      </c>
      <c r="CM18" s="19">
        <v>0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11.5</v>
      </c>
      <c r="CY18" s="40">
        <f>IF(SUM(CC18:CD18,CF18:CH18,CJ18)-CE18-CI18&gt;0,SUM(CC18:CD18,CF18:CH18,CJ18)-CE18-CI18,"")</f>
        <v>44.699999999999996</v>
      </c>
      <c r="CZ18" s="40">
        <f>IF(SUM(CK18:CL18,CN18)-CM18&gt;0,SUM(CK18:CL18,CN18)-CM18,"")</f>
        <v>19.7</v>
      </c>
      <c r="DA18" s="40">
        <f>IF(SUM(CD18,CH18,CL18)&gt;0,SUM(CD18,CH18,CL18),"")</f>
        <v>13.9</v>
      </c>
      <c r="DB18" s="40">
        <f>IF(SUM(CY18,CZ18)&gt;0,SUM(CY18,CZ18),"")</f>
        <v>64.399999999999991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64.399999999999991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17.95</v>
      </c>
      <c r="QH18" s="22">
        <f>IF($CW18="P",CD18,(CD18+BA18)/2)</f>
        <v>5.1000000000000005</v>
      </c>
      <c r="QI18" s="22">
        <f>IF($CW18="P",CE18,(CE18+BB18)/2)</f>
        <v>0.6</v>
      </c>
      <c r="QJ18" s="22">
        <f>IF($CW18="P",CF18,(CF18+BC18)/2)</f>
        <v>0</v>
      </c>
      <c r="QK18" s="22">
        <f>IF($CW18="P",CG18,(CG18+BD18)/2)</f>
        <v>18</v>
      </c>
      <c r="QL18" s="22">
        <f>IF($CW18="P",CH18,(CH18+BE18)/2)</f>
        <v>7.05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17.75</v>
      </c>
      <c r="QP18" s="22">
        <f>IF($CW18="P",CL18,(CL18+BI18)/2)</f>
        <v>2.5499999999999998</v>
      </c>
      <c r="QQ18" s="22">
        <f>IF($CW18="P",CM18,(CM18+BJ18)/2)</f>
        <v>0.8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3.4000000000000004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</v>
      </c>
      <c r="QX18" s="22">
        <f>IF($CW18="P",CT18,(CT18+BQ18)/2)</f>
        <v>3</v>
      </c>
      <c r="QY18" s="22">
        <f>IF($CW18="P",CU18,(CU18+BR18)/2)</f>
        <v>0.3</v>
      </c>
      <c r="QZ18" s="22">
        <f>IF($CW18="P",CV18,(CV18+BS18)/2)</f>
        <v>0</v>
      </c>
      <c r="RA18" s="27" t="s">
        <v>46</v>
      </c>
      <c r="RB18" s="40">
        <f>IF(SUM(QH18,QL18)&gt;0,SUM(QH18,QL18),"")</f>
        <v>12.15</v>
      </c>
      <c r="RC18" s="40">
        <f>IF(SUM(QG18:QH18,QJ18:QL18,QN18)-QI18-QM18&gt;0,SUM(QG18:QH18,QJ18:QL18,QN18)-QI18-QM18,"")</f>
        <v>47.099999999999994</v>
      </c>
      <c r="RD18" s="40">
        <f>IF(SUM(QO18:QP18,QR18)-QQ18&gt;0,SUM(QO18:QP18,QR18)-QQ18,"")</f>
        <v>19.5</v>
      </c>
      <c r="RE18" s="40">
        <f>IF(SUM(QH18,QL18,QP18)&gt;0,SUM(QH18,QL18,QP18),"")</f>
        <v>14.7</v>
      </c>
      <c r="RF18" s="40">
        <f>IF(SUM(RC18,RD18)&gt;0,SUM(RC18,RD18),"")</f>
        <v>66.599999999999994</v>
      </c>
      <c r="RG18" s="40">
        <f>IF(SUM(QT18,QX18)&gt;0,SUM(QT18,QX18),"")</f>
        <v>6.4</v>
      </c>
      <c r="RH18" s="40">
        <f>IF(SUM(QS18:QT18,QV18:QX18,QZ18)-SUM(QU18,QY18)&gt;0,SUM(QS18:QT18,QV18:QX18,QZ18)-SUM(QU18,QY18),"")</f>
        <v>24.400000000000002</v>
      </c>
      <c r="RI18" s="40">
        <f>IF(SUM(RC18,RD18,RH18)&gt;0,SUM(RC18,RD18,RH18),"")</f>
        <v>91</v>
      </c>
    </row>
    <row r="19" spans="1:477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11</v>
      </c>
      <c r="C19" s="5" t="s">
        <v>154</v>
      </c>
      <c r="D19" s="4" t="s">
        <v>3</v>
      </c>
      <c r="E19" s="4">
        <v>2006</v>
      </c>
      <c r="F19" s="9">
        <f>SUM(L19:T19)+SUM(L19:Q19)*0.0000001+SUM(L19)*0.0000000000001</f>
        <v>169.40001196000486</v>
      </c>
      <c r="G19" s="66"/>
      <c r="H19" s="3" t="str">
        <f>IF(OR(AND(AR19&gt;=AY$44,AS19&gt;=AY$48,AR19&lt;&gt;"",AQ19=""),AND(AW19&gt;=AY$44,AX19&gt;=AY$48,AW19&lt;&gt;"",AQ19=""),AND(BU19&gt;=CB$44,BV19&gt;=CB$48,BU19&lt;&gt;"",BT19=""),AND(BZ19&gt;=CB$44,CA19&gt;=CB$48,BZ19&lt;&gt;"",BT19=""),AND(CX19&gt;=DE$44,CY19&gt;=DE$48,CX19&lt;&gt;"",CW19=""),AND(DC19&gt;=DE$44,DD19&gt;=DE$48,DC19&lt;&gt;""),AND(EC19&gt;=EJ$44,ED19&gt;=EJ$48,EC19&lt;&gt;""),AND(EH19&gt;=EJ$44,EI19&gt;=EJ$48,EH19&lt;&gt;""),AND(FE19&gt;=FL$44,FF19&gt;=FL$48,FE19&lt;&gt;""),AND(FJ19&gt;=FL$44,FK19&gt;=FL$48,FJ19&lt;&gt;""),AND(GG19&gt;=GN$44,GH19&gt;=GN$48,GG19&lt;&gt;""),AND(GL19&gt;=GN$44,GM19&gt;=GN$48,GL19&lt;&gt;""),AND(HI19&gt;=HP$44,HJ19&gt;=HP$48,HI19&lt;&gt;""),AND(HN19&gt;=HP$44,HO19&gt;=HP$48,HN19&lt;&gt;""),AND(IK19&gt;=IR$44,IL19&gt;=IR$48,IK19&lt;&gt;""),AND(IP19&gt;=IR$44,IQ19&gt;=IR$48,IP19&lt;&gt;""),AND(JM19&gt;=JT$44,JN19&gt;=JT$48,JM19&lt;&gt;""),AND(JR19&gt;=JT$44,JS19&gt;=JT$48,JR19&lt;&gt;""),AND(KO19&gt;=KV$44,KP19&gt;=KV$48,KO19&lt;&gt;""),AND(KT19&gt;=KV$44,KU19&gt;=KV$48,KT19&lt;&gt;""),AND(LQ19&gt;=LX$44,LR19&gt;=LX$48,LQ19&lt;&gt;""),AND(LV19&gt;=LX$44,LW19&gt;=LX$48,LV19&lt;&gt;""),AND(MS19&gt;=MZ$44,MT19&gt;=MZ$48,MS19&lt;&gt;""),AND(MX19&gt;=MZ$44,MY19&gt;=MZ$48,MX19&lt;&gt;""),AND(NU19&gt;=OB$44,NV19&gt;=OB$48,NU19&lt;&gt;""),AND(NZ19&gt;=OB$44,OA19&gt;=OB$48,NZ19&lt;&gt;""),AND(OW19&gt;=PD$44,OX19&gt;=PD$48,OW19&lt;&gt;""),AND(PB19&gt;=PD$44,PC19&gt;=PD$48,PB19&lt;&gt;""),AND(PY19&gt;=QF$44,PZ19&gt;=QF$48,PY19&lt;&gt;""),AND(QD19&gt;=QF$44,QE19&gt;=QF$48,QD19&lt;&gt;"")),"P","")</f>
        <v>P</v>
      </c>
      <c r="I19" s="3" t="str">
        <f>IF(OR(AND(AS19&gt;=AY$48,AS19&lt;&gt;"",AQ19=""),AND(AX19&gt;=AY$48,AX19&lt;&gt;"",AQ19=""),AND(BV19&gt;=CB$48,BV19&lt;&gt;"",BT19=""),AND(CA19&gt;=CB$48,CA19&lt;&gt;"",BT19=""),AND(CY19&gt;=DE$48,CY19&lt;&gt;"",CW19=""),AND(DD19&gt;=DE$48,DD19&lt;&gt;"",CW19=""),AND(ED19&gt;=EJ$48,ED19&lt;&gt;""),AND(EI19&gt;=EJ$48,EI19&lt;&gt;""),AND(FF19&gt;=FL$48,FF19&lt;&gt;""),AND(FK19&gt;=FL$48,FK19&lt;&gt;""),AND(GH19&gt;=GN$48,GH19&lt;&gt;""),AND(GM19&gt;=GN$48,GM19&lt;&gt;""),AND(HJ19&gt;=HP$48,HJ19&lt;&gt;""),AND(HO19&gt;=HP$48,HO19&lt;&gt;""),AND(IL19&gt;=IR$48,IL19&lt;&gt;""),AND(IQ19&gt;=IR$48,IQ19&lt;&gt;""),AND(JN19&gt;=JT$48,JN19&lt;&gt;""),AND(JS19&gt;=JT$48,JS19&lt;&gt;""),AND(KP19&gt;=KV$48,KP19&lt;&gt;""),AND(KU19&gt;=KV$48,KU19&lt;&gt;""),AND(LR19&gt;=LX$48,LR19&lt;&gt;""),AND(LW19&gt;=LX$48,LW19&lt;&gt;""),AND(MT19&gt;=MZ$48,MT19&lt;&gt;""),AND(MY19&gt;=MZ$48,MY19&lt;&gt;""),AND(NV19&gt;=OB$48,NV19&lt;&gt;""),AND(OA19&gt;=OB$48,OA19&lt;&gt;""),AND(OX19&gt;=PD$48,OX19&lt;&gt;""),AND(PC19&gt;=PD$48,PC19&lt;&gt;""),AND(PZ19&gt;=QF$48,PZ19&lt;&gt;""),AND(QE19&gt;=QF$48,QE19&lt;&gt;"")),"P","")</f>
        <v>P</v>
      </c>
      <c r="J19" s="36" t="str">
        <f>IF(AND(I19="P",H19=""),"No DD",IF(OR(AND(AU19&gt;=AY$47,AV19&gt;=AY$51,AU19&lt;&gt;"",AQ19=""),AND(BX19&gt;=CB$47,BY19&gt;=CB$51,BX19&lt;&gt;"",BT19=""),AND(DA19&gt;=DE$47,DB19&gt;=DE$51,DA19&lt;&gt;"",CW19=""),AND(EF19&gt;=EJ$47,EG19&gt;=EJ$51,EF19&lt;&gt;""),AND(FH19&gt;=FL$47,FI19&gt;=FL$51,FH19&lt;&gt;""),AND(GJ19&gt;=GN$47,GK19&gt;=GN$51,GJ19&lt;&gt;""),AND(HL19&gt;=HP$47,HM19&gt;=HP$51,HL19&lt;&gt;""),AND(IN19&gt;=IR$47,IO19&gt;=IR$51,IN19&lt;&gt;""),AND(JP19&gt;=JT$47,JQ19&gt;=JT$51,JP19&lt;&gt;""),AND(KR19&gt;=KV$47,KS19&gt;=KV$51,KR19&lt;&gt;""),AND(LT19&gt;=LX$47,LU19&gt;=LX$51,LT19&lt;&gt;""),AND(MV19&gt;=MZ$47,MW19&gt;=MZ$51,MV19&lt;&gt;""),AND(NX19&gt;=OB$47,NY19&gt;=OB$51,NX19&lt;&gt;""),AND(OZ19&gt;=PD$47,PA19&gt;=PD$51,OZ19&lt;&gt;""),AND(QB19&gt;=QF$47,QC19&gt;=QF$51,QB19&lt;&gt;"")),"Merit",IF(OR(AND(AU19&gt;=AY$46,AV19&gt;=AY$50,AU19&lt;&gt;"",AQ19=""),AND(BX19&gt;=CB$46,BY19&gt;=CB$50,BX19&lt;&gt;"",BT19=""),AND(DA19&gt;=DE$46,DB19&gt;=DE$50,DA19&lt;&gt;"",CW19=""),AND(EF19&gt;=EJ$46,EG19&gt;=EJ$50,EF19&lt;&gt;""),AND(FH19&gt;=FL$46,FI19&gt;=FL$50,FH19&lt;&gt;""),AND(GJ19&gt;=GN$46,GK19&gt;=GN$50,GJ19&lt;&gt;""),AND(HL19&gt;=HP$46,HM19&gt;=HP$50,HL19&lt;&gt;""),AND(IN19&gt;=IR$46,IO19&gt;=IR$50,IN19&lt;&gt;""),AND(JP19&gt;=JT$46,JQ19&gt;=JT$50,JP19&lt;&gt;""),AND(KR19&gt;=KV$46,KS19&gt;=KV$50,KR19&lt;&gt;""),AND(LT19&gt;=LX$46,LU19&gt;=LX$50,LT19&lt;&gt;""),AND(MV19&gt;=MZ$46,MW19&gt;=MZ$50,MV19&lt;&gt;""),AND(NX19&gt;=OB$46,NY19&gt;=OB$50,NX19&lt;&gt;""),AND(OZ19&gt;=PD$46,PA19&gt;=PD$50,OZ19&lt;&gt;""),AND(QB19&gt;=QF$46,QC19&gt;=QF$50,QB19&lt;&gt;"")),"Excellence",IF(K19="P","Worlds Team",IF(H19="P","National Team","")))))</f>
        <v>National Team</v>
      </c>
      <c r="K19" s="3" t="str">
        <f>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P","")</f>
        <v/>
      </c>
      <c r="L19" s="8">
        <f>IF(COUNT(AS19,BV19,CY19)&gt;0,LARGE((AS19,BV19,CY19),1),0)</f>
        <v>48.800000000000004</v>
      </c>
      <c r="M19" s="8" t="str">
        <f>IF(L19=0,"",IF(L19=CY19,$CC$1,IF(L19=BV19,$AZ$1,IF(L19=AS19,$W$1,""))))</f>
        <v>2023 3rd Domestic Trial</v>
      </c>
      <c r="N19" s="8">
        <f>IF(COUNT(AS19,BV19,CY19)&gt;1,LARGE((AS19,BV19,CY19),2),0)</f>
        <v>48.7</v>
      </c>
      <c r="O19" s="8" t="str">
        <f>IF(N19=0,"",IF(N19=CY19,$CC$1,IF(N19=BV19,$AZ$1,IF(N19=AS19,$W$1,""))))</f>
        <v>2023 Nationals</v>
      </c>
      <c r="P19" s="8">
        <f>IF(COUNT(AT19,BW19,CZ19)&gt;0,LARGE((AT19,BW19,CZ19),1),0)</f>
        <v>22.1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49.8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18.3</v>
      </c>
      <c r="X19" s="19">
        <v>6.4</v>
      </c>
      <c r="Y19" s="19">
        <v>0.8</v>
      </c>
      <c r="Z19" s="19">
        <v>0</v>
      </c>
      <c r="AA19" s="19">
        <v>18.600000000000001</v>
      </c>
      <c r="AB19" s="19">
        <v>6.8</v>
      </c>
      <c r="AC19" s="19">
        <v>0.6</v>
      </c>
      <c r="AD19" s="19">
        <v>0</v>
      </c>
      <c r="AE19" s="19">
        <v>17.399999999999999</v>
      </c>
      <c r="AF19" s="19">
        <v>3.2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0.2</v>
      </c>
      <c r="AL19" s="19">
        <v>0</v>
      </c>
      <c r="AM19" s="19">
        <v>18.2</v>
      </c>
      <c r="AN19" s="19">
        <v>6.8</v>
      </c>
      <c r="AO19" s="19">
        <v>0.6</v>
      </c>
      <c r="AP19" s="19">
        <v>0</v>
      </c>
      <c r="AQ19" s="27"/>
      <c r="AR19" s="40">
        <f>IF(SUM(X19,AB19)&gt;0,SUM(X19,AB19),"")</f>
        <v>13.2</v>
      </c>
      <c r="AS19" s="40">
        <f>IF(SUM(W19:X19,Z19:AB19,AD19)-Y19-AC19&gt;0,SUM(W19:X19,Z19:AB19,AD19)-Y19-AC19,"")</f>
        <v>48.7</v>
      </c>
      <c r="AT19" s="40">
        <f>IF(SUM(AE19:AF19,AH19)-AG19&gt;0,SUM(AE19:AF19,AH19)-AG19,"")</f>
        <v>20.599999999999998</v>
      </c>
      <c r="AU19" s="40">
        <f>IF(SUM(X19,AB19,AF19)&gt;0,SUM(X19,AB19,AF19),"")</f>
        <v>16.399999999999999</v>
      </c>
      <c r="AV19" s="40">
        <f>IF(SUM(AS19,AT19)&gt;0,SUM(AS19,AT19),"")</f>
        <v>69.3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49.8</v>
      </c>
      <c r="AY19" s="40">
        <f>IF(SUM(AS19,AT19,AX19)&gt;0,SUM(AS19,AT19,AX19),"")</f>
        <v>119.1</v>
      </c>
      <c r="AZ19" s="18">
        <v>18.399999999999999</v>
      </c>
      <c r="BA19" s="18">
        <v>6.4</v>
      </c>
      <c r="BB19" s="18">
        <v>0.6</v>
      </c>
      <c r="BC19" s="18">
        <v>0</v>
      </c>
      <c r="BD19" s="18">
        <v>18.600000000000001</v>
      </c>
      <c r="BE19" s="18">
        <v>6.8000000000000007</v>
      </c>
      <c r="BF19" s="18">
        <v>0.8</v>
      </c>
      <c r="BG19" s="18">
        <v>0</v>
      </c>
      <c r="BH19" s="18">
        <v>16.100000000000001</v>
      </c>
      <c r="BI19" s="18">
        <v>6.8000000000000007</v>
      </c>
      <c r="BJ19" s="18">
        <v>0.8</v>
      </c>
      <c r="BK19" s="18">
        <v>0</v>
      </c>
      <c r="BL19" s="18">
        <v>18</v>
      </c>
      <c r="BM19" s="18">
        <v>6.4</v>
      </c>
      <c r="BN19" s="18">
        <v>0</v>
      </c>
      <c r="BO19" s="18">
        <v>0</v>
      </c>
      <c r="BP19" s="18">
        <v>17.399999999999999</v>
      </c>
      <c r="BQ19" s="18">
        <v>2.4</v>
      </c>
      <c r="BR19" s="18">
        <v>0</v>
      </c>
      <c r="BS19" s="18">
        <v>0</v>
      </c>
      <c r="BT19" s="28"/>
      <c r="BU19" s="11">
        <f>IF(SUM(BA19,BE19)&gt;0,SUM(BA19,BE19),"")</f>
        <v>13.200000000000001</v>
      </c>
      <c r="BV19" s="11">
        <f>IF(SUM(AZ19:BA19,BC19:BE19,BG19)-BB19-BF19&gt;0,SUM(AZ19:BA19,BC19:BE19,BG19)-BB19-BF19,"")</f>
        <v>48.800000000000004</v>
      </c>
      <c r="BW19" s="11">
        <f>IF(SUM(BH19:BI19,BK19)-BJ19&gt;0,SUM(BH19:BI19,BK19)-BJ19,"")</f>
        <v>22.1</v>
      </c>
      <c r="BX19" s="11">
        <f>IF(SUM(BA19,BE19,BI19)&gt;0,SUM(BA19,BE19,BI19),"")</f>
        <v>20</v>
      </c>
      <c r="BY19" s="11">
        <f>IF(SUM(BV19,BW19)&gt;0,SUM(BV19,BW19),"")</f>
        <v>70.900000000000006</v>
      </c>
      <c r="BZ19" s="11">
        <f>IF(SUM(BM19,BQ19)&gt;0,SUM(BM19,BQ19),"")</f>
        <v>8.8000000000000007</v>
      </c>
      <c r="CA19" s="11">
        <f>IF(SUM(BL19:BM19,BO19:BQ19,BS19)-SUM(BN19,BR19)&gt;0,SUM(BL19:BM19,BO19:BQ19,BS19)-SUM(BN19,BR19),"")</f>
        <v>44.199999999999996</v>
      </c>
      <c r="CB19" s="11">
        <f>IF(SUM(BV19,BW19,CA19)&gt;0,SUM(BV19,BW19,CA19),"")</f>
        <v>115.1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9.1999999999999993</v>
      </c>
      <c r="QH19" s="22">
        <f>IF($CW19="P",CD19,(CD19+BA19)/2)</f>
        <v>3.2</v>
      </c>
      <c r="QI19" s="22">
        <f>IF($CW19="P",CE19,(CE19+BB19)/2)</f>
        <v>0.3</v>
      </c>
      <c r="QJ19" s="22">
        <f>IF($CW19="P",CF19,(CF19+BC19)/2)</f>
        <v>0</v>
      </c>
      <c r="QK19" s="22">
        <f>IF($CW19="P",CG19,(CG19+BD19)/2)</f>
        <v>9.3000000000000007</v>
      </c>
      <c r="QL19" s="22">
        <f>IF($CW19="P",CH19,(CH19+BE19)/2)</f>
        <v>3.4000000000000004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8.0500000000000007</v>
      </c>
      <c r="QP19" s="22">
        <f>IF($CW19="P",CL19,(CL19+BI19)/2)</f>
        <v>3.4000000000000004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9</v>
      </c>
      <c r="QT19" s="22">
        <f>IF($CW19="P",CP19,(CP19+BM19)/2)</f>
        <v>3.2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1.2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6.6000000000000005</v>
      </c>
      <c r="RC19" s="40">
        <f>IF(SUM(QG19:QH19,QJ19:QL19,QN19)-QI19-QM19&gt;0,SUM(QG19:QH19,QJ19:QL19,QN19)-QI19-QM19,"")</f>
        <v>24.400000000000002</v>
      </c>
      <c r="RD19" s="40">
        <f>IF(SUM(QO19:QP19,QR19)-QQ19&gt;0,SUM(QO19:QP19,QR19)-QQ19,"")</f>
        <v>11.05</v>
      </c>
      <c r="RE19" s="40">
        <f>IF(SUM(QH19,QL19,QP19)&gt;0,SUM(QH19,QL19,QP19),"")</f>
        <v>10</v>
      </c>
      <c r="RF19" s="40">
        <f>IF(SUM(RC19,RD19)&gt;0,SUM(RC19,RD19),"")</f>
        <v>35.450000000000003</v>
      </c>
      <c r="RG19" s="40">
        <f>IF(SUM(QT19,QX19)&gt;0,SUM(QT19,QX19),"")</f>
        <v>4.4000000000000004</v>
      </c>
      <c r="RH19" s="40">
        <f>IF(SUM(QS19:QT19,QV19:QX19,QZ19)-SUM(QU19,QY19)&gt;0,SUM(QS19:QT19,QV19:QX19,QZ19)-SUM(QU19,QY19),"")</f>
        <v>22.099999999999998</v>
      </c>
      <c r="RI19" s="40">
        <f>IF(SUM(RC19,RD19,RH19)&gt;0,SUM(RC19,RD19,RH19),"")</f>
        <v>57.55</v>
      </c>
    </row>
    <row r="20" spans="1:477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12</v>
      </c>
      <c r="C20" s="5" t="s">
        <v>200</v>
      </c>
      <c r="D20" s="4" t="s">
        <v>4</v>
      </c>
      <c r="E20" s="4">
        <v>2007</v>
      </c>
      <c r="F20" s="9">
        <f>SUM(L20:T20)+SUM(L20:Q20)*0.0000001+SUM(L20)*0.0000000000001</f>
        <v>168.50001211000495</v>
      </c>
      <c r="G20" s="66"/>
      <c r="H20" s="3" t="str">
        <f>IF(OR(AND(AR20&gt;=AY$44,AS20&gt;=AY$48,AR20&lt;&gt;"",AQ20=""),AND(AW20&gt;=AY$44,AX20&gt;=AY$48,AW20&lt;&gt;"",AQ20=""),AND(BU20&gt;=CB$44,BV20&gt;=CB$48,BU20&lt;&gt;"",BT20=""),AND(BZ20&gt;=CB$44,CA20&gt;=CB$48,BZ20&lt;&gt;"",BT20=""),AND(CX20&gt;=DE$44,CY20&gt;=DE$48,CX20&lt;&gt;"",CW20=""),AND(DC20&gt;=DE$44,DD20&gt;=DE$48,DC20&lt;&gt;""),AND(EC20&gt;=EJ$44,ED20&gt;=EJ$48,EC20&lt;&gt;""),AND(EH20&gt;=EJ$44,EI20&gt;=EJ$48,EH20&lt;&gt;""),AND(FE20&gt;=FL$44,FF20&gt;=FL$48,FE20&lt;&gt;""),AND(FJ20&gt;=FL$44,FK20&gt;=FL$48,FJ20&lt;&gt;""),AND(GG20&gt;=GN$44,GH20&gt;=GN$48,GG20&lt;&gt;""),AND(GL20&gt;=GN$44,GM20&gt;=GN$48,GL20&lt;&gt;""),AND(HI20&gt;=HP$44,HJ20&gt;=HP$48,HI20&lt;&gt;""),AND(HN20&gt;=HP$44,HO20&gt;=HP$48,HN20&lt;&gt;""),AND(IK20&gt;=IR$44,IL20&gt;=IR$48,IK20&lt;&gt;""),AND(IP20&gt;=IR$44,IQ20&gt;=IR$48,IP20&lt;&gt;""),AND(JM20&gt;=JT$44,JN20&gt;=JT$48,JM20&lt;&gt;""),AND(JR20&gt;=JT$44,JS20&gt;=JT$48,JR20&lt;&gt;""),AND(KO20&gt;=KV$44,KP20&gt;=KV$48,KO20&lt;&gt;""),AND(KT20&gt;=KV$44,KU20&gt;=KV$48,KT20&lt;&gt;""),AND(LQ20&gt;=LX$44,LR20&gt;=LX$48,LQ20&lt;&gt;""),AND(LV20&gt;=LX$44,LW20&gt;=LX$48,LV20&lt;&gt;""),AND(MS20&gt;=MZ$44,MT20&gt;=MZ$48,MS20&lt;&gt;""),AND(MX20&gt;=MZ$44,MY20&gt;=MZ$48,MX20&lt;&gt;""),AND(NU20&gt;=OB$44,NV20&gt;=OB$48,NU20&lt;&gt;""),AND(NZ20&gt;=OB$44,OA20&gt;=OB$48,NZ20&lt;&gt;""),AND(OW20&gt;=PD$44,OX20&gt;=PD$48,OW20&lt;&gt;""),AND(PB20&gt;=PD$44,PC20&gt;=PD$48,PB20&lt;&gt;""),AND(PY20&gt;=QF$44,PZ20&gt;=QF$48,PY20&lt;&gt;""),AND(QD20&gt;=QF$44,QE20&gt;=QF$48,QD20&lt;&gt;"")),"P","")</f>
        <v>P</v>
      </c>
      <c r="I20" s="3" t="str">
        <f>IF(OR(AND(AS20&gt;=AY$48,AS20&lt;&gt;"",AQ20=""),AND(AX20&gt;=AY$48,AX20&lt;&gt;"",AQ20=""),AND(BV20&gt;=CB$48,BV20&lt;&gt;"",BT20=""),AND(CA20&gt;=CB$48,CA20&lt;&gt;"",BT20=""),AND(CY20&gt;=DE$48,CY20&lt;&gt;"",CW20=""),AND(DD20&gt;=DE$48,DD20&lt;&gt;"",CW20=""),AND(ED20&gt;=EJ$48,ED20&lt;&gt;""),AND(EI20&gt;=EJ$48,EI20&lt;&gt;""),AND(FF20&gt;=FL$48,FF20&lt;&gt;""),AND(FK20&gt;=FL$48,FK20&lt;&gt;""),AND(GH20&gt;=GN$48,GH20&lt;&gt;""),AND(GM20&gt;=GN$48,GM20&lt;&gt;""),AND(HJ20&gt;=HP$48,HJ20&lt;&gt;""),AND(HO20&gt;=HP$48,HO20&lt;&gt;""),AND(IL20&gt;=IR$48,IL20&lt;&gt;""),AND(IQ20&gt;=IR$48,IQ20&lt;&gt;""),AND(JN20&gt;=JT$48,JN20&lt;&gt;""),AND(JS20&gt;=JT$48,JS20&lt;&gt;""),AND(KP20&gt;=KV$48,KP20&lt;&gt;""),AND(KU20&gt;=KV$48,KU20&lt;&gt;""),AND(LR20&gt;=LX$48,LR20&lt;&gt;""),AND(LW20&gt;=LX$48,LW20&lt;&gt;""),AND(MT20&gt;=MZ$48,MT20&lt;&gt;""),AND(MY20&gt;=MZ$48,MY20&lt;&gt;""),AND(NV20&gt;=OB$48,NV20&lt;&gt;""),AND(OA20&gt;=OB$48,OA20&lt;&gt;""),AND(OX20&gt;=PD$48,OX20&lt;&gt;""),AND(PC20&gt;=PD$48,PC20&lt;&gt;""),AND(PZ20&gt;=QF$48,PZ20&lt;&gt;""),AND(QE20&gt;=QF$48,QE20&lt;&gt;"")),"P","")</f>
        <v>P</v>
      </c>
      <c r="J20" s="36" t="str">
        <f>IF(AND(I20="P",H20=""),"No DD",IF(OR(AND(AU20&gt;=AY$47,AV20&gt;=AY$51,AU20&lt;&gt;"",AQ20=""),AND(BX20&gt;=CB$47,BY20&gt;=CB$51,BX20&lt;&gt;"",BT20=""),AND(DA20&gt;=DE$47,DB20&gt;=DE$51,DA20&lt;&gt;"",CW20=""),AND(EF20&gt;=EJ$47,EG20&gt;=EJ$51,EF20&lt;&gt;""),AND(FH20&gt;=FL$47,FI20&gt;=FL$51,FH20&lt;&gt;""),AND(GJ20&gt;=GN$47,GK20&gt;=GN$51,GJ20&lt;&gt;""),AND(HL20&gt;=HP$47,HM20&gt;=HP$51,HL20&lt;&gt;""),AND(IN20&gt;=IR$47,IO20&gt;=IR$51,IN20&lt;&gt;""),AND(JP20&gt;=JT$47,JQ20&gt;=JT$51,JP20&lt;&gt;""),AND(KR20&gt;=KV$47,KS20&gt;=KV$51,KR20&lt;&gt;""),AND(LT20&gt;=LX$47,LU20&gt;=LX$51,LT20&lt;&gt;""),AND(MV20&gt;=MZ$47,MW20&gt;=MZ$51,MV20&lt;&gt;""),AND(NX20&gt;=OB$47,NY20&gt;=OB$51,NX20&lt;&gt;""),AND(OZ20&gt;=PD$47,PA20&gt;=PD$51,OZ20&lt;&gt;""),AND(QB20&gt;=QF$47,QC20&gt;=QF$51,QB20&lt;&gt;"")),"Merit",IF(OR(AND(AU20&gt;=AY$46,AV20&gt;=AY$50,AU20&lt;&gt;"",AQ20=""),AND(BX20&gt;=CB$46,BY20&gt;=CB$50,BX20&lt;&gt;"",BT20=""),AND(DA20&gt;=DE$46,DB20&gt;=DE$50,DA20&lt;&gt;"",CW20=""),AND(EF20&gt;=EJ$46,EG20&gt;=EJ$50,EF20&lt;&gt;""),AND(FH20&gt;=FL$46,FI20&gt;=FL$50,FH20&lt;&gt;""),AND(GJ20&gt;=GN$46,GK20&gt;=GN$50,GJ20&lt;&gt;""),AND(HL20&gt;=HP$46,HM20&gt;=HP$50,HL20&lt;&gt;""),AND(IN20&gt;=IR$46,IO20&gt;=IR$50,IN20&lt;&gt;""),AND(JP20&gt;=JT$46,JQ20&gt;=JT$50,JP20&lt;&gt;""),AND(KR20&gt;=KV$46,KS20&gt;=KV$50,KR20&lt;&gt;""),AND(LT20&gt;=LX$46,LU20&gt;=LX$50,LT20&lt;&gt;""),AND(MV20&gt;=MZ$46,MW20&gt;=MZ$50,MV20&lt;&gt;""),AND(NX20&gt;=OB$46,NY20&gt;=OB$50,NX20&lt;&gt;""),AND(OZ20&gt;=PD$46,PA20&gt;=PD$50,OZ20&lt;&gt;""),AND(QB20&gt;=QF$46,QC20&gt;=QF$50,QB20&lt;&gt;"")),"Excellence",IF(K20="P","Worlds Team",IF(H20="P","National Team","")))))</f>
        <v>National Team</v>
      </c>
      <c r="K20" s="3" t="str">
        <f>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P","")</f>
        <v/>
      </c>
      <c r="L20" s="8">
        <f>IF(COUNT(AS20,BV20,CY20)&gt;0,LARGE((AS20,BV20,CY20),1),0)</f>
        <v>49.399999999999991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46.8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24.9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47.4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18.7</v>
      </c>
      <c r="X20" s="19">
        <v>6.4</v>
      </c>
      <c r="Y20" s="19">
        <v>0.6</v>
      </c>
      <c r="Z20" s="19">
        <v>0</v>
      </c>
      <c r="AA20" s="19">
        <v>18.7</v>
      </c>
      <c r="AB20" s="19">
        <v>6.4</v>
      </c>
      <c r="AC20" s="19">
        <v>0.2</v>
      </c>
      <c r="AD20" s="19">
        <v>0</v>
      </c>
      <c r="AE20" s="19">
        <v>18.5</v>
      </c>
      <c r="AF20" s="19">
        <v>6.4</v>
      </c>
      <c r="AG20" s="19">
        <v>0</v>
      </c>
      <c r="AH20" s="19">
        <v>0</v>
      </c>
      <c r="AI20" s="19">
        <v>18.600000000000001</v>
      </c>
      <c r="AJ20" s="19">
        <v>5.2</v>
      </c>
      <c r="AK20" s="19">
        <v>1</v>
      </c>
      <c r="AL20" s="19">
        <v>0</v>
      </c>
      <c r="AM20" s="19">
        <v>18.399999999999999</v>
      </c>
      <c r="AN20" s="19">
        <v>6.4</v>
      </c>
      <c r="AO20" s="19">
        <v>0.2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49.399999999999991</v>
      </c>
      <c r="AT20" s="40">
        <f>IF(SUM(AE20:AF20,AH20)-AG20&gt;0,SUM(AE20:AF20,AH20)-AG20,"")</f>
        <v>24.9</v>
      </c>
      <c r="AU20" s="40">
        <f>IF(SUM(X20,AB20,AF20)&gt;0,SUM(X20,AB20,AF20),"")</f>
        <v>19.200000000000003</v>
      </c>
      <c r="AV20" s="40">
        <f>IF(SUM(AS20,AT20)&gt;0,SUM(AS20,AT20),"")</f>
        <v>74.299999999999983</v>
      </c>
      <c r="AW20" s="40">
        <f>IF(SUM(AJ20,AN20)&gt;0,SUM(AJ20,AN20),"")</f>
        <v>11.600000000000001</v>
      </c>
      <c r="AX20" s="40">
        <f>IF(SUM(AI20:AJ20,AL20:AN20,AP20)-SUM(AK20,AO20)&gt;0,SUM(AI20:AJ20,AL20:AN20,AP20)-SUM(AK20,AO20),"")</f>
        <v>47.4</v>
      </c>
      <c r="AY20" s="40">
        <f>IF(SUM(AS20,AT20,AX20)&gt;0,SUM(AS20,AT20,AX20),"")</f>
        <v>121.69999999999999</v>
      </c>
      <c r="AZ20" s="18">
        <v>18.600000000000001</v>
      </c>
      <c r="BA20" s="18">
        <v>6.4</v>
      </c>
      <c r="BB20" s="18">
        <v>0.6</v>
      </c>
      <c r="BC20" s="18">
        <v>0</v>
      </c>
      <c r="BD20" s="18">
        <v>17.2</v>
      </c>
      <c r="BE20" s="18">
        <v>3.6</v>
      </c>
      <c r="BF20" s="18">
        <v>0</v>
      </c>
      <c r="BG20" s="18">
        <v>0</v>
      </c>
      <c r="BH20" s="18">
        <v>18.8</v>
      </c>
      <c r="BI20" s="18">
        <v>5.6</v>
      </c>
      <c r="BJ20" s="18">
        <v>0</v>
      </c>
      <c r="BK20" s="18">
        <v>0</v>
      </c>
      <c r="BL20" s="18">
        <v>18.600000000000001</v>
      </c>
      <c r="BM20" s="18">
        <v>6.8000000000000007</v>
      </c>
      <c r="BN20" s="18">
        <v>0.2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10</v>
      </c>
      <c r="BV20" s="11">
        <f>IF(SUM(AZ20:BA20,BC20:BE20,BG20)-BB20-BF20&gt;0,SUM(AZ20:BA20,BC20:BE20,BG20)-BB20-BF20,"")</f>
        <v>45.2</v>
      </c>
      <c r="BW20" s="11">
        <f>IF(SUM(BH20:BI20,BK20)-BJ20&gt;0,SUM(BH20:BI20,BK20)-BJ20,"")</f>
        <v>24.4</v>
      </c>
      <c r="BX20" s="11">
        <f>IF(SUM(BA20,BE20,BI20)&gt;0,SUM(BA20,BE20,BI20),"")</f>
        <v>15.6</v>
      </c>
      <c r="BY20" s="11">
        <f>IF(SUM(BV20,BW20)&gt;0,SUM(BV20,BW20),"")</f>
        <v>69.599999999999994</v>
      </c>
      <c r="BZ20" s="11">
        <f>IF(SUM(BM20,BQ20)&gt;0,SUM(BM20,BQ20),"")</f>
        <v>6.8000000000000007</v>
      </c>
      <c r="CA20" s="11">
        <f>IF(SUM(BL20:BM20,BO20:BQ20,BS20)-SUM(BN20,BR20)&gt;0,SUM(BL20:BM20,BO20:BQ20,BS20)-SUM(BN20,BR20),"")</f>
        <v>25.200000000000003</v>
      </c>
      <c r="CB20" s="11">
        <f>IF(SUM(BV20,BW20,CA20)&gt;0,SUM(BV20,BW20,CA20),"")</f>
        <v>94.8</v>
      </c>
      <c r="CC20" s="19">
        <v>18.8</v>
      </c>
      <c r="CD20" s="19">
        <v>4.8</v>
      </c>
      <c r="CE20" s="19">
        <v>1.6</v>
      </c>
      <c r="CF20" s="19">
        <v>0</v>
      </c>
      <c r="CG20" s="19">
        <v>18.600000000000001</v>
      </c>
      <c r="CH20" s="19">
        <v>6.4</v>
      </c>
      <c r="CI20" s="19">
        <v>0.2</v>
      </c>
      <c r="CJ20" s="19">
        <v>0</v>
      </c>
      <c r="CK20" s="19">
        <v>18.899999999999999</v>
      </c>
      <c r="CL20" s="19">
        <v>5.6</v>
      </c>
      <c r="CM20" s="19">
        <v>1.2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11.2</v>
      </c>
      <c r="CY20" s="40">
        <f>IF(SUM(CC20:CD20,CF20:CH20,CJ20)-CE20-CI20&gt;0,SUM(CC20:CD20,CF20:CH20,CJ20)-CE20-CI20,"")</f>
        <v>46.8</v>
      </c>
      <c r="CZ20" s="40">
        <f>IF(SUM(CK20:CL20,CN20)-CM20&gt;0,SUM(CK20:CL20,CN20)-CM20,"")</f>
        <v>23.3</v>
      </c>
      <c r="DA20" s="40">
        <f>IF(SUM(CD20,CH20,CL20)&gt;0,SUM(CD20,CH20,CL20),"")</f>
        <v>16.799999999999997</v>
      </c>
      <c r="DB20" s="40">
        <f>IF(SUM(CY20,CZ20)&gt;0,SUM(CY20,CZ20),"")</f>
        <v>70.099999999999994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70.099999999999994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>
        <v>18.399999999999999</v>
      </c>
      <c r="JV20" s="17">
        <v>5.2</v>
      </c>
      <c r="JW20" s="17">
        <v>0</v>
      </c>
      <c r="JX20" s="17">
        <v>0</v>
      </c>
      <c r="JY20" s="17">
        <v>16.5</v>
      </c>
      <c r="JZ20" s="17">
        <v>6.4</v>
      </c>
      <c r="KA20" s="17">
        <v>0.2</v>
      </c>
      <c r="KB20" s="17">
        <v>0</v>
      </c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>
        <f>IF(SUM(JV20,JZ20)&gt;0,SUM(JV20,JZ20),"")</f>
        <v>11.600000000000001</v>
      </c>
      <c r="KP20" s="40">
        <f>IF(SUM(JU20:JV20,JX20:JZ20,KB20)-JW20-KA20&gt;0,SUM(JU20:JV20,JX20:JZ20,KB20)-JW20-KA20,"")</f>
        <v>46.29999999999999</v>
      </c>
      <c r="KQ20" s="40" t="str">
        <f>IF(SUM(KC20:KD20,KF20)-KE20&gt;0,SUM(KC20:KD20,KF20)-KE20,"")</f>
        <v/>
      </c>
      <c r="KR20" s="40">
        <f>IF(SUM(JV20,JZ20,KD20)&gt;0,SUM(JV20,JZ20,KD20),"")</f>
        <v>11.600000000000001</v>
      </c>
      <c r="KS20" s="40">
        <f>IF(SUM(KP20,KQ20)&gt;0,SUM(KP20,KQ20),"")</f>
        <v>46.29999999999999</v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>
        <f>IF(SUM(KP20,KQ20,KU20)&gt;0,SUM(KP20,KQ20,KU20),"")</f>
        <v>46.29999999999999</v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18.700000000000003</v>
      </c>
      <c r="QH20" s="22">
        <f>IF($CW20="P",CD20,(CD20+BA20)/2)</f>
        <v>5.6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17.899999999999999</v>
      </c>
      <c r="QL20" s="22">
        <f>IF($CW20="P",CH20,(CH20+BE20)/2)</f>
        <v>5</v>
      </c>
      <c r="QM20" s="22">
        <f>IF($CW20="P",CI20,(CI20+BF20)/2)</f>
        <v>0.1</v>
      </c>
      <c r="QN20" s="22">
        <f>IF($CW20="P",CJ20,(CJ20+BG20)/2)</f>
        <v>0</v>
      </c>
      <c r="QO20" s="22">
        <f>IF($CW20="P",CK20,(CK20+BH20)/2)</f>
        <v>18.850000000000001</v>
      </c>
      <c r="QP20" s="22">
        <f>IF($CW20="P",CL20,(CL20+BI20)/2)</f>
        <v>5.6</v>
      </c>
      <c r="QQ20" s="22">
        <f>IF($CW20="P",CM20,(CM20+BJ20)/2)</f>
        <v>0.6</v>
      </c>
      <c r="QR20" s="22">
        <f>IF($CW20="P",CN20,(CN20+BK20)/2)</f>
        <v>0</v>
      </c>
      <c r="QS20" s="22">
        <f>IF($CW20="P",CO20,(CO20+BL20)/2)</f>
        <v>9.3000000000000007</v>
      </c>
      <c r="QT20" s="22">
        <f>IF($CW20="P",CP20,(CP20+BM20)/2)</f>
        <v>3.4000000000000004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10.6</v>
      </c>
      <c r="RC20" s="40">
        <f>IF(SUM(QG20:QH20,QJ20:QL20,QN20)-QI20-QM20&gt;0,SUM(QG20:QH20,QJ20:QL20,QN20)-QI20-QM20,"")</f>
        <v>46</v>
      </c>
      <c r="RD20" s="40">
        <f>IF(SUM(QO20:QP20,QR20)-QQ20&gt;0,SUM(QO20:QP20,QR20)-QQ20,"")</f>
        <v>23.85</v>
      </c>
      <c r="RE20" s="40">
        <f>IF(SUM(QH20,QL20,QP20)&gt;0,SUM(QH20,QL20,QP20),"")</f>
        <v>16.2</v>
      </c>
      <c r="RF20" s="40">
        <f>IF(SUM(RC20,RD20)&gt;0,SUM(RC20,RD20),"")</f>
        <v>69.849999999999994</v>
      </c>
      <c r="RG20" s="40">
        <f>IF(SUM(QT20,QX20)&gt;0,SUM(QT20,QX20),"")</f>
        <v>3.4000000000000004</v>
      </c>
      <c r="RH20" s="40">
        <f>IF(SUM(QS20:QT20,QV20:QX20,QZ20)-SUM(QU20,QY20)&gt;0,SUM(QS20:QT20,QV20:QX20,QZ20)-SUM(QU20,QY20),"")</f>
        <v>12.600000000000001</v>
      </c>
      <c r="RI20" s="40">
        <f>IF(SUM(RC20,RD20,RH20)&gt;0,SUM(RC20,RD20,RH20),"")</f>
        <v>82.449999999999989</v>
      </c>
    </row>
    <row r="21" spans="1:477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13</v>
      </c>
      <c r="C21" s="5" t="s">
        <v>201</v>
      </c>
      <c r="D21" s="4" t="s">
        <v>4</v>
      </c>
      <c r="E21" s="4">
        <v>2007</v>
      </c>
      <c r="F21" s="9">
        <f>SUM(L21:T21)+SUM(L21:Q21)*0.0000001+SUM(L21)*0.0000000000001</f>
        <v>167.20001169000469</v>
      </c>
      <c r="G21" s="66"/>
      <c r="H21" s="3" t="str">
        <f>IF(OR(AND(AR21&gt;=AY$44,AS21&gt;=AY$48,AR21&lt;&gt;"",AQ21=""),AND(AW21&gt;=AY$44,AX21&gt;=AY$48,AW21&lt;&gt;"",AQ21=""),AND(BU21&gt;=CB$44,BV21&gt;=CB$48,BU21&lt;&gt;"",BT21=""),AND(BZ21&gt;=CB$44,CA21&gt;=CB$48,BZ21&lt;&gt;"",BT21=""),AND(CX21&gt;=DE$44,CY21&gt;=DE$48,CX21&lt;&gt;"",CW21=""),AND(DC21&gt;=DE$44,DD21&gt;=DE$48,DC21&lt;&gt;""),AND(EC21&gt;=EJ$44,ED21&gt;=EJ$48,EC21&lt;&gt;""),AND(EH21&gt;=EJ$44,EI21&gt;=EJ$48,EH21&lt;&gt;""),AND(FE21&gt;=FL$44,FF21&gt;=FL$48,FE21&lt;&gt;""),AND(FJ21&gt;=FL$44,FK21&gt;=FL$48,FJ21&lt;&gt;""),AND(GG21&gt;=GN$44,GH21&gt;=GN$48,GG21&lt;&gt;""),AND(GL21&gt;=GN$44,GM21&gt;=GN$48,GL21&lt;&gt;""),AND(HI21&gt;=HP$44,HJ21&gt;=HP$48,HI21&lt;&gt;""),AND(HN21&gt;=HP$44,HO21&gt;=HP$48,HN21&lt;&gt;""),AND(IK21&gt;=IR$44,IL21&gt;=IR$48,IK21&lt;&gt;""),AND(IP21&gt;=IR$44,IQ21&gt;=IR$48,IP21&lt;&gt;""),AND(JM21&gt;=JT$44,JN21&gt;=JT$48,JM21&lt;&gt;""),AND(JR21&gt;=JT$44,JS21&gt;=JT$48,JR21&lt;&gt;""),AND(KO21&gt;=KV$44,KP21&gt;=KV$48,KO21&lt;&gt;""),AND(KT21&gt;=KV$44,KU21&gt;=KV$48,KT21&lt;&gt;""),AND(LQ21&gt;=LX$44,LR21&gt;=LX$48,LQ21&lt;&gt;""),AND(LV21&gt;=LX$44,LW21&gt;=LX$48,LV21&lt;&gt;""),AND(MS21&gt;=MZ$44,MT21&gt;=MZ$48,MS21&lt;&gt;""),AND(MX21&gt;=MZ$44,MY21&gt;=MZ$48,MX21&lt;&gt;""),AND(NU21&gt;=OB$44,NV21&gt;=OB$48,NU21&lt;&gt;""),AND(NZ21&gt;=OB$44,OA21&gt;=OB$48,NZ21&lt;&gt;""),AND(OW21&gt;=PD$44,OX21&gt;=PD$48,OW21&lt;&gt;""),AND(PB21&gt;=PD$44,PC21&gt;=PD$48,PB21&lt;&gt;""),AND(PY21&gt;=QF$44,PZ21&gt;=QF$48,PY21&lt;&gt;""),AND(QD21&gt;=QF$44,QE21&gt;=QF$48,QD21&lt;&gt;"")),"P","")</f>
        <v>P</v>
      </c>
      <c r="I21" s="3" t="str">
        <f>IF(OR(AND(AS21&gt;=AY$48,AS21&lt;&gt;"",AQ21=""),AND(AX21&gt;=AY$48,AX21&lt;&gt;"",AQ21=""),AND(BV21&gt;=CB$48,BV21&lt;&gt;"",BT21=""),AND(CA21&gt;=CB$48,CA21&lt;&gt;"",BT21=""),AND(CY21&gt;=DE$48,CY21&lt;&gt;"",CW21=""),AND(DD21&gt;=DE$48,DD21&lt;&gt;"",CW21=""),AND(ED21&gt;=EJ$48,ED21&lt;&gt;""),AND(EI21&gt;=EJ$48,EI21&lt;&gt;""),AND(FF21&gt;=FL$48,FF21&lt;&gt;""),AND(FK21&gt;=FL$48,FK21&lt;&gt;""),AND(GH21&gt;=GN$48,GH21&lt;&gt;""),AND(GM21&gt;=GN$48,GM21&lt;&gt;""),AND(HJ21&gt;=HP$48,HJ21&lt;&gt;""),AND(HO21&gt;=HP$48,HO21&lt;&gt;""),AND(IL21&gt;=IR$48,IL21&lt;&gt;""),AND(IQ21&gt;=IR$48,IQ21&lt;&gt;""),AND(JN21&gt;=JT$48,JN21&lt;&gt;""),AND(JS21&gt;=JT$48,JS21&lt;&gt;""),AND(KP21&gt;=KV$48,KP21&lt;&gt;""),AND(KU21&gt;=KV$48,KU21&lt;&gt;""),AND(LR21&gt;=LX$48,LR21&lt;&gt;""),AND(LW21&gt;=LX$48,LW21&lt;&gt;""),AND(MT21&gt;=MZ$48,MT21&lt;&gt;""),AND(MY21&gt;=MZ$48,MY21&lt;&gt;""),AND(NV21&gt;=OB$48,NV21&lt;&gt;""),AND(OA21&gt;=OB$48,OA21&lt;&gt;""),AND(OX21&gt;=PD$48,OX21&lt;&gt;""),AND(PC21&gt;=PD$48,PC21&lt;&gt;""),AND(PZ21&gt;=QF$48,PZ21&lt;&gt;""),AND(QE21&gt;=QF$48,QE21&lt;&gt;"")),"P","")</f>
        <v>P</v>
      </c>
      <c r="J21" s="36" t="str">
        <f>IF(AND(I21="P",H21=""),"No DD",IF(OR(AND(AU21&gt;=AY$47,AV21&gt;=AY$51,AU21&lt;&gt;"",AQ21=""),AND(BX21&gt;=CB$47,BY21&gt;=CB$51,BX21&lt;&gt;"",BT21=""),AND(DA21&gt;=DE$47,DB21&gt;=DE$51,DA21&lt;&gt;"",CW21=""),AND(EF21&gt;=EJ$47,EG21&gt;=EJ$51,EF21&lt;&gt;""),AND(FH21&gt;=FL$47,FI21&gt;=FL$51,FH21&lt;&gt;""),AND(GJ21&gt;=GN$47,GK21&gt;=GN$51,GJ21&lt;&gt;""),AND(HL21&gt;=HP$47,HM21&gt;=HP$51,HL21&lt;&gt;""),AND(IN21&gt;=IR$47,IO21&gt;=IR$51,IN21&lt;&gt;""),AND(JP21&gt;=JT$47,JQ21&gt;=JT$51,JP21&lt;&gt;""),AND(KR21&gt;=KV$47,KS21&gt;=KV$51,KR21&lt;&gt;""),AND(LT21&gt;=LX$47,LU21&gt;=LX$51,LT21&lt;&gt;""),AND(MV21&gt;=MZ$47,MW21&gt;=MZ$51,MV21&lt;&gt;""),AND(NX21&gt;=OB$47,NY21&gt;=OB$51,NX21&lt;&gt;""),AND(OZ21&gt;=PD$47,PA21&gt;=PD$51,OZ21&lt;&gt;""),AND(QB21&gt;=QF$47,QC21&gt;=QF$51,QB21&lt;&gt;"")),"Merit",IF(OR(AND(AU21&gt;=AY$46,AV21&gt;=AY$50,AU21&lt;&gt;"",AQ21=""),AND(BX21&gt;=CB$46,BY21&gt;=CB$50,BX21&lt;&gt;"",BT21=""),AND(DA21&gt;=DE$46,DB21&gt;=DE$50,DA21&lt;&gt;"",CW21=""),AND(EF21&gt;=EJ$46,EG21&gt;=EJ$50,EF21&lt;&gt;""),AND(FH21&gt;=FL$46,FI21&gt;=FL$50,FH21&lt;&gt;""),AND(GJ21&gt;=GN$46,GK21&gt;=GN$50,GJ21&lt;&gt;""),AND(HL21&gt;=HP$46,HM21&gt;=HP$50,HL21&lt;&gt;""),AND(IN21&gt;=IR$46,IO21&gt;=IR$50,IN21&lt;&gt;""),AND(JP21&gt;=JT$46,JQ21&gt;=JT$50,JP21&lt;&gt;""),AND(KR21&gt;=KV$46,KS21&gt;=KV$50,KR21&lt;&gt;""),AND(LT21&gt;=LX$46,LU21&gt;=LX$50,LT21&lt;&gt;""),AND(MV21&gt;=MZ$46,MW21&gt;=MZ$50,MV21&lt;&gt;""),AND(NX21&gt;=OB$46,NY21&gt;=OB$50,NX21&lt;&gt;""),AND(OZ21&gt;=PD$46,PA21&gt;=PD$50,OZ21&lt;&gt;""),AND(QB21&gt;=QF$46,QC21&gt;=QF$50,QB21&lt;&gt;"")),"Excellence",IF(K21="P","Worlds Team",IF(H21="P","National Team","")))))</f>
        <v>National Team</v>
      </c>
      <c r="K21" s="3" t="str">
        <f>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P","")</f>
        <v/>
      </c>
      <c r="L21" s="8">
        <f>IF(COUNT(AS21,BV21,CY21)&gt;0,LARGE((AS21,BV21,CY21),1),0)</f>
        <v>46.8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45.5</v>
      </c>
      <c r="O21" s="8" t="str">
        <f>IF(N21=0,"",IF(N21=CY21,$CC$1,IF(N21=BV21,$AZ$1,IF(N21=AS21,$W$1,""))))</f>
        <v>2023 Nationals</v>
      </c>
      <c r="P21" s="8">
        <f>IF(COUNT(AT21,BW21,CZ21)&gt;0,LARGE((AT21,BW21,CZ21),1),0)</f>
        <v>24.6</v>
      </c>
      <c r="Q21" s="8" t="str">
        <f>IF(P21=0,"",IF(P21=CZ21,$CC$1,IF(P21=BW21,$AZ$1,IF(P21=AT21,$W$1,""))))</f>
        <v>2023 3rd Domestic Trial</v>
      </c>
      <c r="R21" s="8">
        <f>IF(MAX(AX21,CA21,DD21)&gt;0,MAX(AX21,CA21,DD21),0)</f>
        <v>50.29999999999999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16.399999999999999</v>
      </c>
      <c r="X21" s="19">
        <v>6.4</v>
      </c>
      <c r="Y21" s="19">
        <v>1</v>
      </c>
      <c r="Z21" s="19">
        <v>0</v>
      </c>
      <c r="AA21" s="19">
        <v>18.5</v>
      </c>
      <c r="AB21" s="19">
        <v>6</v>
      </c>
      <c r="AC21" s="19">
        <v>0.8</v>
      </c>
      <c r="AD21" s="19">
        <v>0</v>
      </c>
      <c r="AE21" s="19">
        <v>18.399999999999999</v>
      </c>
      <c r="AF21" s="19">
        <v>6</v>
      </c>
      <c r="AG21" s="19">
        <v>0.8</v>
      </c>
      <c r="AH21" s="19">
        <v>0</v>
      </c>
      <c r="AI21" s="19">
        <v>16.600000000000001</v>
      </c>
      <c r="AJ21" s="19">
        <v>7.2</v>
      </c>
      <c r="AK21" s="19">
        <v>0.8</v>
      </c>
      <c r="AL21" s="19">
        <v>0</v>
      </c>
      <c r="AM21" s="19">
        <v>19.100000000000001</v>
      </c>
      <c r="AN21" s="19">
        <v>6</v>
      </c>
      <c r="AO21" s="19">
        <v>0</v>
      </c>
      <c r="AP21" s="19">
        <v>0</v>
      </c>
      <c r="AQ21" s="27"/>
      <c r="AR21" s="40">
        <f>IF(SUM(X21,AB21)&gt;0,SUM(X21,AB21),"")</f>
        <v>12.4</v>
      </c>
      <c r="AS21" s="40">
        <f>IF(SUM(W21:X21,Z21:AB21,AD21)-Y21-AC21&gt;0,SUM(W21:X21,Z21:AB21,AD21)-Y21-AC21,"")</f>
        <v>45.5</v>
      </c>
      <c r="AT21" s="40">
        <f>IF(SUM(AE21:AF21,AH21)-AG21&gt;0,SUM(AE21:AF21,AH21)-AG21,"")</f>
        <v>23.599999999999998</v>
      </c>
      <c r="AU21" s="40">
        <f>IF(SUM(X21,AB21,AF21)&gt;0,SUM(X21,AB21,AF21),"")</f>
        <v>18.399999999999999</v>
      </c>
      <c r="AV21" s="40">
        <f>IF(SUM(AS21,AT21)&gt;0,SUM(AS21,AT21),"")</f>
        <v>69.099999999999994</v>
      </c>
      <c r="AW21" s="40">
        <f>IF(SUM(AJ21,AN21)&gt;0,SUM(AJ21,AN21),"")</f>
        <v>13.2</v>
      </c>
      <c r="AX21" s="40">
        <f>IF(SUM(AI21:AJ21,AL21:AN21,AP21)-SUM(AK21,AO21)&gt;0,SUM(AI21:AJ21,AL21:AN21,AP21)-SUM(AK21,AO21),"")</f>
        <v>48.100000000000009</v>
      </c>
      <c r="AY21" s="40">
        <f>IF(SUM(AS21,AT21,AX21)&gt;0,SUM(AS21,AT21,AX21),"")</f>
        <v>117.2</v>
      </c>
      <c r="AZ21" s="18">
        <v>16.7</v>
      </c>
      <c r="BA21" s="18">
        <v>3.4</v>
      </c>
      <c r="BB21" s="18">
        <v>1.7000000000000002</v>
      </c>
      <c r="BC21" s="18">
        <v>0</v>
      </c>
      <c r="BD21" s="18">
        <v>18.8</v>
      </c>
      <c r="BE21" s="18">
        <v>6.8000000000000007</v>
      </c>
      <c r="BF21" s="18">
        <v>0.6</v>
      </c>
      <c r="BG21" s="18">
        <v>0</v>
      </c>
      <c r="BH21" s="18">
        <v>18.600000000000001</v>
      </c>
      <c r="BI21" s="18">
        <v>6</v>
      </c>
      <c r="BJ21" s="18">
        <v>0</v>
      </c>
      <c r="BK21" s="18">
        <v>0</v>
      </c>
      <c r="BL21" s="18">
        <v>18.399999999999999</v>
      </c>
      <c r="BM21" s="18">
        <v>7.2</v>
      </c>
      <c r="BN21" s="18">
        <v>0</v>
      </c>
      <c r="BO21" s="18">
        <v>0</v>
      </c>
      <c r="BP21" s="18">
        <v>18.5</v>
      </c>
      <c r="BQ21" s="18">
        <v>6.8000000000000007</v>
      </c>
      <c r="BR21" s="18">
        <v>0.6</v>
      </c>
      <c r="BS21" s="18">
        <v>0</v>
      </c>
      <c r="BT21" s="28"/>
      <c r="BU21" s="11">
        <f>IF(SUM(BA21,BE21)&gt;0,SUM(BA21,BE21),"")</f>
        <v>10.200000000000001</v>
      </c>
      <c r="BV21" s="11">
        <f>IF(SUM(AZ21:BA21,BC21:BE21,BG21)-BB21-BF21&gt;0,SUM(AZ21:BA21,BC21:BE21,BG21)-BB21-BF21,"")</f>
        <v>43.4</v>
      </c>
      <c r="BW21" s="11">
        <f>IF(SUM(BH21:BI21,BK21)-BJ21&gt;0,SUM(BH21:BI21,BK21)-BJ21,"")</f>
        <v>24.6</v>
      </c>
      <c r="BX21" s="11">
        <f>IF(SUM(BA21,BE21,BI21)&gt;0,SUM(BA21,BE21,BI21),"")</f>
        <v>16.200000000000003</v>
      </c>
      <c r="BY21" s="11">
        <f>IF(SUM(BV21,BW21)&gt;0,SUM(BV21,BW21),"")</f>
        <v>68</v>
      </c>
      <c r="BZ21" s="11">
        <f>IF(SUM(BM21,BQ21)&gt;0,SUM(BM21,BQ21),"")</f>
        <v>14</v>
      </c>
      <c r="CA21" s="11">
        <f>IF(SUM(BL21:BM21,BO21:BQ21,BS21)-SUM(BN21,BR21)&gt;0,SUM(BL21:BM21,BO21:BQ21,BS21)-SUM(BN21,BR21),"")</f>
        <v>50.29999999999999</v>
      </c>
      <c r="CB21" s="11">
        <f>IF(SUM(BV21,BW21,CA21)&gt;0,SUM(BV21,BW21,CA21),"")</f>
        <v>118.29999999999998</v>
      </c>
      <c r="CC21" s="19">
        <v>18.399999999999999</v>
      </c>
      <c r="CD21" s="19">
        <v>7.2</v>
      </c>
      <c r="CE21" s="19">
        <v>0.6</v>
      </c>
      <c r="CF21" s="19">
        <v>0</v>
      </c>
      <c r="CG21" s="19">
        <v>16.8</v>
      </c>
      <c r="CH21" s="19">
        <v>6</v>
      </c>
      <c r="CI21" s="19">
        <v>1</v>
      </c>
      <c r="CJ21" s="19">
        <v>0</v>
      </c>
      <c r="CK21" s="19">
        <v>18.600000000000001</v>
      </c>
      <c r="CL21" s="19">
        <v>6</v>
      </c>
      <c r="CM21" s="19">
        <v>0.8</v>
      </c>
      <c r="CN21" s="19">
        <v>0</v>
      </c>
      <c r="CO21" s="19">
        <v>18.8</v>
      </c>
      <c r="CP21" s="19">
        <v>7.2</v>
      </c>
      <c r="CQ21" s="19">
        <v>1</v>
      </c>
      <c r="CR21" s="19">
        <v>0</v>
      </c>
      <c r="CS21" s="19">
        <v>18.600000000000001</v>
      </c>
      <c r="CT21" s="19">
        <v>6.8</v>
      </c>
      <c r="CU21" s="19">
        <v>0.8</v>
      </c>
      <c r="CV21" s="19">
        <v>0</v>
      </c>
      <c r="CW21" s="27"/>
      <c r="CX21" s="40">
        <f>IF(SUM(CD21,CH21)&gt;0,SUM(CD21,CH21),"")</f>
        <v>13.2</v>
      </c>
      <c r="CY21" s="40">
        <f>IF(SUM(CC21:CD21,CF21:CH21,CJ21)-CE21-CI21&gt;0,SUM(CC21:CD21,CF21:CH21,CJ21)-CE21-CI21,"")</f>
        <v>46.8</v>
      </c>
      <c r="CZ21" s="40">
        <f>IF(SUM(CK21:CL21,CN21)-CM21&gt;0,SUM(CK21:CL21,CN21)-CM21,"")</f>
        <v>23.8</v>
      </c>
      <c r="DA21" s="40">
        <f>IF(SUM(CD21,CH21,CL21)&gt;0,SUM(CD21,CH21,CL21),"")</f>
        <v>19.2</v>
      </c>
      <c r="DB21" s="40">
        <f>IF(SUM(CY21,CZ21)&gt;0,SUM(CY21,CZ21),"")</f>
        <v>70.599999999999994</v>
      </c>
      <c r="DC21" s="40">
        <f>IF(SUM(CP21,CT21)&gt;0,SUM(CP21,CT21),"")</f>
        <v>14</v>
      </c>
      <c r="DD21" s="40">
        <f>IF(SUM(CO21:CP21,CR21:CT21,CV21)-SUM(CQ21,CU21)&gt;0,SUM(CO21:CP21,CR21:CT21,CV21)-SUM(CQ21,CU21),"")</f>
        <v>49.6</v>
      </c>
      <c r="DE21" s="40">
        <f>IF(SUM(CY21,CZ21,DD21)&gt;0,SUM(CY21,CZ21,DD21),"")</f>
        <v>120.19999999999999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>
        <v>18.8</v>
      </c>
      <c r="EX21" s="18">
        <v>6</v>
      </c>
      <c r="EY21" s="18">
        <v>0.2</v>
      </c>
      <c r="EZ21" s="18">
        <v>0</v>
      </c>
      <c r="FA21" s="18">
        <v>18.2</v>
      </c>
      <c r="FB21" s="18">
        <v>7.2</v>
      </c>
      <c r="FC21" s="18">
        <v>0.2</v>
      </c>
      <c r="FD21" s="18">
        <v>0</v>
      </c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>
        <f>IF(SUM(EX21,FB21)&gt;0,SUM(EX21,FB21),"")</f>
        <v>13.2</v>
      </c>
      <c r="FK21" s="11">
        <f>IF(SUM(EW21:EX21,EZ21:FB21,FD21)-SUM(EY21,FC21)&gt;0,SUM(EW21:EX21,EZ21:FB21,FD21)-SUM(EY21,FC21),"")</f>
        <v>49.800000000000004</v>
      </c>
      <c r="FL21" s="11">
        <f>IF(SUM(FF21,FG21,FK21)&gt;0,SUM(FF21,FG21,FK21),"")</f>
        <v>49.800000000000004</v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17.549999999999997</v>
      </c>
      <c r="QH21" s="22">
        <f>IF($CW21="P",CD21,(CD21+BA21)/2)</f>
        <v>5.3</v>
      </c>
      <c r="QI21" s="22">
        <f>IF($CW21="P",CE21,(CE21+BB21)/2)</f>
        <v>1.1500000000000001</v>
      </c>
      <c r="QJ21" s="22">
        <f>IF($CW21="P",CF21,(CF21+BC21)/2)</f>
        <v>0</v>
      </c>
      <c r="QK21" s="22">
        <f>IF($CW21="P",CG21,(CG21+BD21)/2)</f>
        <v>17.8</v>
      </c>
      <c r="QL21" s="22">
        <f>IF($CW21="P",CH21,(CH21+BE21)/2)</f>
        <v>6.4</v>
      </c>
      <c r="QM21" s="22">
        <f>IF($CW21="P",CI21,(CI21+BF21)/2)</f>
        <v>0.8</v>
      </c>
      <c r="QN21" s="22">
        <f>IF($CW21="P",CJ21,(CJ21+BG21)/2)</f>
        <v>0</v>
      </c>
      <c r="QO21" s="22">
        <f>IF($CW21="P",CK21,(CK21+BH21)/2)</f>
        <v>18.600000000000001</v>
      </c>
      <c r="QP21" s="22">
        <f>IF($CW21="P",CL21,(CL21+BI21)/2)</f>
        <v>6</v>
      </c>
      <c r="QQ21" s="22">
        <f>IF($CW21="P",CM21,(CM21+BJ21)/2)</f>
        <v>0.4</v>
      </c>
      <c r="QR21" s="22">
        <f>IF($CW21="P",CN21,(CN21+BK21)/2)</f>
        <v>0</v>
      </c>
      <c r="QS21" s="22">
        <f>IF($CW21="P",CO21,(CO21+BL21)/2)</f>
        <v>18.600000000000001</v>
      </c>
      <c r="QT21" s="22">
        <f>IF($CW21="P",CP21,(CP21+BM21)/2)</f>
        <v>7.2</v>
      </c>
      <c r="QU21" s="22">
        <f>IF($CW21="P",CQ21,(CQ21+BN21)/2)</f>
        <v>0.5</v>
      </c>
      <c r="QV21" s="22">
        <f>IF($CW21="P",CR21,(CR21+BO21)/2)</f>
        <v>0</v>
      </c>
      <c r="QW21" s="22">
        <f>IF($CW21="P",CS21,(CS21+BP21)/2)</f>
        <v>18.55</v>
      </c>
      <c r="QX21" s="22">
        <f>IF($CW21="P",CT21,(CT21+BQ21)/2)</f>
        <v>6.8000000000000007</v>
      </c>
      <c r="QY21" s="22">
        <f>IF($CW21="P",CU21,(CU21+BR21)/2)</f>
        <v>0.7</v>
      </c>
      <c r="QZ21" s="22">
        <f>IF($CW21="P",CV21,(CV21+BS21)/2)</f>
        <v>0</v>
      </c>
      <c r="RA21" s="27" t="s">
        <v>46</v>
      </c>
      <c r="RB21" s="40">
        <f>IF(SUM(QH21,QL21)&gt;0,SUM(QH21,QL21),"")</f>
        <v>11.7</v>
      </c>
      <c r="RC21" s="40">
        <f>IF(SUM(QG21:QH21,QJ21:QL21,QN21)-QI21-QM21&gt;0,SUM(QG21:QH21,QJ21:QL21,QN21)-QI21-QM21,"")</f>
        <v>45.1</v>
      </c>
      <c r="RD21" s="40">
        <f>IF(SUM(QO21:QP21,QR21)-QQ21&gt;0,SUM(QO21:QP21,QR21)-QQ21,"")</f>
        <v>24.200000000000003</v>
      </c>
      <c r="RE21" s="40">
        <f>IF(SUM(QH21,QL21,QP21)&gt;0,SUM(QH21,QL21,QP21),"")</f>
        <v>17.7</v>
      </c>
      <c r="RF21" s="40">
        <f>IF(SUM(RC21,RD21)&gt;0,SUM(RC21,RD21),"")</f>
        <v>69.300000000000011</v>
      </c>
      <c r="RG21" s="40">
        <f>IF(SUM(QT21,QX21)&gt;0,SUM(QT21,QX21),"")</f>
        <v>14</v>
      </c>
      <c r="RH21" s="40">
        <f>IF(SUM(QS21:QT21,QV21:QX21,QZ21)-SUM(QU21,QY21)&gt;0,SUM(QS21:QT21,QV21:QX21,QZ21)-SUM(QU21,QY21),"")</f>
        <v>49.95</v>
      </c>
      <c r="RI21" s="40">
        <f>IF(SUM(RC21,RD21,RH21)&gt;0,SUM(RC21,RD21,RH21),"")</f>
        <v>119.25000000000001</v>
      </c>
    </row>
    <row r="22" spans="1:477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14</v>
      </c>
      <c r="C22" s="5" t="s">
        <v>237</v>
      </c>
      <c r="D22" s="4" t="s">
        <v>107</v>
      </c>
      <c r="E22" s="4">
        <v>2007</v>
      </c>
      <c r="F22" s="9">
        <f>SUM(L22:T22)+SUM(L22:Q22)*0.0000001+SUM(L22)*0.0000000000001</f>
        <v>167.0000119500049</v>
      </c>
      <c r="G22" s="66"/>
      <c r="H22" s="3" t="str">
        <f>IF(OR(AND(AR22&gt;=AY$44,AS22&gt;=AY$48,AR22&lt;&gt;"",AQ22=""),AND(AW22&gt;=AY$44,AX22&gt;=AY$48,AW22&lt;&gt;"",AQ22=""),AND(BU22&gt;=CB$44,BV22&gt;=CB$48,BU22&lt;&gt;"",BT22=""),AND(BZ22&gt;=CB$44,CA22&gt;=CB$48,BZ22&lt;&gt;"",BT22=""),AND(CX22&gt;=DE$44,CY22&gt;=DE$48,CX22&lt;&gt;"",CW22=""),AND(DC22&gt;=DE$44,DD22&gt;=DE$48,DC22&lt;&gt;""),AND(EC22&gt;=EJ$44,ED22&gt;=EJ$48,EC22&lt;&gt;""),AND(EH22&gt;=EJ$44,EI22&gt;=EJ$48,EH22&lt;&gt;""),AND(FE22&gt;=FL$44,FF22&gt;=FL$48,FE22&lt;&gt;""),AND(FJ22&gt;=FL$44,FK22&gt;=FL$48,FJ22&lt;&gt;""),AND(GG22&gt;=GN$44,GH22&gt;=GN$48,GG22&lt;&gt;""),AND(GL22&gt;=GN$44,GM22&gt;=GN$48,GL22&lt;&gt;""),AND(HI22&gt;=HP$44,HJ22&gt;=HP$48,HI22&lt;&gt;""),AND(HN22&gt;=HP$44,HO22&gt;=HP$48,HN22&lt;&gt;""),AND(IK22&gt;=IR$44,IL22&gt;=IR$48,IK22&lt;&gt;""),AND(IP22&gt;=IR$44,IQ22&gt;=IR$48,IP22&lt;&gt;""),AND(JM22&gt;=JT$44,JN22&gt;=JT$48,JM22&lt;&gt;""),AND(JR22&gt;=JT$44,JS22&gt;=JT$48,JR22&lt;&gt;""),AND(KO22&gt;=KV$44,KP22&gt;=KV$48,KO22&lt;&gt;""),AND(KT22&gt;=KV$44,KU22&gt;=KV$48,KT22&lt;&gt;""),AND(LQ22&gt;=LX$44,LR22&gt;=LX$48,LQ22&lt;&gt;""),AND(LV22&gt;=LX$44,LW22&gt;=LX$48,LV22&lt;&gt;""),AND(MS22&gt;=MZ$44,MT22&gt;=MZ$48,MS22&lt;&gt;""),AND(MX22&gt;=MZ$44,MY22&gt;=MZ$48,MX22&lt;&gt;""),AND(NU22&gt;=OB$44,NV22&gt;=OB$48,NU22&lt;&gt;""),AND(NZ22&gt;=OB$44,OA22&gt;=OB$48,NZ22&lt;&gt;""),AND(OW22&gt;=PD$44,OX22&gt;=PD$48,OW22&lt;&gt;""),AND(PB22&gt;=PD$44,PC22&gt;=PD$48,PB22&lt;&gt;""),AND(PY22&gt;=QF$44,PZ22&gt;=QF$48,PY22&lt;&gt;""),AND(QD22&gt;=QF$44,QE22&gt;=QF$48,QD22&lt;&gt;"")),"P","")</f>
        <v>P</v>
      </c>
      <c r="I22" s="3" t="str">
        <f>IF(OR(AND(AS22&gt;=AY$48,AS22&lt;&gt;"",AQ22=""),AND(AX22&gt;=AY$48,AX22&lt;&gt;"",AQ22=""),AND(BV22&gt;=CB$48,BV22&lt;&gt;"",BT22=""),AND(CA22&gt;=CB$48,CA22&lt;&gt;"",BT22=""),AND(CY22&gt;=DE$48,CY22&lt;&gt;"",CW22=""),AND(DD22&gt;=DE$48,DD22&lt;&gt;"",CW22=""),AND(ED22&gt;=EJ$48,ED22&lt;&gt;""),AND(EI22&gt;=EJ$48,EI22&lt;&gt;""),AND(FF22&gt;=FL$48,FF22&lt;&gt;""),AND(FK22&gt;=FL$48,FK22&lt;&gt;""),AND(GH22&gt;=GN$48,GH22&lt;&gt;""),AND(GM22&gt;=GN$48,GM22&lt;&gt;""),AND(HJ22&gt;=HP$48,HJ22&lt;&gt;""),AND(HO22&gt;=HP$48,HO22&lt;&gt;""),AND(IL22&gt;=IR$48,IL22&lt;&gt;""),AND(IQ22&gt;=IR$48,IQ22&lt;&gt;""),AND(JN22&gt;=JT$48,JN22&lt;&gt;""),AND(JS22&gt;=JT$48,JS22&lt;&gt;""),AND(KP22&gt;=KV$48,KP22&lt;&gt;""),AND(KU22&gt;=KV$48,KU22&lt;&gt;""),AND(LR22&gt;=LX$48,LR22&lt;&gt;""),AND(LW22&gt;=LX$48,LW22&lt;&gt;""),AND(MT22&gt;=MZ$48,MT22&lt;&gt;""),AND(MY22&gt;=MZ$48,MY22&lt;&gt;""),AND(NV22&gt;=OB$48,NV22&lt;&gt;""),AND(OA22&gt;=OB$48,OA22&lt;&gt;""),AND(OX22&gt;=PD$48,OX22&lt;&gt;""),AND(PC22&gt;=PD$48,PC22&lt;&gt;""),AND(PZ22&gt;=QF$48,PZ22&lt;&gt;""),AND(QE22&gt;=QF$48,QE22&lt;&gt;"")),"P","")</f>
        <v>P</v>
      </c>
      <c r="J22" s="36" t="str">
        <f>IF(AND(I22="P",H22=""),"No DD",IF(OR(AND(AU22&gt;=AY$47,AV22&gt;=AY$51,AU22&lt;&gt;"",AQ22=""),AND(BX22&gt;=CB$47,BY22&gt;=CB$51,BX22&lt;&gt;"",BT22=""),AND(DA22&gt;=DE$47,DB22&gt;=DE$51,DA22&lt;&gt;"",CW22=""),AND(EF22&gt;=EJ$47,EG22&gt;=EJ$51,EF22&lt;&gt;""),AND(FH22&gt;=FL$47,FI22&gt;=FL$51,FH22&lt;&gt;""),AND(GJ22&gt;=GN$47,GK22&gt;=GN$51,GJ22&lt;&gt;""),AND(HL22&gt;=HP$47,HM22&gt;=HP$51,HL22&lt;&gt;""),AND(IN22&gt;=IR$47,IO22&gt;=IR$51,IN22&lt;&gt;""),AND(JP22&gt;=JT$47,JQ22&gt;=JT$51,JP22&lt;&gt;""),AND(KR22&gt;=KV$47,KS22&gt;=KV$51,KR22&lt;&gt;""),AND(LT22&gt;=LX$47,LU22&gt;=LX$51,LT22&lt;&gt;""),AND(MV22&gt;=MZ$47,MW22&gt;=MZ$51,MV22&lt;&gt;""),AND(NX22&gt;=OB$47,NY22&gt;=OB$51,NX22&lt;&gt;""),AND(OZ22&gt;=PD$47,PA22&gt;=PD$51,OZ22&lt;&gt;""),AND(QB22&gt;=QF$47,QC22&gt;=QF$51,QB22&lt;&gt;"")),"Merit",IF(OR(AND(AU22&gt;=AY$46,AV22&gt;=AY$50,AU22&lt;&gt;"",AQ22=""),AND(BX22&gt;=CB$46,BY22&gt;=CB$50,BX22&lt;&gt;"",BT22=""),AND(DA22&gt;=DE$46,DB22&gt;=DE$50,DA22&lt;&gt;"",CW22=""),AND(EF22&gt;=EJ$46,EG22&gt;=EJ$50,EF22&lt;&gt;""),AND(FH22&gt;=FL$46,FI22&gt;=FL$50,FH22&lt;&gt;""),AND(GJ22&gt;=GN$46,GK22&gt;=GN$50,GJ22&lt;&gt;""),AND(HL22&gt;=HP$46,HM22&gt;=HP$50,HL22&lt;&gt;""),AND(IN22&gt;=IR$46,IO22&gt;=IR$50,IN22&lt;&gt;""),AND(JP22&gt;=JT$46,JQ22&gt;=JT$50,JP22&lt;&gt;""),AND(KR22&gt;=KV$46,KS22&gt;=KV$50,KR22&lt;&gt;""),AND(LT22&gt;=LX$46,LU22&gt;=LX$50,LT22&lt;&gt;""),AND(MV22&gt;=MZ$46,MW22&gt;=MZ$50,MV22&lt;&gt;""),AND(NX22&gt;=OB$46,NY22&gt;=OB$50,NX22&lt;&gt;""),AND(OZ22&gt;=PD$46,PA22&gt;=PD$50,OZ22&lt;&gt;""),AND(QB22&gt;=QF$46,QC22&gt;=QF$50,QB22&lt;&gt;"")),"Excellence",IF(K22="P","Worlds Team",IF(H22="P","National Team","")))))</f>
        <v>National Team</v>
      </c>
      <c r="K22" s="3" t="str">
        <f>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P","")</f>
        <v/>
      </c>
      <c r="L22" s="8">
        <f>IF(COUNT(AS22,BV22,CY22)&gt;0,LARGE((AS22,BV22,CY22),1),0)</f>
        <v>49.1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46.399999999999991</v>
      </c>
      <c r="O22" s="8" t="str">
        <f>IF(N22=0,"",IF(N22=CY22,$CC$1,IF(N22=BV22,$AZ$1,IF(N22=AS22,$W$1,""))))</f>
        <v>2023 Nationals</v>
      </c>
      <c r="P22" s="8">
        <f>IF(COUNT(AT22,BW22,CZ22)&gt;0,LARGE((AT22,BW22,CZ22),1),0)</f>
        <v>24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47.5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18.399999999999999</v>
      </c>
      <c r="X22" s="19">
        <v>5.2</v>
      </c>
      <c r="Y22" s="19">
        <v>0.6</v>
      </c>
      <c r="Z22" s="19">
        <v>0</v>
      </c>
      <c r="AA22" s="19">
        <v>18</v>
      </c>
      <c r="AB22" s="19">
        <v>5.6</v>
      </c>
      <c r="AC22" s="19">
        <v>0.2</v>
      </c>
      <c r="AD22" s="19">
        <v>0</v>
      </c>
      <c r="AE22" s="19"/>
      <c r="AF22" s="19"/>
      <c r="AG22" s="19"/>
      <c r="AH22" s="19"/>
      <c r="AI22" s="19">
        <v>17.600000000000001</v>
      </c>
      <c r="AJ22" s="19">
        <v>1.2</v>
      </c>
      <c r="AK22" s="19">
        <v>0.2</v>
      </c>
      <c r="AL22" s="19">
        <v>0</v>
      </c>
      <c r="AM22" s="19">
        <v>18.5</v>
      </c>
      <c r="AN22" s="19">
        <v>4.4000000000000004</v>
      </c>
      <c r="AO22" s="19">
        <v>1</v>
      </c>
      <c r="AP22" s="19">
        <v>0</v>
      </c>
      <c r="AQ22" s="27"/>
      <c r="AR22" s="40">
        <f>IF(SUM(X22,AB22)&gt;0,SUM(X22,AB22),"")</f>
        <v>10.8</v>
      </c>
      <c r="AS22" s="40">
        <f>IF(SUM(W22:X22,Z22:AB22,AD22)-Y22-AC22&gt;0,SUM(W22:X22,Z22:AB22,AD22)-Y22-AC22,"")</f>
        <v>46.399999999999991</v>
      </c>
      <c r="AT22" s="40" t="str">
        <f>IF(SUM(AE22:AF22,AH22)-AG22&gt;0,SUM(AE22:AF22,AH22)-AG22,"")</f>
        <v/>
      </c>
      <c r="AU22" s="40">
        <f>IF(SUM(X22,AB22,AF22)&gt;0,SUM(X22,AB22,AF22),"")</f>
        <v>10.8</v>
      </c>
      <c r="AV22" s="40">
        <f>IF(SUM(AS22,AT22)&gt;0,SUM(AS22,AT22),"")</f>
        <v>46.399999999999991</v>
      </c>
      <c r="AW22" s="40">
        <f>IF(SUM(AJ22,AN22)&gt;0,SUM(AJ22,AN22),"")</f>
        <v>5.6000000000000005</v>
      </c>
      <c r="AX22" s="40">
        <f>IF(SUM(AI22:AJ22,AL22:AN22,AP22)-SUM(AK22,AO22)&gt;0,SUM(AI22:AJ22,AL22:AN22,AP22)-SUM(AK22,AO22),"")</f>
        <v>40.499999999999993</v>
      </c>
      <c r="AY22" s="40">
        <f>IF(SUM(AS22,AT22,AX22)&gt;0,SUM(AS22,AT22,AX22),"")</f>
        <v>86.899999999999977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18.5</v>
      </c>
      <c r="CD22" s="19">
        <v>6</v>
      </c>
      <c r="CE22" s="19">
        <v>0</v>
      </c>
      <c r="CF22" s="19">
        <v>0</v>
      </c>
      <c r="CG22" s="19">
        <v>18.600000000000001</v>
      </c>
      <c r="CH22" s="19">
        <v>6</v>
      </c>
      <c r="CI22" s="19">
        <v>0</v>
      </c>
      <c r="CJ22" s="19">
        <v>0</v>
      </c>
      <c r="CK22" s="19">
        <v>18.399999999999999</v>
      </c>
      <c r="CL22" s="19">
        <v>5.6</v>
      </c>
      <c r="CM22" s="19">
        <v>0</v>
      </c>
      <c r="CN22" s="19">
        <v>0</v>
      </c>
      <c r="CO22" s="19">
        <v>18.100000000000001</v>
      </c>
      <c r="CP22" s="19">
        <v>5.2</v>
      </c>
      <c r="CQ22" s="19">
        <v>0</v>
      </c>
      <c r="CR22" s="19">
        <v>0</v>
      </c>
      <c r="CS22" s="19">
        <v>18.399999999999999</v>
      </c>
      <c r="CT22" s="19">
        <v>6</v>
      </c>
      <c r="CU22" s="19">
        <v>0.2</v>
      </c>
      <c r="CV22" s="19">
        <v>0</v>
      </c>
      <c r="CW22" s="27"/>
      <c r="CX22" s="40">
        <f>IF(SUM(CD22,CH22)&gt;0,SUM(CD22,CH22),"")</f>
        <v>12</v>
      </c>
      <c r="CY22" s="40">
        <f>IF(SUM(CC22:CD22,CF22:CH22,CJ22)-CE22-CI22&gt;0,SUM(CC22:CD22,CF22:CH22,CJ22)-CE22-CI22,"")</f>
        <v>49.1</v>
      </c>
      <c r="CZ22" s="40">
        <f>IF(SUM(CK22:CL22,CN22)-CM22&gt;0,SUM(CK22:CL22,CN22)-CM22,"")</f>
        <v>24</v>
      </c>
      <c r="DA22" s="40">
        <f>IF(SUM(CD22,CH22,CL22)&gt;0,SUM(CD22,CH22,CL22),"")</f>
        <v>17.600000000000001</v>
      </c>
      <c r="DB22" s="40">
        <f>IF(SUM(CY22,CZ22)&gt;0,SUM(CY22,CZ22),"")</f>
        <v>73.099999999999994</v>
      </c>
      <c r="DC22" s="40">
        <f>IF(SUM(CP22,CT22)&gt;0,SUM(CP22,CT22),"")</f>
        <v>11.2</v>
      </c>
      <c r="DD22" s="40">
        <f>IF(SUM(CO22:CP22,CR22:CT22,CV22)-SUM(CQ22,CU22)&gt;0,SUM(CO22:CP22,CR22:CT22,CV22)-SUM(CQ22,CU22),"")</f>
        <v>47.5</v>
      </c>
      <c r="DE22" s="40">
        <f>IF(SUM(CY22,CZ22,DD22)&gt;0,SUM(CY22,CZ22,DD22),"")</f>
        <v>120.6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9.25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9.3000000000000007</v>
      </c>
      <c r="QL22" s="22">
        <f>IF($CW22="P",CH22,(CH22+BE22)/2)</f>
        <v>3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9.1999999999999993</v>
      </c>
      <c r="QP22" s="22">
        <f>IF($CW22="P",CL22,(CL22+BI22)/2)</f>
        <v>2.8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9.0500000000000007</v>
      </c>
      <c r="QT22" s="22">
        <f>IF($CW22="P",CP22,(CP22+BM22)/2)</f>
        <v>2.6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9.1999999999999993</v>
      </c>
      <c r="QX22" s="22">
        <f>IF($CW22="P",CT22,(CT22+BQ22)/2)</f>
        <v>3</v>
      </c>
      <c r="QY22" s="22">
        <f>IF($CW22="P",CU22,(CU22+BR22)/2)</f>
        <v>0.1</v>
      </c>
      <c r="QZ22" s="22">
        <f>IF($CW22="P",CV22,(CV22+BS22)/2)</f>
        <v>0</v>
      </c>
      <c r="RA22" s="27" t="s">
        <v>46</v>
      </c>
      <c r="RB22" s="40">
        <f>IF(SUM(QH22,QL22)&gt;0,SUM(QH22,QL22),"")</f>
        <v>6</v>
      </c>
      <c r="RC22" s="40">
        <f>IF(SUM(QG22:QH22,QJ22:QL22,QN22)-QI22-QM22&gt;0,SUM(QG22:QH22,QJ22:QL22,QN22)-QI22-QM22,"")</f>
        <v>24.55</v>
      </c>
      <c r="RD22" s="40">
        <f>IF(SUM(QO22:QP22,QR22)-QQ22&gt;0,SUM(QO22:QP22,QR22)-QQ22,"")</f>
        <v>12</v>
      </c>
      <c r="RE22" s="40">
        <f>IF(SUM(QH22,QL22,QP22)&gt;0,SUM(QH22,QL22,QP22),"")</f>
        <v>8.8000000000000007</v>
      </c>
      <c r="RF22" s="40">
        <f>IF(SUM(RC22,RD22)&gt;0,SUM(RC22,RD22),"")</f>
        <v>36.549999999999997</v>
      </c>
      <c r="RG22" s="40">
        <f>IF(SUM(QT22,QX22)&gt;0,SUM(QT22,QX22),"")</f>
        <v>5.6</v>
      </c>
      <c r="RH22" s="40">
        <f>IF(SUM(QS22:QT22,QV22:QX22,QZ22)-SUM(QU22,QY22)&gt;0,SUM(QS22:QT22,QV22:QX22,QZ22)-SUM(QU22,QY22),"")</f>
        <v>23.75</v>
      </c>
      <c r="RI22" s="40">
        <f>IF(SUM(RC22,RD22,RH22)&gt;0,SUM(RC22,RD22,RH22),"")</f>
        <v>60.3</v>
      </c>
    </row>
    <row r="23" spans="1:477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15</v>
      </c>
      <c r="C23" s="5" t="s">
        <v>166</v>
      </c>
      <c r="D23" s="4" t="s">
        <v>5</v>
      </c>
      <c r="E23" s="4">
        <v>2005</v>
      </c>
      <c r="F23" s="9">
        <f>SUM(L23:T23)+SUM(L23:Q23)*0.0000001+SUM(L23)*0.0000000000001</f>
        <v>162.00001196000488</v>
      </c>
      <c r="G23" s="66"/>
      <c r="H23" s="3" t="str">
        <f>IF(OR(AND(AR23&gt;=AY$44,AS23&gt;=AY$48,AR23&lt;&gt;"",AQ23=""),AND(AW23&gt;=AY$44,AX23&gt;=AY$48,AW23&lt;&gt;"",AQ23=""),AND(BU23&gt;=CB$44,BV23&gt;=CB$48,BU23&lt;&gt;"",BT23=""),AND(BZ23&gt;=CB$44,CA23&gt;=CB$48,BZ23&lt;&gt;"",BT23=""),AND(CX23&gt;=DE$44,CY23&gt;=DE$48,CX23&lt;&gt;"",CW23=""),AND(DC23&gt;=DE$44,DD23&gt;=DE$48,DC23&lt;&gt;""),AND(EC23&gt;=EJ$44,ED23&gt;=EJ$48,EC23&lt;&gt;""),AND(EH23&gt;=EJ$44,EI23&gt;=EJ$48,EH23&lt;&gt;""),AND(FE23&gt;=FL$44,FF23&gt;=FL$48,FE23&lt;&gt;""),AND(FJ23&gt;=FL$44,FK23&gt;=FL$48,FJ23&lt;&gt;""),AND(GG23&gt;=GN$44,GH23&gt;=GN$48,GG23&lt;&gt;""),AND(GL23&gt;=GN$44,GM23&gt;=GN$48,GL23&lt;&gt;""),AND(HI23&gt;=HP$44,HJ23&gt;=HP$48,HI23&lt;&gt;""),AND(HN23&gt;=HP$44,HO23&gt;=HP$48,HN23&lt;&gt;""),AND(IK23&gt;=IR$44,IL23&gt;=IR$48,IK23&lt;&gt;""),AND(IP23&gt;=IR$44,IQ23&gt;=IR$48,IP23&lt;&gt;""),AND(JM23&gt;=JT$44,JN23&gt;=JT$48,JM23&lt;&gt;""),AND(JR23&gt;=JT$44,JS23&gt;=JT$48,JR23&lt;&gt;""),AND(KO23&gt;=KV$44,KP23&gt;=KV$48,KO23&lt;&gt;""),AND(KT23&gt;=KV$44,KU23&gt;=KV$48,KT23&lt;&gt;""),AND(LQ23&gt;=LX$44,LR23&gt;=LX$48,LQ23&lt;&gt;""),AND(LV23&gt;=LX$44,LW23&gt;=LX$48,LV23&lt;&gt;""),AND(MS23&gt;=MZ$44,MT23&gt;=MZ$48,MS23&lt;&gt;""),AND(MX23&gt;=MZ$44,MY23&gt;=MZ$48,MX23&lt;&gt;""),AND(NU23&gt;=OB$44,NV23&gt;=OB$48,NU23&lt;&gt;""),AND(NZ23&gt;=OB$44,OA23&gt;=OB$48,NZ23&lt;&gt;""),AND(OW23&gt;=PD$44,OX23&gt;=PD$48,OW23&lt;&gt;""),AND(PB23&gt;=PD$44,PC23&gt;=PD$48,PB23&lt;&gt;""),AND(PY23&gt;=QF$44,PZ23&gt;=QF$48,PY23&lt;&gt;""),AND(QD23&gt;=QF$44,QE23&gt;=QF$48,QD23&lt;&gt;"")),"P","")</f>
        <v>P</v>
      </c>
      <c r="I23" s="3" t="str">
        <f>IF(OR(AND(AS23&gt;=AY$48,AS23&lt;&gt;"",AQ23=""),AND(AX23&gt;=AY$48,AX23&lt;&gt;"",AQ23=""),AND(BV23&gt;=CB$48,BV23&lt;&gt;"",BT23=""),AND(CA23&gt;=CB$48,CA23&lt;&gt;"",BT23=""),AND(CY23&gt;=DE$48,CY23&lt;&gt;"",CW23=""),AND(DD23&gt;=DE$48,DD23&lt;&gt;"",CW23=""),AND(ED23&gt;=EJ$48,ED23&lt;&gt;""),AND(EI23&gt;=EJ$48,EI23&lt;&gt;""),AND(FF23&gt;=FL$48,FF23&lt;&gt;""),AND(FK23&gt;=FL$48,FK23&lt;&gt;""),AND(GH23&gt;=GN$48,GH23&lt;&gt;""),AND(GM23&gt;=GN$48,GM23&lt;&gt;""),AND(HJ23&gt;=HP$48,HJ23&lt;&gt;""),AND(HO23&gt;=HP$48,HO23&lt;&gt;""),AND(IL23&gt;=IR$48,IL23&lt;&gt;""),AND(IQ23&gt;=IR$48,IQ23&lt;&gt;""),AND(JN23&gt;=JT$48,JN23&lt;&gt;""),AND(JS23&gt;=JT$48,JS23&lt;&gt;""),AND(KP23&gt;=KV$48,KP23&lt;&gt;""),AND(KU23&gt;=KV$48,KU23&lt;&gt;""),AND(LR23&gt;=LX$48,LR23&lt;&gt;""),AND(LW23&gt;=LX$48,LW23&lt;&gt;""),AND(MT23&gt;=MZ$48,MT23&lt;&gt;""),AND(MY23&gt;=MZ$48,MY23&lt;&gt;""),AND(NV23&gt;=OB$48,NV23&lt;&gt;""),AND(OA23&gt;=OB$48,OA23&lt;&gt;""),AND(OX23&gt;=PD$48,OX23&lt;&gt;""),AND(PC23&gt;=PD$48,PC23&lt;&gt;""),AND(PZ23&gt;=QF$48,PZ23&lt;&gt;""),AND(QE23&gt;=QF$48,QE23&lt;&gt;"")),"P","")</f>
        <v>P</v>
      </c>
      <c r="J23" s="36" t="str">
        <f>IF(AND(I23="P",H23=""),"No DD",IF(OR(AND(AU23&gt;=AY$47,AV23&gt;=AY$51,AU23&lt;&gt;"",AQ23=""),AND(BX23&gt;=CB$47,BY23&gt;=CB$51,BX23&lt;&gt;"",BT23=""),AND(DA23&gt;=DE$47,DB23&gt;=DE$51,DA23&lt;&gt;"",CW23=""),AND(EF23&gt;=EJ$47,EG23&gt;=EJ$51,EF23&lt;&gt;""),AND(FH23&gt;=FL$47,FI23&gt;=FL$51,FH23&lt;&gt;""),AND(GJ23&gt;=GN$47,GK23&gt;=GN$51,GJ23&lt;&gt;""),AND(HL23&gt;=HP$47,HM23&gt;=HP$51,HL23&lt;&gt;""),AND(IN23&gt;=IR$47,IO23&gt;=IR$51,IN23&lt;&gt;""),AND(JP23&gt;=JT$47,JQ23&gt;=JT$51,JP23&lt;&gt;""),AND(KR23&gt;=KV$47,KS23&gt;=KV$51,KR23&lt;&gt;""),AND(LT23&gt;=LX$47,LU23&gt;=LX$51,LT23&lt;&gt;""),AND(MV23&gt;=MZ$47,MW23&gt;=MZ$51,MV23&lt;&gt;""),AND(NX23&gt;=OB$47,NY23&gt;=OB$51,NX23&lt;&gt;""),AND(OZ23&gt;=PD$47,PA23&gt;=PD$51,OZ23&lt;&gt;""),AND(QB23&gt;=QF$47,QC23&gt;=QF$51,QB23&lt;&gt;"")),"Merit",IF(OR(AND(AU23&gt;=AY$46,AV23&gt;=AY$50,AU23&lt;&gt;"",AQ23=""),AND(BX23&gt;=CB$46,BY23&gt;=CB$50,BX23&lt;&gt;"",BT23=""),AND(DA23&gt;=DE$46,DB23&gt;=DE$50,DA23&lt;&gt;"",CW23=""),AND(EF23&gt;=EJ$46,EG23&gt;=EJ$50,EF23&lt;&gt;""),AND(FH23&gt;=FL$46,FI23&gt;=FL$50,FH23&lt;&gt;""),AND(GJ23&gt;=GN$46,GK23&gt;=GN$50,GJ23&lt;&gt;""),AND(HL23&gt;=HP$46,HM23&gt;=HP$50,HL23&lt;&gt;""),AND(IN23&gt;=IR$46,IO23&gt;=IR$50,IN23&lt;&gt;""),AND(JP23&gt;=JT$46,JQ23&gt;=JT$50,JP23&lt;&gt;""),AND(KR23&gt;=KV$46,KS23&gt;=KV$50,KR23&lt;&gt;""),AND(LT23&gt;=LX$46,LU23&gt;=LX$50,LT23&lt;&gt;""),AND(MV23&gt;=MZ$46,MW23&gt;=MZ$50,MV23&lt;&gt;""),AND(NX23&gt;=OB$46,NY23&gt;=OB$50,NX23&lt;&gt;""),AND(OZ23&gt;=PD$46,PA23&gt;=PD$50,OZ23&lt;&gt;""),AND(QB23&gt;=QF$46,QC23&gt;=QF$50,QB23&lt;&gt;"")),"Excellence",IF(K23="P","Worlds Team",IF(H23="P","National Team","")))))</f>
        <v>National Team</v>
      </c>
      <c r="K23" s="3" t="str">
        <f>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P","")</f>
        <v/>
      </c>
      <c r="L23" s="8">
        <f>IF(COUNT(AS23,BV23,CY23)&gt;0,LARGE((AS23,BV23,CY23),1),0)</f>
        <v>49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48.399999999999991</v>
      </c>
      <c r="O23" s="8" t="str">
        <f>IF(N23=0,"",IF(N23=CY23,$CC$1,IF(N23=BV23,$AZ$1,IF(N23=AS23,$W$1,""))))</f>
        <v>2023 Nationals</v>
      </c>
      <c r="P23" s="8">
        <f>IF(COUNT(AT23,BW23,CZ23)&gt;0,LARGE((AT23,BW23,CZ23),1),0)</f>
        <v>22.2</v>
      </c>
      <c r="Q23" s="8" t="str">
        <f>IF(P23=0,"",IF(P23=CZ23,$CC$1,IF(P23=BW23,$AZ$1,IF(P23=AT23,$W$1,""))))</f>
        <v>2023 Nationals</v>
      </c>
      <c r="R23" s="8">
        <f>IF(MAX(AX23,CA23,DD23)&gt;0,MAX(AX23,CA23,DD23),0)</f>
        <v>42.399999999999991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17.5</v>
      </c>
      <c r="X23" s="19">
        <v>6.9</v>
      </c>
      <c r="Y23" s="19">
        <v>0.6</v>
      </c>
      <c r="Z23" s="19">
        <v>0</v>
      </c>
      <c r="AA23" s="19">
        <v>18.399999999999999</v>
      </c>
      <c r="AB23" s="19">
        <v>6.4</v>
      </c>
      <c r="AC23" s="19">
        <v>0.2</v>
      </c>
      <c r="AD23" s="19">
        <v>0</v>
      </c>
      <c r="AE23" s="19">
        <v>18.7</v>
      </c>
      <c r="AF23" s="19">
        <v>3.5</v>
      </c>
      <c r="AG23" s="19">
        <v>0</v>
      </c>
      <c r="AH23" s="19">
        <v>0</v>
      </c>
      <c r="AI23" s="19">
        <v>17.3</v>
      </c>
      <c r="AJ23" s="19">
        <v>2.4</v>
      </c>
      <c r="AK23" s="19">
        <v>0</v>
      </c>
      <c r="AL23" s="19">
        <v>0</v>
      </c>
      <c r="AM23" s="19">
        <v>17.399999999999999</v>
      </c>
      <c r="AN23" s="19">
        <v>2.8</v>
      </c>
      <c r="AO23" s="19">
        <v>0</v>
      </c>
      <c r="AP23" s="19">
        <v>0</v>
      </c>
      <c r="AQ23" s="27"/>
      <c r="AR23" s="40">
        <f>IF(SUM(X23,AB23)&gt;0,SUM(X23,AB23),"")</f>
        <v>13.3</v>
      </c>
      <c r="AS23" s="40">
        <f>IF(SUM(W23:X23,Z23:AB23,AD23)-Y23-AC23&gt;0,SUM(W23:X23,Z23:AB23,AD23)-Y23-AC23,"")</f>
        <v>48.399999999999991</v>
      </c>
      <c r="AT23" s="40">
        <f>IF(SUM(AE23:AF23,AH23)-AG23&gt;0,SUM(AE23:AF23,AH23)-AG23,"")</f>
        <v>22.2</v>
      </c>
      <c r="AU23" s="40">
        <f>IF(SUM(X23,AB23,AF23)&gt;0,SUM(X23,AB23,AF23),"")</f>
        <v>16.8</v>
      </c>
      <c r="AV23" s="40">
        <f>IF(SUM(AS23,AT23)&gt;0,SUM(AS23,AT23),"")</f>
        <v>70.599999999999994</v>
      </c>
      <c r="AW23" s="40">
        <f>IF(SUM(AJ23,AN23)&gt;0,SUM(AJ23,AN23),"")</f>
        <v>5.1999999999999993</v>
      </c>
      <c r="AX23" s="40">
        <f>IF(SUM(AI23:AJ23,AL23:AN23,AP23)-SUM(AK23,AO23)&gt;0,SUM(AI23:AJ23,AL23:AN23,AP23)-SUM(AK23,AO23),"")</f>
        <v>39.899999999999991</v>
      </c>
      <c r="AY23" s="40">
        <f>IF(SUM(AS23,AT23,AX23)&gt;0,SUM(AS23,AT23,AX23),"")</f>
        <v>110.49999999999999</v>
      </c>
      <c r="AZ23" s="18">
        <v>18.2</v>
      </c>
      <c r="BA23" s="18">
        <v>6</v>
      </c>
      <c r="BB23" s="18">
        <v>0.8</v>
      </c>
      <c r="BC23" s="18">
        <v>0</v>
      </c>
      <c r="BD23" s="18">
        <v>18.600000000000001</v>
      </c>
      <c r="BE23" s="18">
        <v>7.2</v>
      </c>
      <c r="BF23" s="18">
        <v>0.2</v>
      </c>
      <c r="BG23" s="18">
        <v>0</v>
      </c>
      <c r="BH23" s="18">
        <v>17.399999999999999</v>
      </c>
      <c r="BI23" s="18">
        <v>2.4</v>
      </c>
      <c r="BJ23" s="18">
        <v>0</v>
      </c>
      <c r="BK23" s="18">
        <v>0</v>
      </c>
      <c r="BL23" s="18">
        <v>17.2</v>
      </c>
      <c r="BM23" s="18">
        <v>4</v>
      </c>
      <c r="BN23" s="18">
        <v>0</v>
      </c>
      <c r="BO23" s="18">
        <v>0</v>
      </c>
      <c r="BP23" s="18">
        <v>18.399999999999999</v>
      </c>
      <c r="BQ23" s="18">
        <v>3.4</v>
      </c>
      <c r="BR23" s="18">
        <v>0.6</v>
      </c>
      <c r="BS23" s="18">
        <v>0</v>
      </c>
      <c r="BT23" s="28"/>
      <c r="BU23" s="11">
        <f>IF(SUM(BA23,BE23)&gt;0,SUM(BA23,BE23),"")</f>
        <v>13.2</v>
      </c>
      <c r="BV23" s="11">
        <f>IF(SUM(AZ23:BA23,BC23:BE23,BG23)-BB23-BF23&gt;0,SUM(AZ23:BA23,BC23:BE23,BG23)-BB23-BF23,"")</f>
        <v>49</v>
      </c>
      <c r="BW23" s="11">
        <f>IF(SUM(BH23:BI23,BK23)-BJ23&gt;0,SUM(BH23:BI23,BK23)-BJ23,"")</f>
        <v>19.799999999999997</v>
      </c>
      <c r="BX23" s="11">
        <f>IF(SUM(BA23,BE23,BI23)&gt;0,SUM(BA23,BE23,BI23),"")</f>
        <v>15.6</v>
      </c>
      <c r="BY23" s="11">
        <f>IF(SUM(BV23,BW23)&gt;0,SUM(BV23,BW23),"")</f>
        <v>68.8</v>
      </c>
      <c r="BZ23" s="11">
        <f>IF(SUM(BM23,BQ23)&gt;0,SUM(BM23,BQ23),"")</f>
        <v>7.4</v>
      </c>
      <c r="CA23" s="11">
        <f>IF(SUM(BL23:BM23,BO23:BQ23,BS23)-SUM(BN23,BR23)&gt;0,SUM(BL23:BM23,BO23:BQ23,BS23)-SUM(BN23,BR23),"")</f>
        <v>42.399999999999991</v>
      </c>
      <c r="CB23" s="11">
        <f>IF(SUM(BV23,BW23,CA23)&gt;0,SUM(BV23,BW23,CA23),"")</f>
        <v>111.19999999999999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</v>
      </c>
      <c r="QH23" s="22">
        <f>IF($CW23="P",CD23,(CD23+BA23)/2)</f>
        <v>3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9.3000000000000007</v>
      </c>
      <c r="QL23" s="22">
        <f>IF($CW23="P",CH23,(CH23+BE23)/2)</f>
        <v>3.6</v>
      </c>
      <c r="QM23" s="22">
        <f>IF($CW23="P",CI23,(CI23+BF23)/2)</f>
        <v>0.1</v>
      </c>
      <c r="QN23" s="22">
        <f>IF($CW23="P",CJ23,(CJ23+BG23)/2)</f>
        <v>0</v>
      </c>
      <c r="QO23" s="22">
        <f>IF($CW23="P",CK23,(CK23+BH23)/2)</f>
        <v>8.6999999999999993</v>
      </c>
      <c r="QP23" s="22">
        <f>IF($CW23="P",CL23,(CL23+BI23)/2)</f>
        <v>1.2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8.6</v>
      </c>
      <c r="QT23" s="22">
        <f>IF($CW23="P",CP23,(CP23+BM23)/2)</f>
        <v>2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9.1999999999999993</v>
      </c>
      <c r="QX23" s="22">
        <f>IF($CW23="P",CT23,(CT23+BQ23)/2)</f>
        <v>1.7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6.6</v>
      </c>
      <c r="RC23" s="40">
        <f>IF(SUM(QG23:QH23,QJ23:QL23,QN23)-QI23-QM23&gt;0,SUM(QG23:QH23,QJ23:QL23,QN23)-QI23-QM23,"")</f>
        <v>24.5</v>
      </c>
      <c r="RD23" s="40">
        <f>IF(SUM(QO23:QP23,QR23)-QQ23&gt;0,SUM(QO23:QP23,QR23)-QQ23,"")</f>
        <v>9.8999999999999986</v>
      </c>
      <c r="RE23" s="40">
        <f>IF(SUM(QH23,QL23,QP23)&gt;0,SUM(QH23,QL23,QP23),"")</f>
        <v>7.8</v>
      </c>
      <c r="RF23" s="40">
        <f>IF(SUM(RC23,RD23)&gt;0,SUM(RC23,RD23),"")</f>
        <v>34.4</v>
      </c>
      <c r="RG23" s="40">
        <f>IF(SUM(QT23,QX23)&gt;0,SUM(QT23,QX23),"")</f>
        <v>3.7</v>
      </c>
      <c r="RH23" s="40">
        <f>IF(SUM(QS23:QT23,QV23:QX23,QZ23)-SUM(QU23,QY23)&gt;0,SUM(QS23:QT23,QV23:QX23,QZ23)-SUM(QU23,QY23),"")</f>
        <v>21.199999999999996</v>
      </c>
      <c r="RI23" s="40">
        <f>IF(SUM(RC23,RD23,RH23)&gt;0,SUM(RC23,RD23,RH23),"")</f>
        <v>55.599999999999994</v>
      </c>
    </row>
    <row r="24" spans="1:477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16</v>
      </c>
      <c r="C24" s="5" t="s">
        <v>209</v>
      </c>
      <c r="D24" s="4" t="s">
        <v>5</v>
      </c>
      <c r="E24" s="4">
        <v>2007</v>
      </c>
      <c r="F24" s="9">
        <f>SUM(L24:T24)+SUM(L24:Q24)*0.0000001+SUM(L24)*0.0000000000001</f>
        <v>159.5000114300048</v>
      </c>
      <c r="G24" s="66"/>
      <c r="H24" s="3" t="str">
        <f>IF(OR(AND(AR24&gt;=AY$44,AS24&gt;=AY$48,AR24&lt;&gt;"",AQ24=""),AND(AW24&gt;=AY$44,AX24&gt;=AY$48,AW24&lt;&gt;"",AQ24=""),AND(BU24&gt;=CB$44,BV24&gt;=CB$48,BU24&lt;&gt;"",BT24=""),AND(BZ24&gt;=CB$44,CA24&gt;=CB$48,BZ24&lt;&gt;"",BT24=""),AND(CX24&gt;=DE$44,CY24&gt;=DE$48,CX24&lt;&gt;"",CW24=""),AND(DC24&gt;=DE$44,DD24&gt;=DE$48,DC24&lt;&gt;""),AND(EC24&gt;=EJ$44,ED24&gt;=EJ$48,EC24&lt;&gt;""),AND(EH24&gt;=EJ$44,EI24&gt;=EJ$48,EH24&lt;&gt;""),AND(FE24&gt;=FL$44,FF24&gt;=FL$48,FE24&lt;&gt;""),AND(FJ24&gt;=FL$44,FK24&gt;=FL$48,FJ24&lt;&gt;""),AND(GG24&gt;=GN$44,GH24&gt;=GN$48,GG24&lt;&gt;""),AND(GL24&gt;=GN$44,GM24&gt;=GN$48,GL24&lt;&gt;""),AND(HI24&gt;=HP$44,HJ24&gt;=HP$48,HI24&lt;&gt;""),AND(HN24&gt;=HP$44,HO24&gt;=HP$48,HN24&lt;&gt;""),AND(IK24&gt;=IR$44,IL24&gt;=IR$48,IK24&lt;&gt;""),AND(IP24&gt;=IR$44,IQ24&gt;=IR$48,IP24&lt;&gt;""),AND(JM24&gt;=JT$44,JN24&gt;=JT$48,JM24&lt;&gt;""),AND(JR24&gt;=JT$44,JS24&gt;=JT$48,JR24&lt;&gt;""),AND(KO24&gt;=KV$44,KP24&gt;=KV$48,KO24&lt;&gt;""),AND(KT24&gt;=KV$44,KU24&gt;=KV$48,KT24&lt;&gt;""),AND(LQ24&gt;=LX$44,LR24&gt;=LX$48,LQ24&lt;&gt;""),AND(LV24&gt;=LX$44,LW24&gt;=LX$48,LV24&lt;&gt;""),AND(MS24&gt;=MZ$44,MT24&gt;=MZ$48,MS24&lt;&gt;""),AND(MX24&gt;=MZ$44,MY24&gt;=MZ$48,MX24&lt;&gt;""),AND(NU24&gt;=OB$44,NV24&gt;=OB$48,NU24&lt;&gt;""),AND(NZ24&gt;=OB$44,OA24&gt;=OB$48,NZ24&lt;&gt;""),AND(OW24&gt;=PD$44,OX24&gt;=PD$48,OW24&lt;&gt;""),AND(PB24&gt;=PD$44,PC24&gt;=PD$48,PB24&lt;&gt;""),AND(PY24&gt;=QF$44,PZ24&gt;=QF$48,PY24&lt;&gt;""),AND(QD24&gt;=QF$44,QE24&gt;=QF$48,QD24&lt;&gt;"")),"P","")</f>
        <v>P</v>
      </c>
      <c r="I24" s="3" t="str">
        <f>IF(OR(AND(AS24&gt;=AY$48,AS24&lt;&gt;"",AQ24=""),AND(AX24&gt;=AY$48,AX24&lt;&gt;"",AQ24=""),AND(BV24&gt;=CB$48,BV24&lt;&gt;"",BT24=""),AND(CA24&gt;=CB$48,CA24&lt;&gt;"",BT24=""),AND(CY24&gt;=DE$48,CY24&lt;&gt;"",CW24=""),AND(DD24&gt;=DE$48,DD24&lt;&gt;"",CW24=""),AND(ED24&gt;=EJ$48,ED24&lt;&gt;""),AND(EI24&gt;=EJ$48,EI24&lt;&gt;""),AND(FF24&gt;=FL$48,FF24&lt;&gt;""),AND(FK24&gt;=FL$48,FK24&lt;&gt;""),AND(GH24&gt;=GN$48,GH24&lt;&gt;""),AND(GM24&gt;=GN$48,GM24&lt;&gt;""),AND(HJ24&gt;=HP$48,HJ24&lt;&gt;""),AND(HO24&gt;=HP$48,HO24&lt;&gt;""),AND(IL24&gt;=IR$48,IL24&lt;&gt;""),AND(IQ24&gt;=IR$48,IQ24&lt;&gt;""),AND(JN24&gt;=JT$48,JN24&lt;&gt;""),AND(JS24&gt;=JT$48,JS24&lt;&gt;""),AND(KP24&gt;=KV$48,KP24&lt;&gt;""),AND(KU24&gt;=KV$48,KU24&lt;&gt;""),AND(LR24&gt;=LX$48,LR24&lt;&gt;""),AND(LW24&gt;=LX$48,LW24&lt;&gt;""),AND(MT24&gt;=MZ$48,MT24&lt;&gt;""),AND(MY24&gt;=MZ$48,MY24&lt;&gt;""),AND(NV24&gt;=OB$48,NV24&lt;&gt;""),AND(OA24&gt;=OB$48,OA24&lt;&gt;""),AND(OX24&gt;=PD$48,OX24&lt;&gt;""),AND(PC24&gt;=PD$48,PC24&lt;&gt;""),AND(PZ24&gt;=QF$48,PZ24&lt;&gt;""),AND(QE24&gt;=QF$48,QE24&lt;&gt;"")),"P","")</f>
        <v>P</v>
      </c>
      <c r="J24" s="36" t="str">
        <f>IF(AND(I24="P",H24=""),"No DD",IF(OR(AND(AU24&gt;=AY$47,AV24&gt;=AY$51,AU24&lt;&gt;"",AQ24=""),AND(BX24&gt;=CB$47,BY24&gt;=CB$51,BX24&lt;&gt;"",BT24=""),AND(DA24&gt;=DE$47,DB24&gt;=DE$51,DA24&lt;&gt;"",CW24=""),AND(EF24&gt;=EJ$47,EG24&gt;=EJ$51,EF24&lt;&gt;""),AND(FH24&gt;=FL$47,FI24&gt;=FL$51,FH24&lt;&gt;""),AND(GJ24&gt;=GN$47,GK24&gt;=GN$51,GJ24&lt;&gt;""),AND(HL24&gt;=HP$47,HM24&gt;=HP$51,HL24&lt;&gt;""),AND(IN24&gt;=IR$47,IO24&gt;=IR$51,IN24&lt;&gt;""),AND(JP24&gt;=JT$47,JQ24&gt;=JT$51,JP24&lt;&gt;""),AND(KR24&gt;=KV$47,KS24&gt;=KV$51,KR24&lt;&gt;""),AND(LT24&gt;=LX$47,LU24&gt;=LX$51,LT24&lt;&gt;""),AND(MV24&gt;=MZ$47,MW24&gt;=MZ$51,MV24&lt;&gt;""),AND(NX24&gt;=OB$47,NY24&gt;=OB$51,NX24&lt;&gt;""),AND(OZ24&gt;=PD$47,PA24&gt;=PD$51,OZ24&lt;&gt;""),AND(QB24&gt;=QF$47,QC24&gt;=QF$51,QB24&lt;&gt;"")),"Merit",IF(OR(AND(AU24&gt;=AY$46,AV24&gt;=AY$50,AU24&lt;&gt;"",AQ24=""),AND(BX24&gt;=CB$46,BY24&gt;=CB$50,BX24&lt;&gt;"",BT24=""),AND(DA24&gt;=DE$46,DB24&gt;=DE$50,DA24&lt;&gt;"",CW24=""),AND(EF24&gt;=EJ$46,EG24&gt;=EJ$50,EF24&lt;&gt;""),AND(FH24&gt;=FL$46,FI24&gt;=FL$50,FH24&lt;&gt;""),AND(GJ24&gt;=GN$46,GK24&gt;=GN$50,GJ24&lt;&gt;""),AND(HL24&gt;=HP$46,HM24&gt;=HP$50,HL24&lt;&gt;""),AND(IN24&gt;=IR$46,IO24&gt;=IR$50,IN24&lt;&gt;""),AND(JP24&gt;=JT$46,JQ24&gt;=JT$50,JP24&lt;&gt;""),AND(KR24&gt;=KV$46,KS24&gt;=KV$50,KR24&lt;&gt;""),AND(LT24&gt;=LX$46,LU24&gt;=LX$50,LT24&lt;&gt;""),AND(MV24&gt;=MZ$46,MW24&gt;=MZ$50,MV24&lt;&gt;""),AND(NX24&gt;=OB$46,NY24&gt;=OB$50,NX24&lt;&gt;""),AND(OZ24&gt;=PD$46,PA24&gt;=PD$50,OZ24&lt;&gt;""),AND(QB24&gt;=QF$46,QC24&gt;=QF$50,QB24&lt;&gt;"")),"Excellence",IF(K24="P","Worlds Team",IF(H24="P","National Team","")))))</f>
        <v>National Team</v>
      </c>
      <c r="K24" s="3" t="str">
        <f>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P","")</f>
        <v/>
      </c>
      <c r="L24" s="8">
        <f>IF(COUNT(AS24,BV24,CY24)&gt;0,LARGE((AS24,BV24,CY24),1),0)</f>
        <v>48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43.6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22.700000000000003</v>
      </c>
      <c r="Q24" s="8" t="str">
        <f>IF(P24=0,"",IF(P24=CZ24,$CC$1,IF(P24=BW24,$AZ$1,IF(P24=AT24,$W$1,""))))</f>
        <v>2023 Nationals</v>
      </c>
      <c r="R24" s="8">
        <f>IF(MAX(AX24,CA24,DD24)&gt;0,MAX(AX24,CA24,DD24),0)</f>
        <v>45.2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17.600000000000001</v>
      </c>
      <c r="X24" s="19">
        <v>2.4</v>
      </c>
      <c r="Y24" s="19">
        <v>0</v>
      </c>
      <c r="Z24" s="19">
        <v>0</v>
      </c>
      <c r="AA24" s="19">
        <v>18</v>
      </c>
      <c r="AB24" s="19">
        <v>6.4</v>
      </c>
      <c r="AC24" s="19">
        <v>0.8</v>
      </c>
      <c r="AD24" s="19">
        <v>0</v>
      </c>
      <c r="AE24" s="19">
        <v>18.600000000000001</v>
      </c>
      <c r="AF24" s="19">
        <v>4.3</v>
      </c>
      <c r="AG24" s="19">
        <v>0.2</v>
      </c>
      <c r="AH24" s="19">
        <v>0</v>
      </c>
      <c r="AI24" s="19">
        <v>18</v>
      </c>
      <c r="AJ24" s="19">
        <v>5.6</v>
      </c>
      <c r="AK24" s="19">
        <v>0.2</v>
      </c>
      <c r="AL24" s="19">
        <v>0</v>
      </c>
      <c r="AM24" s="19">
        <v>16.600000000000001</v>
      </c>
      <c r="AN24" s="19">
        <v>6</v>
      </c>
      <c r="AO24" s="19">
        <v>0.8</v>
      </c>
      <c r="AP24" s="19">
        <v>0</v>
      </c>
      <c r="AQ24" s="27"/>
      <c r="AR24" s="40">
        <f>IF(SUM(X24,AB24)&gt;0,SUM(X24,AB24),"")</f>
        <v>8.8000000000000007</v>
      </c>
      <c r="AS24" s="40">
        <f>IF(SUM(W24:X24,Z24:AB24,AD24)-Y24-AC24&gt;0,SUM(W24:X24,Z24:AB24,AD24)-Y24-AC24,"")</f>
        <v>43.6</v>
      </c>
      <c r="AT24" s="40">
        <f>IF(SUM(AE24:AF24,AH24)-AG24&gt;0,SUM(AE24:AF24,AH24)-AG24,"")</f>
        <v>22.700000000000003</v>
      </c>
      <c r="AU24" s="40">
        <f>IF(SUM(X24,AB24,AF24)&gt;0,SUM(X24,AB24,AF24),"")</f>
        <v>13.100000000000001</v>
      </c>
      <c r="AV24" s="40">
        <f>IF(SUM(AS24,AT24)&gt;0,SUM(AS24,AT24),"")</f>
        <v>66.300000000000011</v>
      </c>
      <c r="AW24" s="40">
        <f>IF(SUM(AJ24,AN24)&gt;0,SUM(AJ24,AN24),"")</f>
        <v>11.6</v>
      </c>
      <c r="AX24" s="40">
        <f>IF(SUM(AI24:AJ24,AL24:AN24,AP24)-SUM(AK24,AO24)&gt;0,SUM(AI24:AJ24,AL24:AN24,AP24)-SUM(AK24,AO24),"")</f>
        <v>45.2</v>
      </c>
      <c r="AY24" s="40">
        <f>IF(SUM(AS24,AT24,AX24)&gt;0,SUM(AS24,AT24,AX24),"")</f>
        <v>111.50000000000001</v>
      </c>
      <c r="AZ24" s="18">
        <v>18.8</v>
      </c>
      <c r="BA24" s="18">
        <v>5.1999999999999993</v>
      </c>
      <c r="BB24" s="18">
        <v>0</v>
      </c>
      <c r="BC24" s="18">
        <v>0</v>
      </c>
      <c r="BD24" s="18">
        <v>18</v>
      </c>
      <c r="BE24" s="18">
        <v>6</v>
      </c>
      <c r="BF24" s="18">
        <v>0</v>
      </c>
      <c r="BG24" s="18">
        <v>0</v>
      </c>
      <c r="BH24" s="18">
        <v>18.600000000000001</v>
      </c>
      <c r="BI24" s="18">
        <v>1.2999999999999998</v>
      </c>
      <c r="BJ24" s="18">
        <v>3.6</v>
      </c>
      <c r="BK24" s="18">
        <v>0</v>
      </c>
      <c r="BL24" s="18">
        <v>18.8</v>
      </c>
      <c r="BM24" s="18">
        <v>5.1999999999999993</v>
      </c>
      <c r="BN24" s="18">
        <v>0.8</v>
      </c>
      <c r="BO24" s="18">
        <v>0</v>
      </c>
      <c r="BP24" s="18">
        <v>17.100000000000001</v>
      </c>
      <c r="BQ24" s="18">
        <v>3.2</v>
      </c>
      <c r="BR24" s="18">
        <v>0</v>
      </c>
      <c r="BS24" s="18">
        <v>0</v>
      </c>
      <c r="BT24" s="28"/>
      <c r="BU24" s="11">
        <f>IF(SUM(BA24,BE24)&gt;0,SUM(BA24,BE24),"")</f>
        <v>11.2</v>
      </c>
      <c r="BV24" s="11">
        <f>IF(SUM(AZ24:BA24,BC24:BE24,BG24)-BB24-BF24&gt;0,SUM(AZ24:BA24,BC24:BE24,BG24)-BB24-BF24,"")</f>
        <v>48</v>
      </c>
      <c r="BW24" s="11">
        <f>IF(SUM(BH24:BI24,BK24)-BJ24&gt;0,SUM(BH24:BI24,BK24)-BJ24,"")</f>
        <v>16.3</v>
      </c>
      <c r="BX24" s="11">
        <f>IF(SUM(BA24,BE24,BI24)&gt;0,SUM(BA24,BE24,BI24),"")</f>
        <v>12.5</v>
      </c>
      <c r="BY24" s="11">
        <f>IF(SUM(BV24,BW24)&gt;0,SUM(BV24,BW24),"")</f>
        <v>64.3</v>
      </c>
      <c r="BZ24" s="11">
        <f>IF(SUM(BM24,BQ24)&gt;0,SUM(BM24,BQ24),"")</f>
        <v>8.3999999999999986</v>
      </c>
      <c r="CA24" s="11">
        <f>IF(SUM(BL24:BM24,BO24:BQ24,BS24)-SUM(BN24,BR24)&gt;0,SUM(BL24:BM24,BO24:BQ24,BS24)-SUM(BN24,BR24),"")</f>
        <v>43.500000000000007</v>
      </c>
      <c r="CB24" s="11">
        <f>IF(SUM(BV24,BW24,CA24)&gt;0,SUM(BV24,BW24,CA24),"")</f>
        <v>107.80000000000001</v>
      </c>
      <c r="CC24" s="19">
        <v>16.399999999999999</v>
      </c>
      <c r="CD24" s="19">
        <v>6.8</v>
      </c>
      <c r="CE24" s="19">
        <v>0.8</v>
      </c>
      <c r="CF24" s="19">
        <v>0</v>
      </c>
      <c r="CG24" s="19">
        <v>18</v>
      </c>
      <c r="CH24" s="19">
        <v>3.4</v>
      </c>
      <c r="CI24" s="19">
        <v>1.8</v>
      </c>
      <c r="CJ24" s="19">
        <v>0</v>
      </c>
      <c r="CK24" s="19">
        <v>18</v>
      </c>
      <c r="CL24" s="19">
        <v>4.4000000000000004</v>
      </c>
      <c r="CM24" s="19">
        <v>1.8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10.199999999999999</v>
      </c>
      <c r="CY24" s="40">
        <f>IF(SUM(CC24:CD24,CF24:CH24,CJ24)-CE24-CI24&gt;0,SUM(CC24:CD24,CF24:CH24,CJ24)-CE24-CI24,"")</f>
        <v>42.000000000000007</v>
      </c>
      <c r="CZ24" s="40">
        <f>IF(SUM(CK24:CL24,CN24)-CM24&gt;0,SUM(CK24:CL24,CN24)-CM24,"")</f>
        <v>20.599999999999998</v>
      </c>
      <c r="DA24" s="40">
        <f>IF(SUM(CD24,CH24,CL24)&gt;0,SUM(CD24,CH24,CL24),"")</f>
        <v>14.6</v>
      </c>
      <c r="DB24" s="40">
        <f>IF(SUM(CY24,CZ24)&gt;0,SUM(CY24,CZ24),"")</f>
        <v>62.600000000000009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62.600000000000009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17.600000000000001</v>
      </c>
      <c r="QH24" s="22">
        <f>IF($CW24="P",CD24,(CD24+BA24)/2)</f>
        <v>6</v>
      </c>
      <c r="QI24" s="22">
        <f>IF($CW24="P",CE24,(CE24+BB24)/2)</f>
        <v>0.4</v>
      </c>
      <c r="QJ24" s="22">
        <f>IF($CW24="P",CF24,(CF24+BC24)/2)</f>
        <v>0</v>
      </c>
      <c r="QK24" s="22">
        <f>IF($CW24="P",CG24,(CG24+BD24)/2)</f>
        <v>18</v>
      </c>
      <c r="QL24" s="22">
        <f>IF($CW24="P",CH24,(CH24+BE24)/2)</f>
        <v>4.7</v>
      </c>
      <c r="QM24" s="22">
        <f>IF($CW24="P",CI24,(CI24+BF24)/2)</f>
        <v>0.9</v>
      </c>
      <c r="QN24" s="22">
        <f>IF($CW24="P",CJ24,(CJ24+BG24)/2)</f>
        <v>0</v>
      </c>
      <c r="QO24" s="22">
        <f>IF($CW24="P",CK24,(CK24+BH24)/2)</f>
        <v>18.3</v>
      </c>
      <c r="QP24" s="22">
        <f>IF($CW24="P",CL24,(CL24+BI24)/2)</f>
        <v>2.85</v>
      </c>
      <c r="QQ24" s="22">
        <f>IF($CW24="P",CM24,(CM24+BJ24)/2)</f>
        <v>2.7</v>
      </c>
      <c r="QR24" s="22">
        <f>IF($CW24="P",CN24,(CN24+BK24)/2)</f>
        <v>0</v>
      </c>
      <c r="QS24" s="22">
        <f>IF($CW24="P",CO24,(CO24+BL24)/2)</f>
        <v>9.4</v>
      </c>
      <c r="QT24" s="22">
        <f>IF($CW24="P",CP24,(CP24+BM24)/2)</f>
        <v>2.5999999999999996</v>
      </c>
      <c r="QU24" s="22">
        <f>IF($CW24="P",CQ24,(CQ24+BN24)/2)</f>
        <v>0.4</v>
      </c>
      <c r="QV24" s="22">
        <f>IF($CW24="P",CR24,(CR24+BO24)/2)</f>
        <v>0</v>
      </c>
      <c r="QW24" s="22">
        <f>IF($CW24="P",CS24,(CS24+BP24)/2)</f>
        <v>8.5500000000000007</v>
      </c>
      <c r="QX24" s="22">
        <f>IF($CW24="P",CT24,(CT24+BQ24)/2)</f>
        <v>1.6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10.7</v>
      </c>
      <c r="RC24" s="40">
        <f>IF(SUM(QG24:QH24,QJ24:QL24,QN24)-QI24-QM24&gt;0,SUM(QG24:QH24,QJ24:QL24,QN24)-QI24-QM24,"")</f>
        <v>45.000000000000007</v>
      </c>
      <c r="RD24" s="40">
        <f>IF(SUM(QO24:QP24,QR24)-QQ24&gt;0,SUM(QO24:QP24,QR24)-QQ24,"")</f>
        <v>18.450000000000003</v>
      </c>
      <c r="RE24" s="40">
        <f>IF(SUM(QH24,QL24,QP24)&gt;0,SUM(QH24,QL24,QP24),"")</f>
        <v>13.549999999999999</v>
      </c>
      <c r="RF24" s="40">
        <f>IF(SUM(RC24,RD24)&gt;0,SUM(RC24,RD24),"")</f>
        <v>63.45000000000001</v>
      </c>
      <c r="RG24" s="40">
        <f>IF(SUM(QT24,QX24)&gt;0,SUM(QT24,QX24),"")</f>
        <v>4.1999999999999993</v>
      </c>
      <c r="RH24" s="40">
        <f>IF(SUM(QS24:QT24,QV24:QX24,QZ24)-SUM(QU24,QY24)&gt;0,SUM(QS24:QT24,QV24:QX24,QZ24)-SUM(QU24,QY24),"")</f>
        <v>21.750000000000004</v>
      </c>
      <c r="RI24" s="40">
        <f>IF(SUM(RC24,RD24,RH24)&gt;0,SUM(RC24,RD24,RH24),"")</f>
        <v>85.200000000000017</v>
      </c>
    </row>
    <row r="25" spans="1:477" x14ac:dyDescent="0.2">
      <c r="A25" s="4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>22</v>
      </c>
      <c r="B25" s="4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>17</v>
      </c>
      <c r="C25" s="5" t="s">
        <v>126</v>
      </c>
      <c r="D25" s="4" t="s">
        <v>4</v>
      </c>
      <c r="E25" s="4">
        <v>2004</v>
      </c>
      <c r="F25" s="9">
        <f>SUM(L25:T25)+SUM(L25:Q25)*0.0000001+SUM(L25)*0.0000000000001</f>
        <v>135.80000878000439</v>
      </c>
      <c r="G25" s="66"/>
      <c r="H25" s="3" t="str">
        <f>IF(OR(AND(AR25&gt;=AY$44,AS25&gt;=AY$48,AR25&lt;&gt;"",AQ25=""),AND(AW25&gt;=AY$44,AX25&gt;=AY$48,AW25&lt;&gt;"",AQ25=""),AND(BU25&gt;=CB$44,BV25&gt;=CB$48,BU25&lt;&gt;"",BT25=""),AND(BZ25&gt;=CB$44,CA25&gt;=CB$48,BZ25&lt;&gt;"",BT25=""),AND(CX25&gt;=DE$44,CY25&gt;=DE$48,CX25&lt;&gt;"",CW25=""),AND(DC25&gt;=DE$44,DD25&gt;=DE$48,DC25&lt;&gt;""),AND(EC25&gt;=EJ$44,ED25&gt;=EJ$48,EC25&lt;&gt;""),AND(EH25&gt;=EJ$44,EI25&gt;=EJ$48,EH25&lt;&gt;""),AND(FE25&gt;=FL$44,FF25&gt;=FL$48,FE25&lt;&gt;""),AND(FJ25&gt;=FL$44,FK25&gt;=FL$48,FJ25&lt;&gt;""),AND(GG25&gt;=GN$44,GH25&gt;=GN$48,GG25&lt;&gt;""),AND(GL25&gt;=GN$44,GM25&gt;=GN$48,GL25&lt;&gt;""),AND(HI25&gt;=HP$44,HJ25&gt;=HP$48,HI25&lt;&gt;""),AND(HN25&gt;=HP$44,HO25&gt;=HP$48,HN25&lt;&gt;""),AND(IK25&gt;=IR$44,IL25&gt;=IR$48,IK25&lt;&gt;""),AND(IP25&gt;=IR$44,IQ25&gt;=IR$48,IP25&lt;&gt;""),AND(JM25&gt;=JT$44,JN25&gt;=JT$48,JM25&lt;&gt;""),AND(JR25&gt;=JT$44,JS25&gt;=JT$48,JR25&lt;&gt;""),AND(KO25&gt;=KV$44,KP25&gt;=KV$48,KO25&lt;&gt;""),AND(KT25&gt;=KV$44,KU25&gt;=KV$48,KT25&lt;&gt;""),AND(LQ25&gt;=LX$44,LR25&gt;=LX$48,LQ25&lt;&gt;""),AND(LV25&gt;=LX$44,LW25&gt;=LX$48,LV25&lt;&gt;""),AND(MS25&gt;=MZ$44,MT25&gt;=MZ$48,MS25&lt;&gt;""),AND(MX25&gt;=MZ$44,MY25&gt;=MZ$48,MX25&lt;&gt;""),AND(NU25&gt;=OB$44,NV25&gt;=OB$48,NU25&lt;&gt;""),AND(NZ25&gt;=OB$44,OA25&gt;=OB$48,NZ25&lt;&gt;""),AND(OW25&gt;=PD$44,OX25&gt;=PD$48,OW25&lt;&gt;""),AND(PB25&gt;=PD$44,PC25&gt;=PD$48,PB25&lt;&gt;""),AND(PY25&gt;=QF$44,PZ25&gt;=QF$48,PY25&lt;&gt;""),AND(QD25&gt;=QF$44,QE25&gt;=QF$48,QD25&lt;&gt;"")),"P","")</f>
        <v>P</v>
      </c>
      <c r="I25" s="3" t="str">
        <f>IF(OR(AND(AS25&gt;=AY$48,AS25&lt;&gt;"",AQ25=""),AND(AX25&gt;=AY$48,AX25&lt;&gt;"",AQ25=""),AND(BV25&gt;=CB$48,BV25&lt;&gt;"",BT25=""),AND(CA25&gt;=CB$48,CA25&lt;&gt;"",BT25=""),AND(CY25&gt;=DE$48,CY25&lt;&gt;"",CW25=""),AND(DD25&gt;=DE$48,DD25&lt;&gt;"",CW25=""),AND(ED25&gt;=EJ$48,ED25&lt;&gt;""),AND(EI25&gt;=EJ$48,EI25&lt;&gt;""),AND(FF25&gt;=FL$48,FF25&lt;&gt;""),AND(FK25&gt;=FL$48,FK25&lt;&gt;""),AND(GH25&gt;=GN$48,GH25&lt;&gt;""),AND(GM25&gt;=GN$48,GM25&lt;&gt;""),AND(HJ25&gt;=HP$48,HJ25&lt;&gt;""),AND(HO25&gt;=HP$48,HO25&lt;&gt;""),AND(IL25&gt;=IR$48,IL25&lt;&gt;""),AND(IQ25&gt;=IR$48,IQ25&lt;&gt;""),AND(JN25&gt;=JT$48,JN25&lt;&gt;""),AND(JS25&gt;=JT$48,JS25&lt;&gt;""),AND(KP25&gt;=KV$48,KP25&lt;&gt;""),AND(KU25&gt;=KV$48,KU25&lt;&gt;""),AND(LR25&gt;=LX$48,LR25&lt;&gt;""),AND(LW25&gt;=LX$48,LW25&lt;&gt;""),AND(MT25&gt;=MZ$48,MT25&lt;&gt;""),AND(MY25&gt;=MZ$48,MY25&lt;&gt;""),AND(NV25&gt;=OB$48,NV25&lt;&gt;""),AND(OA25&gt;=OB$48,OA25&lt;&gt;""),AND(OX25&gt;=PD$48,OX25&lt;&gt;""),AND(PC25&gt;=PD$48,PC25&lt;&gt;""),AND(PZ25&gt;=QF$48,PZ25&lt;&gt;""),AND(QE25&gt;=QF$48,QE25&lt;&gt;"")),"P","")</f>
        <v>P</v>
      </c>
      <c r="J25" s="36" t="str">
        <f>IF(AND(I25="P",H25=""),"No DD",IF(OR(AND(AU25&gt;=AY$47,AV25&gt;=AY$51,AU25&lt;&gt;"",AQ25=""),AND(BX25&gt;=CB$47,BY25&gt;=CB$51,BX25&lt;&gt;"",BT25=""),AND(DA25&gt;=DE$47,DB25&gt;=DE$51,DA25&lt;&gt;"",CW25=""),AND(EF25&gt;=EJ$47,EG25&gt;=EJ$51,EF25&lt;&gt;""),AND(FH25&gt;=FL$47,FI25&gt;=FL$51,FH25&lt;&gt;""),AND(GJ25&gt;=GN$47,GK25&gt;=GN$51,GJ25&lt;&gt;""),AND(HL25&gt;=HP$47,HM25&gt;=HP$51,HL25&lt;&gt;""),AND(IN25&gt;=IR$47,IO25&gt;=IR$51,IN25&lt;&gt;""),AND(JP25&gt;=JT$47,JQ25&gt;=JT$51,JP25&lt;&gt;""),AND(KR25&gt;=KV$47,KS25&gt;=KV$51,KR25&lt;&gt;""),AND(LT25&gt;=LX$47,LU25&gt;=LX$51,LT25&lt;&gt;""),AND(MV25&gt;=MZ$47,MW25&gt;=MZ$51,MV25&lt;&gt;""),AND(NX25&gt;=OB$47,NY25&gt;=OB$51,NX25&lt;&gt;""),AND(OZ25&gt;=PD$47,PA25&gt;=PD$51,OZ25&lt;&gt;""),AND(QB25&gt;=QF$47,QC25&gt;=QF$51,QB25&lt;&gt;"")),"Merit",IF(OR(AND(AU25&gt;=AY$46,AV25&gt;=AY$50,AU25&lt;&gt;"",AQ25=""),AND(BX25&gt;=CB$46,BY25&gt;=CB$50,BX25&lt;&gt;"",BT25=""),AND(DA25&gt;=DE$46,DB25&gt;=DE$50,DA25&lt;&gt;"",CW25=""),AND(EF25&gt;=EJ$46,EG25&gt;=EJ$50,EF25&lt;&gt;""),AND(FH25&gt;=FL$46,FI25&gt;=FL$50,FH25&lt;&gt;""),AND(GJ25&gt;=GN$46,GK25&gt;=GN$50,GJ25&lt;&gt;""),AND(HL25&gt;=HP$46,HM25&gt;=HP$50,HL25&lt;&gt;""),AND(IN25&gt;=IR$46,IO25&gt;=IR$50,IN25&lt;&gt;""),AND(JP25&gt;=JT$46,JQ25&gt;=JT$50,JP25&lt;&gt;""),AND(KR25&gt;=KV$46,KS25&gt;=KV$50,KR25&lt;&gt;""),AND(LT25&gt;=LX$46,LU25&gt;=LX$50,LT25&lt;&gt;""),AND(MV25&gt;=MZ$46,MW25&gt;=MZ$50,MV25&lt;&gt;""),AND(NX25&gt;=OB$46,NY25&gt;=OB$50,NX25&lt;&gt;""),AND(OZ25&gt;=PD$46,PA25&gt;=PD$50,OZ25&lt;&gt;""),AND(QB25&gt;=QF$46,QC25&gt;=QF$50,QB25&lt;&gt;"")),"Excellence",IF(K25="P","Worlds Team",IF(H25="P","National Team","")))))</f>
        <v>National Team</v>
      </c>
      <c r="K25" s="3" t="str">
        <f>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P","")</f>
        <v/>
      </c>
      <c r="L25" s="8">
        <f>IF(COUNT(AS25,BV25,CY25)&gt;0,LARGE((AS25,BV25,CY25),1),0)</f>
        <v>43.999999999999993</v>
      </c>
      <c r="M25" s="8" t="str">
        <f>IF(L25=0,"",IF(L25=CY25,$CC$1,IF(L25=BV25,$AZ$1,IF(L25=AS25,$W$1,""))))</f>
        <v>2023 3rd Domestic Trial</v>
      </c>
      <c r="N25" s="8">
        <f>IF(COUNT(AS25,BV25,CY25)&gt;1,LARGE((AS25,BV25,CY25),2),0)</f>
        <v>19.799999999999997</v>
      </c>
      <c r="O25" s="8" t="str">
        <f>IF(N25=0,"",IF(N25=CY25,$CC$1,IF(N25=BV25,$AZ$1,IF(N25=AS25,$W$1,""))))</f>
        <v>2023 Nationals</v>
      </c>
      <c r="P25" s="8">
        <f>IF(COUNT(AT25,BW25,CZ25)&gt;0,LARGE((AT25,BW25,CZ25),1),0)</f>
        <v>23.999999999999996</v>
      </c>
      <c r="Q25" s="8" t="str">
        <f>IF(P25=0,"",IF(P25=CZ25,$CC$1,IF(P25=BW25,$AZ$1,IF(P25=AT25,$W$1,""))))</f>
        <v>2023 Nationals</v>
      </c>
      <c r="R25" s="8">
        <f>IF(MAX(AX25,CA25,DD25)&gt;0,MAX(AX25,CA25,DD25),0)</f>
        <v>48</v>
      </c>
      <c r="S25" s="8" t="str">
        <f>IF(R25=0,"",IF(R25=DD25,$CC$1,IF(R25=CA25,$AZ$1,IF(R25=AX25,$W$1,""))))</f>
        <v>2023 3rd Domestic Trial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17.399999999999999</v>
      </c>
      <c r="X25" s="19">
        <v>2.4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18.399999999999999</v>
      </c>
      <c r="AF25" s="19">
        <v>6.4</v>
      </c>
      <c r="AG25" s="19">
        <v>0.8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2.4</v>
      </c>
      <c r="AS25" s="40">
        <f>IF(SUM(W25:X25,Z25:AB25,AD25)-Y25-AC25&gt;0,SUM(W25:X25,Z25:AB25,AD25)-Y25-AC25,"")</f>
        <v>19.799999999999997</v>
      </c>
      <c r="AT25" s="40">
        <f>IF(SUM(AE25:AF25,AH25)-AG25&gt;0,SUM(AE25:AF25,AH25)-AG25,"")</f>
        <v>23.999999999999996</v>
      </c>
      <c r="AU25" s="40">
        <f>IF(SUM(X25,AB25,AF25)&gt;0,SUM(X25,AB25,AF25),"")</f>
        <v>8.8000000000000007</v>
      </c>
      <c r="AV25" s="40">
        <f>IF(SUM(AS25,AT25)&gt;0,SUM(AS25,AT25),"")</f>
        <v>43.8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43.8</v>
      </c>
      <c r="AZ25" s="18">
        <v>18.399999999999999</v>
      </c>
      <c r="BA25" s="18">
        <v>6</v>
      </c>
      <c r="BB25" s="18">
        <v>0.6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19.2</v>
      </c>
      <c r="BI25" s="18">
        <v>3.5</v>
      </c>
      <c r="BJ25" s="18">
        <v>0</v>
      </c>
      <c r="BK25" s="18">
        <v>0</v>
      </c>
      <c r="BL25" s="18">
        <v>18.600000000000001</v>
      </c>
      <c r="BM25" s="18">
        <v>6</v>
      </c>
      <c r="BN25" s="18">
        <v>0.2</v>
      </c>
      <c r="BO25" s="18">
        <v>0</v>
      </c>
      <c r="BP25" s="18">
        <v>18.399999999999999</v>
      </c>
      <c r="BQ25" s="18">
        <v>6</v>
      </c>
      <c r="BR25" s="18">
        <v>0.8</v>
      </c>
      <c r="BS25" s="18">
        <v>0</v>
      </c>
      <c r="BT25" s="28"/>
      <c r="BU25" s="11">
        <f>IF(SUM(BA25,BE25)&gt;0,SUM(BA25,BE25),"")</f>
        <v>8.8000000000000007</v>
      </c>
      <c r="BV25" s="11">
        <f>IF(SUM(AZ25:BA25,BC25:BE25,BG25)-BB25-BF25&gt;0,SUM(AZ25:BA25,BC25:BE25,BG25)-BB25-BF25,"")</f>
        <v>43.999999999999993</v>
      </c>
      <c r="BW25" s="11">
        <f>IF(SUM(BH25:BI25,BK25)-BJ25&gt;0,SUM(BH25:BI25,BK25)-BJ25,"")</f>
        <v>22.7</v>
      </c>
      <c r="BX25" s="11">
        <f>IF(SUM(BA25,BE25,BI25)&gt;0,SUM(BA25,BE25,BI25),"")</f>
        <v>12.3</v>
      </c>
      <c r="BY25" s="11">
        <f>IF(SUM(BV25,BW25)&gt;0,SUM(BV25,BW25),"")</f>
        <v>66.699999999999989</v>
      </c>
      <c r="BZ25" s="11">
        <f>IF(SUM(BM25,BQ25)&gt;0,SUM(BM25,BQ25),"")</f>
        <v>12</v>
      </c>
      <c r="CA25" s="11">
        <f>IF(SUM(BL25:BM25,BO25:BQ25,BS25)-SUM(BN25,BR25)&gt;0,SUM(BL25:BM25,BO25:BQ25,BS25)-SUM(BN25,BR25),"")</f>
        <v>48</v>
      </c>
      <c r="CB25" s="11">
        <f>IF(SUM(BV25,BW25,CA25)&gt;0,SUM(BV25,BW25,CA25),"")</f>
        <v>114.69999999999999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9.1999999999999993</v>
      </c>
      <c r="QH25" s="22">
        <f>IF($CW25="P",CD25,(CD25+BA25)/2)</f>
        <v>3</v>
      </c>
      <c r="QI25" s="22">
        <f>IF($CW25="P",CE25,(CE25+BB25)/2)</f>
        <v>0.3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1.4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9.6</v>
      </c>
      <c r="QP25" s="22">
        <f>IF($CW25="P",CL25,(CL25+BI25)/2)</f>
        <v>1.75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9.3000000000000007</v>
      </c>
      <c r="QT25" s="22">
        <f>IF($CW25="P",CP25,(CP25+BM25)/2)</f>
        <v>3</v>
      </c>
      <c r="QU25" s="22">
        <f>IF($CW25="P",CQ25,(CQ25+BN25)/2)</f>
        <v>0.1</v>
      </c>
      <c r="QV25" s="22">
        <f>IF($CW25="P",CR25,(CR25+BO25)/2)</f>
        <v>0</v>
      </c>
      <c r="QW25" s="22">
        <f>IF($CW25="P",CS25,(CS25+BP25)/2)</f>
        <v>9.1999999999999993</v>
      </c>
      <c r="QX25" s="22">
        <f>IF($CW25="P",CT25,(CT25+BQ25)/2)</f>
        <v>3</v>
      </c>
      <c r="QY25" s="22">
        <f>IF($CW25="P",CU25,(CU25+BR25)/2)</f>
        <v>0.4</v>
      </c>
      <c r="QZ25" s="22">
        <f>IF($CW25="P",CV25,(CV25+BS25)/2)</f>
        <v>0</v>
      </c>
      <c r="RA25" s="27" t="s">
        <v>46</v>
      </c>
      <c r="RB25" s="40">
        <f>IF(SUM(QH25,QL25)&gt;0,SUM(QH25,QL25),"")</f>
        <v>4.4000000000000004</v>
      </c>
      <c r="RC25" s="40">
        <f>IF(SUM(QG25:QH25,QJ25:QL25,QN25)-QI25-QM25&gt;0,SUM(QG25:QH25,QJ25:QL25,QN25)-QI25-QM25,"")</f>
        <v>21.999999999999996</v>
      </c>
      <c r="RD25" s="40">
        <f>IF(SUM(QO25:QP25,QR25)-QQ25&gt;0,SUM(QO25:QP25,QR25)-QQ25,"")</f>
        <v>11.35</v>
      </c>
      <c r="RE25" s="40">
        <f>IF(SUM(QH25,QL25,QP25)&gt;0,SUM(QH25,QL25,QP25),"")</f>
        <v>6.15</v>
      </c>
      <c r="RF25" s="40">
        <f>IF(SUM(RC25,RD25)&gt;0,SUM(RC25,RD25),"")</f>
        <v>33.349999999999994</v>
      </c>
      <c r="RG25" s="40">
        <f>IF(SUM(QT25,QX25)&gt;0,SUM(QT25,QX25),"")</f>
        <v>6</v>
      </c>
      <c r="RH25" s="40">
        <f>IF(SUM(QS25:QT25,QV25:QX25,QZ25)-SUM(QU25,QY25)&gt;0,SUM(QS25:QT25,QV25:QX25,QZ25)-SUM(QU25,QY25),"")</f>
        <v>24</v>
      </c>
      <c r="RI25" s="40">
        <f>IF(SUM(RC25,RD25,RH25)&gt;0,SUM(RC25,RD25,RH25),"")</f>
        <v>57.349999999999994</v>
      </c>
    </row>
    <row r="26" spans="1:477" x14ac:dyDescent="0.2">
      <c r="A26" s="4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>23</v>
      </c>
      <c r="B26" s="4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>18</v>
      </c>
      <c r="C26" s="5" t="s">
        <v>138</v>
      </c>
      <c r="D26" s="4" t="s">
        <v>6</v>
      </c>
      <c r="E26" s="4">
        <v>2006</v>
      </c>
      <c r="F26" s="9">
        <f>SUM(L26:T26)+SUM(L26:Q26)*0.0000001+SUM(L26)*0.0000000000001</f>
        <v>122.20001222000511</v>
      </c>
      <c r="G26" s="66"/>
      <c r="H26" s="3" t="str">
        <f>IF(OR(AND(AR26&gt;=AY$44,AS26&gt;=AY$48,AR26&lt;&gt;"",AQ26=""),AND(AW26&gt;=AY$44,AX26&gt;=AY$48,AW26&lt;&gt;"",AQ26=""),AND(BU26&gt;=CB$44,BV26&gt;=CB$48,BU26&lt;&gt;"",BT26=""),AND(BZ26&gt;=CB$44,CA26&gt;=CB$48,BZ26&lt;&gt;"",BT26=""),AND(CX26&gt;=DE$44,CY26&gt;=DE$48,CX26&lt;&gt;"",CW26=""),AND(DC26&gt;=DE$44,DD26&gt;=DE$48,DC26&lt;&gt;""),AND(EC26&gt;=EJ$44,ED26&gt;=EJ$48,EC26&lt;&gt;""),AND(EH26&gt;=EJ$44,EI26&gt;=EJ$48,EH26&lt;&gt;""),AND(FE26&gt;=FL$44,FF26&gt;=FL$48,FE26&lt;&gt;""),AND(FJ26&gt;=FL$44,FK26&gt;=FL$48,FJ26&lt;&gt;""),AND(GG26&gt;=GN$44,GH26&gt;=GN$48,GG26&lt;&gt;""),AND(GL26&gt;=GN$44,GM26&gt;=GN$48,GL26&lt;&gt;""),AND(HI26&gt;=HP$44,HJ26&gt;=HP$48,HI26&lt;&gt;""),AND(HN26&gt;=HP$44,HO26&gt;=HP$48,HN26&lt;&gt;""),AND(IK26&gt;=IR$44,IL26&gt;=IR$48,IK26&lt;&gt;""),AND(IP26&gt;=IR$44,IQ26&gt;=IR$48,IP26&lt;&gt;""),AND(JM26&gt;=JT$44,JN26&gt;=JT$48,JM26&lt;&gt;""),AND(JR26&gt;=JT$44,JS26&gt;=JT$48,JR26&lt;&gt;""),AND(KO26&gt;=KV$44,KP26&gt;=KV$48,KO26&lt;&gt;""),AND(KT26&gt;=KV$44,KU26&gt;=KV$48,KT26&lt;&gt;""),AND(LQ26&gt;=LX$44,LR26&gt;=LX$48,LQ26&lt;&gt;""),AND(LV26&gt;=LX$44,LW26&gt;=LX$48,LV26&lt;&gt;""),AND(MS26&gt;=MZ$44,MT26&gt;=MZ$48,MS26&lt;&gt;""),AND(MX26&gt;=MZ$44,MY26&gt;=MZ$48,MX26&lt;&gt;""),AND(NU26&gt;=OB$44,NV26&gt;=OB$48,NU26&lt;&gt;""),AND(NZ26&gt;=OB$44,OA26&gt;=OB$48,NZ26&lt;&gt;""),AND(OW26&gt;=PD$44,OX26&gt;=PD$48,OW26&lt;&gt;""),AND(PB26&gt;=PD$44,PC26&gt;=PD$48,PB26&lt;&gt;""),AND(PY26&gt;=QF$44,PZ26&gt;=QF$48,PY26&lt;&gt;""),AND(QD26&gt;=QF$44,QE26&gt;=QF$48,QD26&lt;&gt;"")),"P","")</f>
        <v>P</v>
      </c>
      <c r="I26" s="3" t="str">
        <f>IF(OR(AND(AS26&gt;=AY$48,AS26&lt;&gt;"",AQ26=""),AND(AX26&gt;=AY$48,AX26&lt;&gt;"",AQ26=""),AND(BV26&gt;=CB$48,BV26&lt;&gt;"",BT26=""),AND(CA26&gt;=CB$48,CA26&lt;&gt;"",BT26=""),AND(CY26&gt;=DE$48,CY26&lt;&gt;"",CW26=""),AND(DD26&gt;=DE$48,DD26&lt;&gt;"",CW26=""),AND(ED26&gt;=EJ$48,ED26&lt;&gt;""),AND(EI26&gt;=EJ$48,EI26&lt;&gt;""),AND(FF26&gt;=FL$48,FF26&lt;&gt;""),AND(FK26&gt;=FL$48,FK26&lt;&gt;""),AND(GH26&gt;=GN$48,GH26&lt;&gt;""),AND(GM26&gt;=GN$48,GM26&lt;&gt;""),AND(HJ26&gt;=HP$48,HJ26&lt;&gt;""),AND(HO26&gt;=HP$48,HO26&lt;&gt;""),AND(IL26&gt;=IR$48,IL26&lt;&gt;""),AND(IQ26&gt;=IR$48,IQ26&lt;&gt;""),AND(JN26&gt;=JT$48,JN26&lt;&gt;""),AND(JS26&gt;=JT$48,JS26&lt;&gt;""),AND(KP26&gt;=KV$48,KP26&lt;&gt;""),AND(KU26&gt;=KV$48,KU26&lt;&gt;""),AND(LR26&gt;=LX$48,LR26&lt;&gt;""),AND(LW26&gt;=LX$48,LW26&lt;&gt;""),AND(MT26&gt;=MZ$48,MT26&lt;&gt;""),AND(MY26&gt;=MZ$48,MY26&lt;&gt;""),AND(NV26&gt;=OB$48,NV26&lt;&gt;""),AND(OA26&gt;=OB$48,OA26&lt;&gt;""),AND(OX26&gt;=PD$48,OX26&lt;&gt;""),AND(PC26&gt;=PD$48,PC26&lt;&gt;""),AND(PZ26&gt;=QF$48,PZ26&lt;&gt;""),AND(QE26&gt;=QF$48,QE26&lt;&gt;"")),"P","")</f>
        <v>P</v>
      </c>
      <c r="J26" s="36" t="str">
        <f>IF(AND(I26="P",H26=""),"No DD",IF(OR(AND(AU26&gt;=AY$47,AV26&gt;=AY$51,AU26&lt;&gt;"",AQ26=""),AND(BX26&gt;=CB$47,BY26&gt;=CB$51,BX26&lt;&gt;"",BT26=""),AND(DA26&gt;=DE$47,DB26&gt;=DE$51,DA26&lt;&gt;"",CW26=""),AND(EF26&gt;=EJ$47,EG26&gt;=EJ$51,EF26&lt;&gt;""),AND(FH26&gt;=FL$47,FI26&gt;=FL$51,FH26&lt;&gt;""),AND(GJ26&gt;=GN$47,GK26&gt;=GN$51,GJ26&lt;&gt;""),AND(HL26&gt;=HP$47,HM26&gt;=HP$51,HL26&lt;&gt;""),AND(IN26&gt;=IR$47,IO26&gt;=IR$51,IN26&lt;&gt;""),AND(JP26&gt;=JT$47,JQ26&gt;=JT$51,JP26&lt;&gt;""),AND(KR26&gt;=KV$47,KS26&gt;=KV$51,KR26&lt;&gt;""),AND(LT26&gt;=LX$47,LU26&gt;=LX$51,LT26&lt;&gt;""),AND(MV26&gt;=MZ$47,MW26&gt;=MZ$51,MV26&lt;&gt;""),AND(NX26&gt;=OB$47,NY26&gt;=OB$51,NX26&lt;&gt;""),AND(OZ26&gt;=PD$47,PA26&gt;=PD$51,OZ26&lt;&gt;""),AND(QB26&gt;=QF$47,QC26&gt;=QF$51,QB26&lt;&gt;"")),"Merit",IF(OR(AND(AU26&gt;=AY$46,AV26&gt;=AY$50,AU26&lt;&gt;"",AQ26=""),AND(BX26&gt;=CB$46,BY26&gt;=CB$50,BX26&lt;&gt;"",BT26=""),AND(DA26&gt;=DE$46,DB26&gt;=DE$50,DA26&lt;&gt;"",CW26=""),AND(EF26&gt;=EJ$46,EG26&gt;=EJ$50,EF26&lt;&gt;""),AND(FH26&gt;=FL$46,FI26&gt;=FL$50,FH26&lt;&gt;""),AND(GJ26&gt;=GN$46,GK26&gt;=GN$50,GJ26&lt;&gt;""),AND(HL26&gt;=HP$46,HM26&gt;=HP$50,HL26&lt;&gt;""),AND(IN26&gt;=IR$46,IO26&gt;=IR$50,IN26&lt;&gt;""),AND(JP26&gt;=JT$46,JQ26&gt;=JT$50,JP26&lt;&gt;""),AND(KR26&gt;=KV$46,KS26&gt;=KV$50,KR26&lt;&gt;""),AND(LT26&gt;=LX$46,LU26&gt;=LX$50,LT26&lt;&gt;""),AND(MV26&gt;=MZ$46,MW26&gt;=MZ$50,MV26&lt;&gt;""),AND(NX26&gt;=OB$46,NY26&gt;=OB$50,NX26&lt;&gt;""),AND(OZ26&gt;=PD$46,PA26&gt;=PD$50,OZ26&lt;&gt;""),AND(QB26&gt;=QF$46,QC26&gt;=QF$50,QB26&lt;&gt;"")),"Excellence",IF(K26="P","Worlds Team",IF(H26="P","National Team","")))))</f>
        <v>National Team</v>
      </c>
      <c r="K26" s="3" t="str">
        <f>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P","")</f>
        <v/>
      </c>
      <c r="L26" s="8">
        <f>IF(COUNT(AS26,BV26,CY26)&gt;0,LARGE((AS26,BV26,CY26),1),0)</f>
        <v>51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46</v>
      </c>
      <c r="O26" s="8" t="str">
        <f>IF(N26=0,"",IF(N26=CY26,$CC$1,IF(N26=BV26,$AZ$1,IF(N26=AS26,$W$1,""))))</f>
        <v>2023 3rd Domestic Trial</v>
      </c>
      <c r="P26" s="8">
        <f>IF(COUNT(AT26,BW26,CZ26)&gt;0,LARGE((AT26,BW26,CZ26),1),0)</f>
        <v>25.2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0</v>
      </c>
      <c r="X26" s="19">
        <v>0</v>
      </c>
      <c r="Y26" s="19">
        <v>0</v>
      </c>
      <c r="Z26" s="19">
        <v>0</v>
      </c>
      <c r="AA26" s="19">
        <v>18.2</v>
      </c>
      <c r="AB26" s="19">
        <v>7.6</v>
      </c>
      <c r="AC26" s="19">
        <v>0.6</v>
      </c>
      <c r="AD26" s="19">
        <v>0</v>
      </c>
      <c r="AE26" s="19">
        <v>18.5</v>
      </c>
      <c r="AF26" s="19">
        <v>7.3</v>
      </c>
      <c r="AG26" s="19">
        <v>0.6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7.6</v>
      </c>
      <c r="AS26" s="40">
        <f>IF(SUM(W26:X26,Z26:AB26,AD26)-Y26-AC26&gt;0,SUM(W26:X26,Z26:AB26,AD26)-Y26-AC26,"")</f>
        <v>25.199999999999996</v>
      </c>
      <c r="AT26" s="40">
        <f>IF(SUM(AE26:AF26,AH26)-AG26&gt;0,SUM(AE26:AF26,AH26)-AG26,"")</f>
        <v>25.2</v>
      </c>
      <c r="AU26" s="40">
        <f>IF(SUM(X26,AB26,AF26)&gt;0,SUM(X26,AB26,AF26),"")</f>
        <v>14.899999999999999</v>
      </c>
      <c r="AV26" s="40">
        <f>IF(SUM(AS26,AT26)&gt;0,SUM(AS26,AT26),"")</f>
        <v>50.399999999999991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50.399999999999991</v>
      </c>
      <c r="AZ26" s="18">
        <v>18.600000000000001</v>
      </c>
      <c r="BA26" s="18">
        <v>7.6</v>
      </c>
      <c r="BB26" s="18">
        <v>0</v>
      </c>
      <c r="BC26" s="18">
        <v>0</v>
      </c>
      <c r="BD26" s="18">
        <v>17.8</v>
      </c>
      <c r="BE26" s="18">
        <v>3.2</v>
      </c>
      <c r="BF26" s="18">
        <v>1.2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10.8</v>
      </c>
      <c r="BV26" s="11">
        <f>IF(SUM(AZ26:BA26,BC26:BE26,BG26)-BB26-BF26&gt;0,SUM(AZ26:BA26,BC26:BE26,BG26)-BB26-BF26,"")</f>
        <v>46</v>
      </c>
      <c r="BW26" s="11" t="str">
        <f>IF(SUM(BH26:BI26,BK26)-BJ26&gt;0,SUM(BH26:BI26,BK26)-BJ26,"")</f>
        <v/>
      </c>
      <c r="BX26" s="11">
        <f>IF(SUM(BA26,BE26,BI26)&gt;0,SUM(BA26,BE26,BI26),"")</f>
        <v>10.8</v>
      </c>
      <c r="BY26" s="11">
        <f>IF(SUM(BV26,BW26)&gt;0,SUM(BV26,BW26),"")</f>
        <v>46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46</v>
      </c>
      <c r="CC26" s="19">
        <v>18.7</v>
      </c>
      <c r="CD26" s="19">
        <v>7.6</v>
      </c>
      <c r="CE26" s="19">
        <v>0.6</v>
      </c>
      <c r="CF26" s="19">
        <v>0</v>
      </c>
      <c r="CG26" s="19">
        <v>18.5</v>
      </c>
      <c r="CH26" s="19">
        <v>7.6</v>
      </c>
      <c r="CI26" s="19">
        <v>0.8</v>
      </c>
      <c r="CJ26" s="19">
        <v>0</v>
      </c>
      <c r="CK26" s="19">
        <v>16.399999999999999</v>
      </c>
      <c r="CL26" s="19">
        <v>7.3</v>
      </c>
      <c r="CM26" s="19">
        <v>0.8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15.2</v>
      </c>
      <c r="CY26" s="40">
        <f>IF(SUM(CC26:CD26,CF26:CH26,CJ26)-CE26-CI26&gt;0,SUM(CC26:CD26,CF26:CH26,CJ26)-CE26-CI26,"")</f>
        <v>51</v>
      </c>
      <c r="CZ26" s="40">
        <f>IF(SUM(CK26:CL26,CN26)-CM26&gt;0,SUM(CK26:CL26,CN26)-CM26,"")</f>
        <v>22.9</v>
      </c>
      <c r="DA26" s="40">
        <f>IF(SUM(CD26,CH26,CL26)&gt;0,SUM(CD26,CH26,CL26),"")</f>
        <v>22.5</v>
      </c>
      <c r="DB26" s="40">
        <f>IF(SUM(CY26,CZ26)&gt;0,SUM(CY26,CZ26),"")</f>
        <v>73.900000000000006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73.900000000000006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18.649999999999999</v>
      </c>
      <c r="QH26" s="22">
        <f>IF($CW26="P",CD26,(CD26+BA26)/2)</f>
        <v>7.6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18.149999999999999</v>
      </c>
      <c r="QL26" s="22">
        <f>IF($CW26="P",CH26,(CH26+BE26)/2)</f>
        <v>5.4</v>
      </c>
      <c r="QM26" s="22">
        <f>IF($CW26="P",CI26,(CI26+BF26)/2)</f>
        <v>1</v>
      </c>
      <c r="QN26" s="22">
        <f>IF($CW26="P",CJ26,(CJ26+BG26)/2)</f>
        <v>0</v>
      </c>
      <c r="QO26" s="22">
        <f>IF($CW26="P",CK26,(CK26+BH26)/2)</f>
        <v>8.1999999999999993</v>
      </c>
      <c r="QP26" s="22">
        <f>IF($CW26="P",CL26,(CL26+BI26)/2)</f>
        <v>3.65</v>
      </c>
      <c r="QQ26" s="22">
        <f>IF($CW26="P",CM26,(CM26+BJ26)/2)</f>
        <v>0.4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13</v>
      </c>
      <c r="RC26" s="40">
        <f>IF(SUM(QG26:QH26,QJ26:QL26,QN26)-QI26-QM26&gt;0,SUM(QG26:QH26,QJ26:QL26,QN26)-QI26-QM26,"")</f>
        <v>48.5</v>
      </c>
      <c r="RD26" s="40">
        <f>IF(SUM(QO26:QP26,QR26)-QQ26&gt;0,SUM(QO26:QP26,QR26)-QQ26,"")</f>
        <v>11.45</v>
      </c>
      <c r="RE26" s="40">
        <f>IF(SUM(QH26,QL26,QP26)&gt;0,SUM(QH26,QL26,QP26),"")</f>
        <v>16.649999999999999</v>
      </c>
      <c r="RF26" s="40">
        <f>IF(SUM(RC26,RD26)&gt;0,SUM(RC26,RD26),"")</f>
        <v>59.95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59.95</v>
      </c>
    </row>
    <row r="27" spans="1:477" x14ac:dyDescent="0.2">
      <c r="A27" s="4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>24</v>
      </c>
      <c r="B27" s="4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>19</v>
      </c>
      <c r="C27" s="5" t="s">
        <v>127</v>
      </c>
      <c r="D27" s="4" t="s">
        <v>6</v>
      </c>
      <c r="E27" s="4">
        <v>2004</v>
      </c>
      <c r="F27" s="9">
        <f>SUM(L27:T27)+SUM(L27:Q27)*0.0000001+SUM(L27)*0.0000000000001</f>
        <v>121.10000717000494</v>
      </c>
      <c r="G27" s="66"/>
      <c r="H27" s="3" t="str">
        <f>IF(OR(AND(AR27&gt;=AY$44,AS27&gt;=AY$48,AR27&lt;&gt;"",AQ27=""),AND(AW27&gt;=AY$44,AX27&gt;=AY$48,AW27&lt;&gt;"",AQ27=""),AND(BU27&gt;=CB$44,BV27&gt;=CB$48,BU27&lt;&gt;"",BT27=""),AND(BZ27&gt;=CB$44,CA27&gt;=CB$48,BZ27&lt;&gt;"",BT27=""),AND(CX27&gt;=DE$44,CY27&gt;=DE$48,CX27&lt;&gt;"",CW27=""),AND(DC27&gt;=DE$44,DD27&gt;=DE$48,DC27&lt;&gt;""),AND(EC27&gt;=EJ$44,ED27&gt;=EJ$48,EC27&lt;&gt;""),AND(EH27&gt;=EJ$44,EI27&gt;=EJ$48,EH27&lt;&gt;""),AND(FE27&gt;=FL$44,FF27&gt;=FL$48,FE27&lt;&gt;""),AND(FJ27&gt;=FL$44,FK27&gt;=FL$48,FJ27&lt;&gt;""),AND(GG27&gt;=GN$44,GH27&gt;=GN$48,GG27&lt;&gt;""),AND(GL27&gt;=GN$44,GM27&gt;=GN$48,GL27&lt;&gt;""),AND(HI27&gt;=HP$44,HJ27&gt;=HP$48,HI27&lt;&gt;""),AND(HN27&gt;=HP$44,HO27&gt;=HP$48,HN27&lt;&gt;""),AND(IK27&gt;=IR$44,IL27&gt;=IR$48,IK27&lt;&gt;""),AND(IP27&gt;=IR$44,IQ27&gt;=IR$48,IP27&lt;&gt;""),AND(JM27&gt;=JT$44,JN27&gt;=JT$48,JM27&lt;&gt;""),AND(JR27&gt;=JT$44,JS27&gt;=JT$48,JR27&lt;&gt;""),AND(KO27&gt;=KV$44,KP27&gt;=KV$48,KO27&lt;&gt;""),AND(KT27&gt;=KV$44,KU27&gt;=KV$48,KT27&lt;&gt;""),AND(LQ27&gt;=LX$44,LR27&gt;=LX$48,LQ27&lt;&gt;""),AND(LV27&gt;=LX$44,LW27&gt;=LX$48,LV27&lt;&gt;""),AND(MS27&gt;=MZ$44,MT27&gt;=MZ$48,MS27&lt;&gt;""),AND(MX27&gt;=MZ$44,MY27&gt;=MZ$48,MX27&lt;&gt;""),AND(NU27&gt;=OB$44,NV27&gt;=OB$48,NU27&lt;&gt;""),AND(NZ27&gt;=OB$44,OA27&gt;=OB$48,NZ27&lt;&gt;""),AND(OW27&gt;=PD$44,OX27&gt;=PD$48,OW27&lt;&gt;""),AND(PB27&gt;=PD$44,PC27&gt;=PD$48,PB27&lt;&gt;""),AND(PY27&gt;=QF$44,PZ27&gt;=QF$48,PY27&lt;&gt;""),AND(QD27&gt;=QF$44,QE27&gt;=QF$48,QD27&lt;&gt;"")),"P","")</f>
        <v>P</v>
      </c>
      <c r="I27" s="3" t="str">
        <f>IF(OR(AND(AS27&gt;=AY$48,AS27&lt;&gt;"",AQ27=""),AND(AX27&gt;=AY$48,AX27&lt;&gt;"",AQ27=""),AND(BV27&gt;=CB$48,BV27&lt;&gt;"",BT27=""),AND(CA27&gt;=CB$48,CA27&lt;&gt;"",BT27=""),AND(CY27&gt;=DE$48,CY27&lt;&gt;"",CW27=""),AND(DD27&gt;=DE$48,DD27&lt;&gt;"",CW27=""),AND(ED27&gt;=EJ$48,ED27&lt;&gt;""),AND(EI27&gt;=EJ$48,EI27&lt;&gt;""),AND(FF27&gt;=FL$48,FF27&lt;&gt;""),AND(FK27&gt;=FL$48,FK27&lt;&gt;""),AND(GH27&gt;=GN$48,GH27&lt;&gt;""),AND(GM27&gt;=GN$48,GM27&lt;&gt;""),AND(HJ27&gt;=HP$48,HJ27&lt;&gt;""),AND(HO27&gt;=HP$48,HO27&lt;&gt;""),AND(IL27&gt;=IR$48,IL27&lt;&gt;""),AND(IQ27&gt;=IR$48,IQ27&lt;&gt;""),AND(JN27&gt;=JT$48,JN27&lt;&gt;""),AND(JS27&gt;=JT$48,JS27&lt;&gt;""),AND(KP27&gt;=KV$48,KP27&lt;&gt;""),AND(KU27&gt;=KV$48,KU27&lt;&gt;""),AND(LR27&gt;=LX$48,LR27&lt;&gt;""),AND(LW27&gt;=LX$48,LW27&lt;&gt;""),AND(MT27&gt;=MZ$48,MT27&lt;&gt;""),AND(MY27&gt;=MZ$48,MY27&lt;&gt;""),AND(NV27&gt;=OB$48,NV27&lt;&gt;""),AND(OA27&gt;=OB$48,OA27&lt;&gt;""),AND(OX27&gt;=PD$48,OX27&lt;&gt;""),AND(PC27&gt;=PD$48,PC27&lt;&gt;""),AND(PZ27&gt;=QF$48,PZ27&lt;&gt;""),AND(QE27&gt;=QF$48,QE27&lt;&gt;"")),"P","")</f>
        <v>P</v>
      </c>
      <c r="J27" s="36" t="str">
        <f>IF(AND(I27="P",H27=""),"No DD",IF(OR(AND(AU27&gt;=AY$47,AV27&gt;=AY$51,AU27&lt;&gt;"",AQ27=""),AND(BX27&gt;=CB$47,BY27&gt;=CB$51,BX27&lt;&gt;"",BT27=""),AND(DA27&gt;=DE$47,DB27&gt;=DE$51,DA27&lt;&gt;"",CW27=""),AND(EF27&gt;=EJ$47,EG27&gt;=EJ$51,EF27&lt;&gt;""),AND(FH27&gt;=FL$47,FI27&gt;=FL$51,FH27&lt;&gt;""),AND(GJ27&gt;=GN$47,GK27&gt;=GN$51,GJ27&lt;&gt;""),AND(HL27&gt;=HP$47,HM27&gt;=HP$51,HL27&lt;&gt;""),AND(IN27&gt;=IR$47,IO27&gt;=IR$51,IN27&lt;&gt;""),AND(JP27&gt;=JT$47,JQ27&gt;=JT$51,JP27&lt;&gt;""),AND(KR27&gt;=KV$47,KS27&gt;=KV$51,KR27&lt;&gt;""),AND(LT27&gt;=LX$47,LU27&gt;=LX$51,LT27&lt;&gt;""),AND(MV27&gt;=MZ$47,MW27&gt;=MZ$51,MV27&lt;&gt;""),AND(NX27&gt;=OB$47,NY27&gt;=OB$51,NX27&lt;&gt;""),AND(OZ27&gt;=PD$47,PA27&gt;=PD$51,OZ27&lt;&gt;""),AND(QB27&gt;=QF$47,QC27&gt;=QF$51,QB27&lt;&gt;"")),"Merit",IF(OR(AND(AU27&gt;=AY$46,AV27&gt;=AY$50,AU27&lt;&gt;"",AQ27=""),AND(BX27&gt;=CB$46,BY27&gt;=CB$50,BX27&lt;&gt;"",BT27=""),AND(DA27&gt;=DE$46,DB27&gt;=DE$50,DA27&lt;&gt;"",CW27=""),AND(EF27&gt;=EJ$46,EG27&gt;=EJ$50,EF27&lt;&gt;""),AND(FH27&gt;=FL$46,FI27&gt;=FL$50,FH27&lt;&gt;""),AND(GJ27&gt;=GN$46,GK27&gt;=GN$50,GJ27&lt;&gt;""),AND(HL27&gt;=HP$46,HM27&gt;=HP$50,HL27&lt;&gt;""),AND(IN27&gt;=IR$46,IO27&gt;=IR$50,IN27&lt;&gt;""),AND(JP27&gt;=JT$46,JQ27&gt;=JT$50,JP27&lt;&gt;""),AND(KR27&gt;=KV$46,KS27&gt;=KV$50,KR27&lt;&gt;""),AND(LT27&gt;=LX$46,LU27&gt;=LX$50,LT27&lt;&gt;""),AND(MV27&gt;=MZ$46,MW27&gt;=MZ$50,MV27&lt;&gt;""),AND(NX27&gt;=OB$46,NY27&gt;=OB$50,NX27&lt;&gt;""),AND(OZ27&gt;=PD$46,PA27&gt;=PD$50,OZ27&lt;&gt;""),AND(QB27&gt;=QF$46,QC27&gt;=QF$50,QB27&lt;&gt;"")),"Excellence",IF(K27="P","Worlds Team",IF(H27="P","National Team","")))))</f>
        <v>National Team</v>
      </c>
      <c r="K27" s="3" t="str">
        <f>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P","")</f>
        <v/>
      </c>
      <c r="L27" s="8">
        <f>IF(COUNT(AS27,BV27,CY27)&gt;0,LARGE((AS27,BV27,CY27),1),0)</f>
        <v>49.4</v>
      </c>
      <c r="M27" s="8" t="str">
        <f>IF(L27=0,"",IF(L27=CY27,$CC$1,IF(L27=BV27,$AZ$1,IF(L27=AS27,$W$1,""))))</f>
        <v>2023 Nationals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22.299999999999997</v>
      </c>
      <c r="Q27" s="8" t="str">
        <f>IF(P27=0,"",IF(P27=CZ27,$CC$1,IF(P27=BW27,$AZ$1,IF(P27=AT27,$W$1,""))))</f>
        <v>2023 Nationals</v>
      </c>
      <c r="R27" s="8">
        <f>IF(MAX(AX27,CA27,DD27)&gt;0,MAX(AX27,CA27,DD27),0)</f>
        <v>49.4</v>
      </c>
      <c r="S27" s="8" t="str">
        <f>IF(R27=0,"",IF(R27=DD27,$CC$1,IF(R27=CA27,$AZ$1,IF(R27=AX27,$W$1,""))))</f>
        <v>2023 Nationals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19.2</v>
      </c>
      <c r="X27" s="19">
        <v>6</v>
      </c>
      <c r="Y27" s="19">
        <v>0</v>
      </c>
      <c r="Z27" s="19">
        <v>0</v>
      </c>
      <c r="AA27" s="19">
        <v>19.2</v>
      </c>
      <c r="AB27" s="19">
        <v>5.6</v>
      </c>
      <c r="AC27" s="19">
        <v>0.6</v>
      </c>
      <c r="AD27" s="19">
        <v>0</v>
      </c>
      <c r="AE27" s="19">
        <v>19.399999999999999</v>
      </c>
      <c r="AF27" s="19">
        <v>3.5</v>
      </c>
      <c r="AG27" s="19">
        <v>0.6</v>
      </c>
      <c r="AH27" s="19">
        <v>0</v>
      </c>
      <c r="AI27" s="19">
        <v>19.600000000000001</v>
      </c>
      <c r="AJ27" s="19">
        <v>6</v>
      </c>
      <c r="AK27" s="19">
        <v>0</v>
      </c>
      <c r="AL27" s="19">
        <v>0</v>
      </c>
      <c r="AM27" s="19">
        <v>19</v>
      </c>
      <c r="AN27" s="19">
        <v>4.8</v>
      </c>
      <c r="AO27" s="19">
        <v>0</v>
      </c>
      <c r="AP27" s="19">
        <v>0</v>
      </c>
      <c r="AQ27" s="27"/>
      <c r="AR27" s="40">
        <f>IF(SUM(X27,AB27)&gt;0,SUM(X27,AB27),"")</f>
        <v>11.6</v>
      </c>
      <c r="AS27" s="40">
        <f>IF(SUM(W27:X27,Z27:AB27,AD27)-Y27-AC27&gt;0,SUM(W27:X27,Z27:AB27,AD27)-Y27-AC27,"")</f>
        <v>49.4</v>
      </c>
      <c r="AT27" s="40">
        <f>IF(SUM(AE27:AF27,AH27)-AG27&gt;0,SUM(AE27:AF27,AH27)-AG27,"")</f>
        <v>22.299999999999997</v>
      </c>
      <c r="AU27" s="40">
        <f>IF(SUM(X27,AB27,AF27)&gt;0,SUM(X27,AB27,AF27),"")</f>
        <v>15.1</v>
      </c>
      <c r="AV27" s="40">
        <f>IF(SUM(AS27,AT27)&gt;0,SUM(AS27,AT27),"")</f>
        <v>71.699999999999989</v>
      </c>
      <c r="AW27" s="40">
        <f>IF(SUM(AJ27,AN27)&gt;0,SUM(AJ27,AN27),"")</f>
        <v>10.8</v>
      </c>
      <c r="AX27" s="40">
        <f>IF(SUM(AI27:AJ27,AL27:AN27,AP27)-SUM(AK27,AO27)&gt;0,SUM(AI27:AJ27,AL27:AN27,AP27)-SUM(AK27,AO27),"")</f>
        <v>49.4</v>
      </c>
      <c r="AY27" s="40">
        <f>IF(SUM(AS27,AT27,AX27)&gt;0,SUM(AS27,AT27,AX27),"")</f>
        <v>121.1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>25</v>
      </c>
      <c r="B28" s="4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>20</v>
      </c>
      <c r="C28" s="5" t="s">
        <v>113</v>
      </c>
      <c r="D28" s="4" t="s">
        <v>5</v>
      </c>
      <c r="E28" s="4">
        <v>2005</v>
      </c>
      <c r="F28" s="9">
        <f>SUM(L28:T28)+SUM(L28:Q28)*0.0000001+SUM(L28)*0.0000000000001</f>
        <v>119.50001195000489</v>
      </c>
      <c r="G28" s="66"/>
      <c r="H28" s="3" t="str">
        <f>IF(OR(AND(AR28&gt;=AY$44,AS28&gt;=AY$48,AR28&lt;&gt;"",AQ28=""),AND(AW28&gt;=AY$44,AX28&gt;=AY$48,AW28&lt;&gt;"",AQ28=""),AND(BU28&gt;=CB$44,BV28&gt;=CB$48,BU28&lt;&gt;"",BT28=""),AND(BZ28&gt;=CB$44,CA28&gt;=CB$48,BZ28&lt;&gt;"",BT28=""),AND(CX28&gt;=DE$44,CY28&gt;=DE$48,CX28&lt;&gt;"",CW28=""),AND(DC28&gt;=DE$44,DD28&gt;=DE$48,DC28&lt;&gt;""),AND(EC28&gt;=EJ$44,ED28&gt;=EJ$48,EC28&lt;&gt;""),AND(EH28&gt;=EJ$44,EI28&gt;=EJ$48,EH28&lt;&gt;""),AND(FE28&gt;=FL$44,FF28&gt;=FL$48,FE28&lt;&gt;""),AND(FJ28&gt;=FL$44,FK28&gt;=FL$48,FJ28&lt;&gt;""),AND(GG28&gt;=GN$44,GH28&gt;=GN$48,GG28&lt;&gt;""),AND(GL28&gt;=GN$44,GM28&gt;=GN$48,GL28&lt;&gt;""),AND(HI28&gt;=HP$44,HJ28&gt;=HP$48,HI28&lt;&gt;""),AND(HN28&gt;=HP$44,HO28&gt;=HP$48,HN28&lt;&gt;""),AND(IK28&gt;=IR$44,IL28&gt;=IR$48,IK28&lt;&gt;""),AND(IP28&gt;=IR$44,IQ28&gt;=IR$48,IP28&lt;&gt;""),AND(JM28&gt;=JT$44,JN28&gt;=JT$48,JM28&lt;&gt;""),AND(JR28&gt;=JT$44,JS28&gt;=JT$48,JR28&lt;&gt;""),AND(KO28&gt;=KV$44,KP28&gt;=KV$48,KO28&lt;&gt;""),AND(KT28&gt;=KV$44,KU28&gt;=KV$48,KT28&lt;&gt;""),AND(LQ28&gt;=LX$44,LR28&gt;=LX$48,LQ28&lt;&gt;""),AND(LV28&gt;=LX$44,LW28&gt;=LX$48,LV28&lt;&gt;""),AND(MS28&gt;=MZ$44,MT28&gt;=MZ$48,MS28&lt;&gt;""),AND(MX28&gt;=MZ$44,MY28&gt;=MZ$48,MX28&lt;&gt;""),AND(NU28&gt;=OB$44,NV28&gt;=OB$48,NU28&lt;&gt;""),AND(NZ28&gt;=OB$44,OA28&gt;=OB$48,NZ28&lt;&gt;""),AND(OW28&gt;=PD$44,OX28&gt;=PD$48,OW28&lt;&gt;""),AND(PB28&gt;=PD$44,PC28&gt;=PD$48,PB28&lt;&gt;""),AND(PY28&gt;=QF$44,PZ28&gt;=QF$48,PY28&lt;&gt;""),AND(QD28&gt;=QF$44,QE28&gt;=QF$48,QD28&lt;&gt;"")),"P","")</f>
        <v>P</v>
      </c>
      <c r="I28" s="3" t="str">
        <f>IF(OR(AND(AS28&gt;=AY$48,AS28&lt;&gt;"",AQ28=""),AND(AX28&gt;=AY$48,AX28&lt;&gt;"",AQ28=""),AND(BV28&gt;=CB$48,BV28&lt;&gt;"",BT28=""),AND(CA28&gt;=CB$48,CA28&lt;&gt;"",BT28=""),AND(CY28&gt;=DE$48,CY28&lt;&gt;"",CW28=""),AND(DD28&gt;=DE$48,DD28&lt;&gt;"",CW28=""),AND(ED28&gt;=EJ$48,ED28&lt;&gt;""),AND(EI28&gt;=EJ$48,EI28&lt;&gt;""),AND(FF28&gt;=FL$48,FF28&lt;&gt;""),AND(FK28&gt;=FL$48,FK28&lt;&gt;""),AND(GH28&gt;=GN$48,GH28&lt;&gt;""),AND(GM28&gt;=GN$48,GM28&lt;&gt;""),AND(HJ28&gt;=HP$48,HJ28&lt;&gt;""),AND(HO28&gt;=HP$48,HO28&lt;&gt;""),AND(IL28&gt;=IR$48,IL28&lt;&gt;""),AND(IQ28&gt;=IR$48,IQ28&lt;&gt;""),AND(JN28&gt;=JT$48,JN28&lt;&gt;""),AND(JS28&gt;=JT$48,JS28&lt;&gt;""),AND(KP28&gt;=KV$48,KP28&lt;&gt;""),AND(KU28&gt;=KV$48,KU28&lt;&gt;""),AND(LR28&gt;=LX$48,LR28&lt;&gt;""),AND(LW28&gt;=LX$48,LW28&lt;&gt;""),AND(MT28&gt;=MZ$48,MT28&lt;&gt;""),AND(MY28&gt;=MZ$48,MY28&lt;&gt;""),AND(NV28&gt;=OB$48,NV28&lt;&gt;""),AND(OA28&gt;=OB$48,OA28&lt;&gt;""),AND(OX28&gt;=PD$48,OX28&lt;&gt;""),AND(PC28&gt;=PD$48,PC28&lt;&gt;""),AND(PZ28&gt;=QF$48,PZ28&lt;&gt;""),AND(QE28&gt;=QF$48,QE28&lt;&gt;"")),"P","")</f>
        <v>P</v>
      </c>
      <c r="J28" s="36" t="str">
        <f>IF(AND(I28="P",H28=""),"No DD",IF(OR(AND(AU28&gt;=AY$47,AV28&gt;=AY$51,AU28&lt;&gt;"",AQ28=""),AND(BX28&gt;=CB$47,BY28&gt;=CB$51,BX28&lt;&gt;"",BT28=""),AND(DA28&gt;=DE$47,DB28&gt;=DE$51,DA28&lt;&gt;"",CW28=""),AND(EF28&gt;=EJ$47,EG28&gt;=EJ$51,EF28&lt;&gt;""),AND(FH28&gt;=FL$47,FI28&gt;=FL$51,FH28&lt;&gt;""),AND(GJ28&gt;=GN$47,GK28&gt;=GN$51,GJ28&lt;&gt;""),AND(HL28&gt;=HP$47,HM28&gt;=HP$51,HL28&lt;&gt;""),AND(IN28&gt;=IR$47,IO28&gt;=IR$51,IN28&lt;&gt;""),AND(JP28&gt;=JT$47,JQ28&gt;=JT$51,JP28&lt;&gt;""),AND(KR28&gt;=KV$47,KS28&gt;=KV$51,KR28&lt;&gt;""),AND(LT28&gt;=LX$47,LU28&gt;=LX$51,LT28&lt;&gt;""),AND(MV28&gt;=MZ$47,MW28&gt;=MZ$51,MV28&lt;&gt;""),AND(NX28&gt;=OB$47,NY28&gt;=OB$51,NX28&lt;&gt;""),AND(OZ28&gt;=PD$47,PA28&gt;=PD$51,OZ28&lt;&gt;""),AND(QB28&gt;=QF$47,QC28&gt;=QF$51,QB28&lt;&gt;"")),"Merit",IF(OR(AND(AU28&gt;=AY$46,AV28&gt;=AY$50,AU28&lt;&gt;"",AQ28=""),AND(BX28&gt;=CB$46,BY28&gt;=CB$50,BX28&lt;&gt;"",BT28=""),AND(DA28&gt;=DE$46,DB28&gt;=DE$50,DA28&lt;&gt;"",CW28=""),AND(EF28&gt;=EJ$46,EG28&gt;=EJ$50,EF28&lt;&gt;""),AND(FH28&gt;=FL$46,FI28&gt;=FL$50,FH28&lt;&gt;""),AND(GJ28&gt;=GN$46,GK28&gt;=GN$50,GJ28&lt;&gt;""),AND(HL28&gt;=HP$46,HM28&gt;=HP$50,HL28&lt;&gt;""),AND(IN28&gt;=IR$46,IO28&gt;=IR$50,IN28&lt;&gt;""),AND(JP28&gt;=JT$46,JQ28&gt;=JT$50,JP28&lt;&gt;""),AND(KR28&gt;=KV$46,KS28&gt;=KV$50,KR28&lt;&gt;""),AND(LT28&gt;=LX$46,LU28&gt;=LX$50,LT28&lt;&gt;""),AND(MV28&gt;=MZ$46,MW28&gt;=MZ$50,MV28&lt;&gt;""),AND(NX28&gt;=OB$46,NY28&gt;=OB$50,NX28&lt;&gt;""),AND(OZ28&gt;=PD$46,PA28&gt;=PD$50,OZ28&lt;&gt;""),AND(QB28&gt;=QF$46,QC28&gt;=QF$50,QB28&lt;&gt;"")),"Excellence",IF(K28="P","Worlds Team",IF(H28="P","National Team","")))))</f>
        <v>National Team</v>
      </c>
      <c r="K28" s="3" t="str">
        <f>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P","")</f>
        <v/>
      </c>
      <c r="L28" s="8">
        <f>IF(COUNT(AS28,BV28,CY28)&gt;0,LARGE((AS28,BV28,CY28),1),0)</f>
        <v>48.9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44.300000000000004</v>
      </c>
      <c r="O28" s="8" t="str">
        <f>IF(N28=0,"",IF(N28=CY28,$CC$1,IF(N28=BV28,$AZ$1,IF(N28=AS28,$W$1,""))))</f>
        <v>2023 3rd Domestic Trial</v>
      </c>
      <c r="P28" s="8">
        <f>IF(COUNT(AT28,BW28,CZ28)&gt;0,LARGE((AT28,BW28,CZ28),1),0)</f>
        <v>26.299999999999997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16.8</v>
      </c>
      <c r="X28" s="19">
        <v>3.4</v>
      </c>
      <c r="Y28" s="19">
        <v>1.8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3.4</v>
      </c>
      <c r="AS28" s="40">
        <f>IF(SUM(W28:X28,Z28:AB28,AD28)-Y28-AC28&gt;0,SUM(W28:X28,Z28:AB28,AD28)-Y28-AC28,"")</f>
        <v>18.399999999999999</v>
      </c>
      <c r="AT28" s="40" t="str">
        <f>IF(SUM(AE28:AF28,AH28)-AG28&gt;0,SUM(AE28:AF28,AH28)-AG28,"")</f>
        <v/>
      </c>
      <c r="AU28" s="40">
        <f>IF(SUM(X28,AB28,AF28)&gt;0,SUM(X28,AB28,AF28),"")</f>
        <v>3.4</v>
      </c>
      <c r="AV28" s="40">
        <f>IF(SUM(AS28,AT28)&gt;0,SUM(AS28,AT28),"")</f>
        <v>18.399999999999999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18.399999999999999</v>
      </c>
      <c r="AZ28" s="18">
        <v>18.100000000000001</v>
      </c>
      <c r="BA28" s="18">
        <v>6.8</v>
      </c>
      <c r="BB28" s="18">
        <v>0</v>
      </c>
      <c r="BC28" s="18">
        <v>0</v>
      </c>
      <c r="BD28" s="18">
        <v>17</v>
      </c>
      <c r="BE28" s="18">
        <v>2.4</v>
      </c>
      <c r="BF28" s="18">
        <v>0</v>
      </c>
      <c r="BG28" s="18">
        <v>0</v>
      </c>
      <c r="BH28" s="18">
        <v>18.2</v>
      </c>
      <c r="BI28" s="18">
        <v>8.1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9.1999999999999993</v>
      </c>
      <c r="BV28" s="11">
        <f>IF(SUM(AZ28:BA28,BC28:BE28,BG28)-BB28-BF28&gt;0,SUM(AZ28:BA28,BC28:BE28,BG28)-BB28-BF28,"")</f>
        <v>44.300000000000004</v>
      </c>
      <c r="BW28" s="11">
        <f>IF(SUM(BH28:BI28,BK28)-BJ28&gt;0,SUM(BH28:BI28,BK28)-BJ28,"")</f>
        <v>26.299999999999997</v>
      </c>
      <c r="BX28" s="11">
        <f>IF(SUM(BA28,BE28,BI28)&gt;0,SUM(BA28,BE28,BI28),"")</f>
        <v>17.299999999999997</v>
      </c>
      <c r="BY28" s="11">
        <f>IF(SUM(BV28,BW28)&gt;0,SUM(BV28,BW28),"")</f>
        <v>70.599999999999994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70.599999999999994</v>
      </c>
      <c r="CC28" s="19">
        <v>16.7</v>
      </c>
      <c r="CD28" s="19">
        <v>8</v>
      </c>
      <c r="CE28" s="19">
        <v>0.8</v>
      </c>
      <c r="CF28" s="19">
        <v>0.3</v>
      </c>
      <c r="CG28" s="19">
        <v>17.899999999999999</v>
      </c>
      <c r="CH28" s="19">
        <v>6.8</v>
      </c>
      <c r="CI28" s="19">
        <v>0</v>
      </c>
      <c r="CJ28" s="19">
        <v>0</v>
      </c>
      <c r="CK28" s="19">
        <v>18</v>
      </c>
      <c r="CL28" s="19">
        <v>6.4</v>
      </c>
      <c r="CM28" s="19">
        <v>0.8</v>
      </c>
      <c r="CN28" s="19">
        <v>0</v>
      </c>
      <c r="CO28" s="19"/>
      <c r="CP28" s="19"/>
      <c r="CQ28" s="19"/>
      <c r="CR28" s="19"/>
      <c r="CS28" s="19"/>
      <c r="CT28" s="19"/>
      <c r="CU28" s="19"/>
      <c r="CV28" s="19"/>
      <c r="CW28" s="27"/>
      <c r="CX28" s="40">
        <f>IF(SUM(CD28,CH28)&gt;0,SUM(CD28,CH28),"")</f>
        <v>14.8</v>
      </c>
      <c r="CY28" s="40">
        <f>IF(SUM(CC28:CD28,CF28:CH28,CJ28)-CE28-CI28&gt;0,SUM(CC28:CD28,CF28:CH28,CJ28)-CE28-CI28,"")</f>
        <v>48.9</v>
      </c>
      <c r="CZ28" s="40">
        <f>IF(SUM(CK28:CL28,CN28)-CM28&gt;0,SUM(CK28:CL28,CN28)-CM28,"")</f>
        <v>23.599999999999998</v>
      </c>
      <c r="DA28" s="40">
        <f>IF(SUM(CD28,CH28,CL28)&gt;0,SUM(CD28,CH28,CL28),"")</f>
        <v>21.200000000000003</v>
      </c>
      <c r="DB28" s="40">
        <f>IF(SUM(CY28,CZ28)&gt;0,SUM(CY28,CZ28),"")</f>
        <v>72.5</v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>
        <f>IF(SUM(CY28,CZ28,DD28)&gt;0,SUM(CY28,CZ28,DD28),"")</f>
        <v>72.5</v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17.399999999999999</v>
      </c>
      <c r="QH28" s="22">
        <f>IF($CW28="P",CD28,(CD28+BA28)/2)</f>
        <v>7.4</v>
      </c>
      <c r="QI28" s="22">
        <f>IF($CW28="P",CE28,(CE28+BB28)/2)</f>
        <v>0.4</v>
      </c>
      <c r="QJ28" s="22">
        <f>IF($CW28="P",CF28,(CF28+BC28)/2)</f>
        <v>0.15</v>
      </c>
      <c r="QK28" s="22">
        <f>IF($CW28="P",CG28,(CG28+BD28)/2)</f>
        <v>17.45</v>
      </c>
      <c r="QL28" s="22">
        <f>IF($CW28="P",CH28,(CH28+BE28)/2)</f>
        <v>4.5999999999999996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18.100000000000001</v>
      </c>
      <c r="QP28" s="22">
        <f>IF($CW28="P",CL28,(CL28+BI28)/2)</f>
        <v>7.25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12</v>
      </c>
      <c r="RC28" s="40">
        <f>IF(SUM(QG28:QH28,QJ28:QL28,QN28)-QI28-QM28&gt;0,SUM(QG28:QH28,QJ28:QL28,QN28)-QI28-QM28,"")</f>
        <v>46.599999999999994</v>
      </c>
      <c r="RD28" s="40">
        <f>IF(SUM(QO28:QP28,QR28)-QQ28&gt;0,SUM(QO28:QP28,QR28)-QQ28,"")</f>
        <v>24.950000000000003</v>
      </c>
      <c r="RE28" s="40">
        <f>IF(SUM(QH28,QL28,QP28)&gt;0,SUM(QH28,QL28,QP28),"")</f>
        <v>19.25</v>
      </c>
      <c r="RF28" s="40">
        <f>IF(SUM(RC28,RD28)&gt;0,SUM(RC28,RD28),"")</f>
        <v>71.55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71.55</v>
      </c>
    </row>
    <row r="29" spans="1:477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215</v>
      </c>
      <c r="D29" s="4" t="s">
        <v>5</v>
      </c>
      <c r="E29" s="4">
        <v>2007</v>
      </c>
      <c r="F29" s="9">
        <f>SUM(L29:T29)+SUM(L29:Q29)*0.0000001+SUM(L29)*0.0000000000001</f>
        <v>161.60001176000472</v>
      </c>
      <c r="G29" s="66"/>
      <c r="H29" s="3" t="str">
        <f>IF(OR(AND(AR29&gt;=AY$44,AS29&gt;=AY$48,AR29&lt;&gt;"",AQ29=""),AND(AW29&gt;=AY$44,AX29&gt;=AY$48,AW29&lt;&gt;"",AQ29=""),AND(BU29&gt;=CB$44,BV29&gt;=CB$48,BU29&lt;&gt;"",BT29=""),AND(BZ29&gt;=CB$44,CA29&gt;=CB$48,BZ29&lt;&gt;"",BT29=""),AND(CX29&gt;=DE$44,CY29&gt;=DE$48,CX29&lt;&gt;"",CW29=""),AND(DC29&gt;=DE$44,DD29&gt;=DE$48,DC29&lt;&gt;""),AND(EC29&gt;=EJ$44,ED29&gt;=EJ$48,EC29&lt;&gt;""),AND(EH29&gt;=EJ$44,EI29&gt;=EJ$48,EH29&lt;&gt;""),AND(FE29&gt;=FL$44,FF29&gt;=FL$48,FE29&lt;&gt;""),AND(FJ29&gt;=FL$44,FK29&gt;=FL$48,FJ29&lt;&gt;""),AND(GG29&gt;=GN$44,GH29&gt;=GN$48,GG29&lt;&gt;""),AND(GL29&gt;=GN$44,GM29&gt;=GN$48,GL29&lt;&gt;""),AND(HI29&gt;=HP$44,HJ29&gt;=HP$48,HI29&lt;&gt;""),AND(HN29&gt;=HP$44,HO29&gt;=HP$48,HN29&lt;&gt;""),AND(IK29&gt;=IR$44,IL29&gt;=IR$48,IK29&lt;&gt;""),AND(IP29&gt;=IR$44,IQ29&gt;=IR$48,IP29&lt;&gt;""),AND(JM29&gt;=JT$44,JN29&gt;=JT$48,JM29&lt;&gt;""),AND(JR29&gt;=JT$44,JS29&gt;=JT$48,JR29&lt;&gt;""),AND(KO29&gt;=KV$44,KP29&gt;=KV$48,KO29&lt;&gt;""),AND(KT29&gt;=KV$44,KU29&gt;=KV$48,KT29&lt;&gt;""),AND(LQ29&gt;=LX$44,LR29&gt;=LX$48,LQ29&lt;&gt;""),AND(LV29&gt;=LX$44,LW29&gt;=LX$48,LV29&lt;&gt;""),AND(MS29&gt;=MZ$44,MT29&gt;=MZ$48,MS29&lt;&gt;""),AND(MX29&gt;=MZ$44,MY29&gt;=MZ$48,MX29&lt;&gt;""),AND(NU29&gt;=OB$44,NV29&gt;=OB$48,NU29&lt;&gt;""),AND(NZ29&gt;=OB$44,OA29&gt;=OB$48,NZ29&lt;&gt;""),AND(OW29&gt;=PD$44,OX29&gt;=PD$48,OW29&lt;&gt;""),AND(PB29&gt;=PD$44,PC29&gt;=PD$48,PB29&lt;&gt;""),AND(PY29&gt;=QF$44,PZ29&gt;=QF$48,PY29&lt;&gt;""),AND(QD29&gt;=QF$44,QE29&gt;=QF$48,QD29&lt;&gt;"")),"P","")</f>
        <v/>
      </c>
      <c r="I29" s="3" t="str">
        <f>IF(OR(AND(AS29&gt;=AY$48,AS29&lt;&gt;"",AQ29=""),AND(AX29&gt;=AY$48,AX29&lt;&gt;"",AQ29=""),AND(BV29&gt;=CB$48,BV29&lt;&gt;"",BT29=""),AND(CA29&gt;=CB$48,CA29&lt;&gt;"",BT29=""),AND(CY29&gt;=DE$48,CY29&lt;&gt;"",CW29=""),AND(DD29&gt;=DE$48,DD29&lt;&gt;"",CW29=""),AND(ED29&gt;=EJ$48,ED29&lt;&gt;""),AND(EI29&gt;=EJ$48,EI29&lt;&gt;""),AND(FF29&gt;=FL$48,FF29&lt;&gt;""),AND(FK29&gt;=FL$48,FK29&lt;&gt;""),AND(GH29&gt;=GN$48,GH29&lt;&gt;""),AND(GM29&gt;=GN$48,GM29&lt;&gt;""),AND(HJ29&gt;=HP$48,HJ29&lt;&gt;""),AND(HO29&gt;=HP$48,HO29&lt;&gt;""),AND(IL29&gt;=IR$48,IL29&lt;&gt;""),AND(IQ29&gt;=IR$48,IQ29&lt;&gt;""),AND(JN29&gt;=JT$48,JN29&lt;&gt;""),AND(JS29&gt;=JT$48,JS29&lt;&gt;""),AND(KP29&gt;=KV$48,KP29&lt;&gt;""),AND(KU29&gt;=KV$48,KU29&lt;&gt;""),AND(LR29&gt;=LX$48,LR29&lt;&gt;""),AND(LW29&gt;=LX$48,LW29&lt;&gt;""),AND(MT29&gt;=MZ$48,MT29&lt;&gt;""),AND(MY29&gt;=MZ$48,MY29&lt;&gt;""),AND(NV29&gt;=OB$48,NV29&lt;&gt;""),AND(OA29&gt;=OB$48,OA29&lt;&gt;""),AND(OX29&gt;=PD$48,OX29&lt;&gt;""),AND(PC29&gt;=PD$48,PC29&lt;&gt;""),AND(PZ29&gt;=QF$48,PZ29&lt;&gt;""),AND(QE29&gt;=QF$48,QE29&lt;&gt;"")),"P","")</f>
        <v/>
      </c>
      <c r="J29" s="36" t="str">
        <f>IF(AND(I29="P",H29=""),"No DD",IF(OR(AND(AU29&gt;=AY$47,AV29&gt;=AY$51,AU29&lt;&gt;"",AQ29=""),AND(BX29&gt;=CB$47,BY29&gt;=CB$51,BX29&lt;&gt;"",BT29=""),AND(DA29&gt;=DE$47,DB29&gt;=DE$51,DA29&lt;&gt;"",CW29=""),AND(EF29&gt;=EJ$47,EG29&gt;=EJ$51,EF29&lt;&gt;""),AND(FH29&gt;=FL$47,FI29&gt;=FL$51,FH29&lt;&gt;""),AND(GJ29&gt;=GN$47,GK29&gt;=GN$51,GJ29&lt;&gt;""),AND(HL29&gt;=HP$47,HM29&gt;=HP$51,HL29&lt;&gt;""),AND(IN29&gt;=IR$47,IO29&gt;=IR$51,IN29&lt;&gt;""),AND(JP29&gt;=JT$47,JQ29&gt;=JT$51,JP29&lt;&gt;""),AND(KR29&gt;=KV$47,KS29&gt;=KV$51,KR29&lt;&gt;""),AND(LT29&gt;=LX$47,LU29&gt;=LX$51,LT29&lt;&gt;""),AND(MV29&gt;=MZ$47,MW29&gt;=MZ$51,MV29&lt;&gt;""),AND(NX29&gt;=OB$47,NY29&gt;=OB$51,NX29&lt;&gt;""),AND(OZ29&gt;=PD$47,PA29&gt;=PD$51,OZ29&lt;&gt;""),AND(QB29&gt;=QF$47,QC29&gt;=QF$51,QB29&lt;&gt;"")),"Merit",IF(OR(AND(AU29&gt;=AY$46,AV29&gt;=AY$50,AU29&lt;&gt;"",AQ29=""),AND(BX29&gt;=CB$46,BY29&gt;=CB$50,BX29&lt;&gt;"",BT29=""),AND(DA29&gt;=DE$46,DB29&gt;=DE$50,DA29&lt;&gt;"",CW29=""),AND(EF29&gt;=EJ$46,EG29&gt;=EJ$50,EF29&lt;&gt;""),AND(FH29&gt;=FL$46,FI29&gt;=FL$50,FH29&lt;&gt;""),AND(GJ29&gt;=GN$46,GK29&gt;=GN$50,GJ29&lt;&gt;""),AND(HL29&gt;=HP$46,HM29&gt;=HP$50,HL29&lt;&gt;""),AND(IN29&gt;=IR$46,IO29&gt;=IR$50,IN29&lt;&gt;""),AND(JP29&gt;=JT$46,JQ29&gt;=JT$50,JP29&lt;&gt;""),AND(KR29&gt;=KV$46,KS29&gt;=KV$50,KR29&lt;&gt;""),AND(LT29&gt;=LX$46,LU29&gt;=LX$50,LT29&lt;&gt;""),AND(MV29&gt;=MZ$46,MW29&gt;=MZ$50,MV29&lt;&gt;""),AND(NX29&gt;=OB$46,NY29&gt;=OB$50,NX29&lt;&gt;""),AND(OZ29&gt;=PD$46,PA29&gt;=PD$50,OZ29&lt;&gt;""),AND(QB29&gt;=QF$46,QC29&gt;=QF$50,QB29&lt;&gt;"")),"Excellence",IF(K29="P","Worlds Team",IF(H29="P","National Team","")))))</f>
        <v/>
      </c>
      <c r="K29" s="3" t="str">
        <f>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P","")</f>
        <v/>
      </c>
      <c r="L29" s="8">
        <f>IF(COUNT(AS29,BV29,CY29)&gt;0,LARGE((AS29,BV29,CY29),1),0)</f>
        <v>47.300000000000004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46.2</v>
      </c>
      <c r="O29" s="8" t="str">
        <f>IF(N29=0,"",IF(N29=CY29,$CC$1,IF(N29=BV29,$AZ$1,IF(N29=AS29,$W$1,""))))</f>
        <v>2023 Nationals</v>
      </c>
      <c r="P29" s="8">
        <f>IF(COUNT(AT29,BW29,CZ29)&gt;0,LARGE((AT29,BW29,CZ29),1),0)</f>
        <v>24.1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43.999999999999993</v>
      </c>
      <c r="S29" s="8" t="str">
        <f>IF(R29=0,"",IF(R29=DD29,$CC$1,IF(R29=CA29,$AZ$1,IF(R29=AX29,$W$1,""))))</f>
        <v>2023 Nationals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18.399999999999999</v>
      </c>
      <c r="X29" s="19">
        <v>5.6</v>
      </c>
      <c r="Y29" s="19">
        <v>1</v>
      </c>
      <c r="Z29" s="19">
        <v>0</v>
      </c>
      <c r="AA29" s="19">
        <v>18.600000000000001</v>
      </c>
      <c r="AB29" s="19">
        <v>5.6</v>
      </c>
      <c r="AC29" s="19">
        <v>1</v>
      </c>
      <c r="AD29" s="19">
        <v>0</v>
      </c>
      <c r="AE29" s="19"/>
      <c r="AF29" s="19"/>
      <c r="AG29" s="19"/>
      <c r="AH29" s="19"/>
      <c r="AI29" s="19">
        <v>18.399999999999999</v>
      </c>
      <c r="AJ29" s="19">
        <v>3.5</v>
      </c>
      <c r="AK29" s="19">
        <v>0.8</v>
      </c>
      <c r="AL29" s="19">
        <v>0</v>
      </c>
      <c r="AM29" s="19">
        <v>19.2</v>
      </c>
      <c r="AN29" s="19">
        <v>4.3</v>
      </c>
      <c r="AO29" s="19">
        <v>0.6</v>
      </c>
      <c r="AP29" s="19">
        <v>0</v>
      </c>
      <c r="AQ29" s="27"/>
      <c r="AR29" s="40">
        <f>IF(SUM(X29,AB29)&gt;0,SUM(X29,AB29),"")</f>
        <v>11.2</v>
      </c>
      <c r="AS29" s="40">
        <f>IF(SUM(W29:X29,Z29:AB29,AD29)-Y29-AC29&gt;0,SUM(W29:X29,Z29:AB29,AD29)-Y29-AC29,"")</f>
        <v>46.2</v>
      </c>
      <c r="AT29" s="40" t="str">
        <f>IF(SUM(AE29:AF29,AH29)-AG29&gt;0,SUM(AE29:AF29,AH29)-AG29,"")</f>
        <v/>
      </c>
      <c r="AU29" s="40">
        <f>IF(SUM(X29,AB29,AF29)&gt;0,SUM(X29,AB29,AF29),"")</f>
        <v>11.2</v>
      </c>
      <c r="AV29" s="40">
        <f>IF(SUM(AS29,AT29)&gt;0,SUM(AS29,AT29),"")</f>
        <v>46.2</v>
      </c>
      <c r="AW29" s="40">
        <f>IF(SUM(AJ29,AN29)&gt;0,SUM(AJ29,AN29),"")</f>
        <v>7.8</v>
      </c>
      <c r="AX29" s="40">
        <f>IF(SUM(AI29:AJ29,AL29:AN29,AP29)-SUM(AK29,AO29)&gt;0,SUM(AI29:AJ29,AL29:AN29,AP29)-SUM(AK29,AO29),"")</f>
        <v>43.999999999999993</v>
      </c>
      <c r="AY29" s="40">
        <f>IF(SUM(AS29,AT29,AX29)&gt;0,SUM(AS29,AT29,AX29),"")</f>
        <v>90.199999999999989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6</v>
      </c>
      <c r="CE29" s="19">
        <v>0.6</v>
      </c>
      <c r="CF29" s="19">
        <v>0</v>
      </c>
      <c r="CG29" s="19">
        <v>18.100000000000001</v>
      </c>
      <c r="CH29" s="19">
        <v>6</v>
      </c>
      <c r="CI29" s="19">
        <v>0.8</v>
      </c>
      <c r="CJ29" s="19">
        <v>0</v>
      </c>
      <c r="CK29" s="19">
        <v>18.100000000000001</v>
      </c>
      <c r="CL29" s="19">
        <v>6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12</v>
      </c>
      <c r="CY29" s="40">
        <f>IF(SUM(CC29:CD29,CF29:CH29,CJ29)-CE29-CI29&gt;0,SUM(CC29:CD29,CF29:CH29,CJ29)-CE29-CI29,"")</f>
        <v>47.300000000000004</v>
      </c>
      <c r="CZ29" s="40">
        <f>IF(SUM(CK29:CL29,CN29)-CM29&gt;0,SUM(CK29:CL29,CN29)-CM29,"")</f>
        <v>24.1</v>
      </c>
      <c r="DA29" s="40">
        <f>IF(SUM(CD29,CH29,CL29)&gt;0,SUM(CD29,CH29,CL29),"")</f>
        <v>18</v>
      </c>
      <c r="DB29" s="40">
        <f>IF(SUM(CY29,CZ29)&gt;0,SUM(CY29,CZ29),"")</f>
        <v>71.400000000000006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71.400000000000006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3</v>
      </c>
      <c r="QI29" s="22">
        <f>IF($CW29="P",CE29,(CE29+BB29)/2)</f>
        <v>0.3</v>
      </c>
      <c r="QJ29" s="22">
        <f>IF($CW29="P",CF29,(CF29+BC29)/2)</f>
        <v>0</v>
      </c>
      <c r="QK29" s="22">
        <f>IF($CW29="P",CG29,(CG29+BD29)/2)</f>
        <v>9.0500000000000007</v>
      </c>
      <c r="QL29" s="22">
        <f>IF($CW29="P",CH29,(CH29+BE29)/2)</f>
        <v>3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9.0500000000000007</v>
      </c>
      <c r="QP29" s="22">
        <f>IF($CW29="P",CL29,(CL29+BI29)/2)</f>
        <v>3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6</v>
      </c>
      <c r="RC29" s="40">
        <f>IF(SUM(QG29:QH29,QJ29:QL29,QN29)-QI29-QM29&gt;0,SUM(QG29:QH29,QJ29:QL29,QN29)-QI29-QM29,"")</f>
        <v>23.650000000000002</v>
      </c>
      <c r="RD29" s="40">
        <f>IF(SUM(QO29:QP29,QR29)-QQ29&gt;0,SUM(QO29:QP29,QR29)-QQ29,"")</f>
        <v>12.05</v>
      </c>
      <c r="RE29" s="40">
        <f>IF(SUM(QH29,QL29,QP29)&gt;0,SUM(QH29,QL29,QP29),"")</f>
        <v>9</v>
      </c>
      <c r="RF29" s="40">
        <f>IF(SUM(RC29,RD29)&gt;0,SUM(RC29,RD29),"")</f>
        <v>35.700000000000003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35.700000000000003</v>
      </c>
    </row>
    <row r="30" spans="1:477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238</v>
      </c>
      <c r="D30" s="4" t="s">
        <v>4</v>
      </c>
      <c r="E30" s="4">
        <v>2005</v>
      </c>
      <c r="F30" s="9">
        <f>SUM(L30:T30)+SUM(L30:Q30)*0.0000001+SUM(L30)*0.0000000000001</f>
        <v>158.70001119000455</v>
      </c>
      <c r="G30" s="66"/>
      <c r="H30" s="3" t="str">
        <f>IF(OR(AND(AR30&gt;=AY$44,AS30&gt;=AY$48,AR30&lt;&gt;"",AQ30=""),AND(AW30&gt;=AY$44,AX30&gt;=AY$48,AW30&lt;&gt;"",AQ30=""),AND(BU30&gt;=CB$44,BV30&gt;=CB$48,BU30&lt;&gt;"",BT30=""),AND(BZ30&gt;=CB$44,CA30&gt;=CB$48,BZ30&lt;&gt;"",BT30=""),AND(CX30&gt;=DE$44,CY30&gt;=DE$48,CX30&lt;&gt;"",CW30=""),AND(DC30&gt;=DE$44,DD30&gt;=DE$48,DC30&lt;&gt;""),AND(EC30&gt;=EJ$44,ED30&gt;=EJ$48,EC30&lt;&gt;""),AND(EH30&gt;=EJ$44,EI30&gt;=EJ$48,EH30&lt;&gt;""),AND(FE30&gt;=FL$44,FF30&gt;=FL$48,FE30&lt;&gt;""),AND(FJ30&gt;=FL$44,FK30&gt;=FL$48,FJ30&lt;&gt;""),AND(GG30&gt;=GN$44,GH30&gt;=GN$48,GG30&lt;&gt;""),AND(GL30&gt;=GN$44,GM30&gt;=GN$48,GL30&lt;&gt;""),AND(HI30&gt;=HP$44,HJ30&gt;=HP$48,HI30&lt;&gt;""),AND(HN30&gt;=HP$44,HO30&gt;=HP$48,HN30&lt;&gt;""),AND(IK30&gt;=IR$44,IL30&gt;=IR$48,IK30&lt;&gt;""),AND(IP30&gt;=IR$44,IQ30&gt;=IR$48,IP30&lt;&gt;""),AND(JM30&gt;=JT$44,JN30&gt;=JT$48,JM30&lt;&gt;""),AND(JR30&gt;=JT$44,JS30&gt;=JT$48,JR30&lt;&gt;""),AND(KO30&gt;=KV$44,KP30&gt;=KV$48,KO30&lt;&gt;""),AND(KT30&gt;=KV$44,KU30&gt;=KV$48,KT30&lt;&gt;""),AND(LQ30&gt;=LX$44,LR30&gt;=LX$48,LQ30&lt;&gt;""),AND(LV30&gt;=LX$44,LW30&gt;=LX$48,LV30&lt;&gt;""),AND(MS30&gt;=MZ$44,MT30&gt;=MZ$48,MS30&lt;&gt;""),AND(MX30&gt;=MZ$44,MY30&gt;=MZ$48,MX30&lt;&gt;""),AND(NU30&gt;=OB$44,NV30&gt;=OB$48,NU30&lt;&gt;""),AND(NZ30&gt;=OB$44,OA30&gt;=OB$48,NZ30&lt;&gt;""),AND(OW30&gt;=PD$44,OX30&gt;=PD$48,OW30&lt;&gt;""),AND(PB30&gt;=PD$44,PC30&gt;=PD$48,PB30&lt;&gt;""),AND(PY30&gt;=QF$44,PZ30&gt;=QF$48,PY30&lt;&gt;""),AND(QD30&gt;=QF$44,QE30&gt;=QF$48,QD30&lt;&gt;"")),"P","")</f>
        <v/>
      </c>
      <c r="I30" s="3" t="str">
        <f>IF(OR(AND(AS30&gt;=AY$48,AS30&lt;&gt;"",AQ30=""),AND(AX30&gt;=AY$48,AX30&lt;&gt;"",AQ30=""),AND(BV30&gt;=CB$48,BV30&lt;&gt;"",BT30=""),AND(CA30&gt;=CB$48,CA30&lt;&gt;"",BT30=""),AND(CY30&gt;=DE$48,CY30&lt;&gt;"",CW30=""),AND(DD30&gt;=DE$48,DD30&lt;&gt;"",CW30=""),AND(ED30&gt;=EJ$48,ED30&lt;&gt;""),AND(EI30&gt;=EJ$48,EI30&lt;&gt;""),AND(FF30&gt;=FL$48,FF30&lt;&gt;""),AND(FK30&gt;=FL$48,FK30&lt;&gt;""),AND(GH30&gt;=GN$48,GH30&lt;&gt;""),AND(GM30&gt;=GN$48,GM30&lt;&gt;""),AND(HJ30&gt;=HP$48,HJ30&lt;&gt;""),AND(HO30&gt;=HP$48,HO30&lt;&gt;""),AND(IL30&gt;=IR$48,IL30&lt;&gt;""),AND(IQ30&gt;=IR$48,IQ30&lt;&gt;""),AND(JN30&gt;=JT$48,JN30&lt;&gt;""),AND(JS30&gt;=JT$48,JS30&lt;&gt;""),AND(KP30&gt;=KV$48,KP30&lt;&gt;""),AND(KU30&gt;=KV$48,KU30&lt;&gt;""),AND(LR30&gt;=LX$48,LR30&lt;&gt;""),AND(LW30&gt;=LX$48,LW30&lt;&gt;""),AND(MT30&gt;=MZ$48,MT30&lt;&gt;""),AND(MY30&gt;=MZ$48,MY30&lt;&gt;""),AND(NV30&gt;=OB$48,NV30&lt;&gt;""),AND(OA30&gt;=OB$48,OA30&lt;&gt;""),AND(OX30&gt;=PD$48,OX30&lt;&gt;""),AND(PC30&gt;=PD$48,PC30&lt;&gt;""),AND(PZ30&gt;=QF$48,PZ30&lt;&gt;""),AND(QE30&gt;=QF$48,QE30&lt;&gt;"")),"P","")</f>
        <v/>
      </c>
      <c r="J30" s="36" t="str">
        <f>IF(AND(I30="P",H30=""),"No DD",IF(OR(AND(AU30&gt;=AY$47,AV30&gt;=AY$51,AU30&lt;&gt;"",AQ30=""),AND(BX30&gt;=CB$47,BY30&gt;=CB$51,BX30&lt;&gt;"",BT30=""),AND(DA30&gt;=DE$47,DB30&gt;=DE$51,DA30&lt;&gt;"",CW30=""),AND(EF30&gt;=EJ$47,EG30&gt;=EJ$51,EF30&lt;&gt;""),AND(FH30&gt;=FL$47,FI30&gt;=FL$51,FH30&lt;&gt;""),AND(GJ30&gt;=GN$47,GK30&gt;=GN$51,GJ30&lt;&gt;""),AND(HL30&gt;=HP$47,HM30&gt;=HP$51,HL30&lt;&gt;""),AND(IN30&gt;=IR$47,IO30&gt;=IR$51,IN30&lt;&gt;""),AND(JP30&gt;=JT$47,JQ30&gt;=JT$51,JP30&lt;&gt;""),AND(KR30&gt;=KV$47,KS30&gt;=KV$51,KR30&lt;&gt;""),AND(LT30&gt;=LX$47,LU30&gt;=LX$51,LT30&lt;&gt;""),AND(MV30&gt;=MZ$47,MW30&gt;=MZ$51,MV30&lt;&gt;""),AND(NX30&gt;=OB$47,NY30&gt;=OB$51,NX30&lt;&gt;""),AND(OZ30&gt;=PD$47,PA30&gt;=PD$51,OZ30&lt;&gt;""),AND(QB30&gt;=QF$47,QC30&gt;=QF$51,QB30&lt;&gt;"")),"Merit",IF(OR(AND(AU30&gt;=AY$46,AV30&gt;=AY$50,AU30&lt;&gt;"",AQ30=""),AND(BX30&gt;=CB$46,BY30&gt;=CB$50,BX30&lt;&gt;"",BT30=""),AND(DA30&gt;=DE$46,DB30&gt;=DE$50,DA30&lt;&gt;"",CW30=""),AND(EF30&gt;=EJ$46,EG30&gt;=EJ$50,EF30&lt;&gt;""),AND(FH30&gt;=FL$46,FI30&gt;=FL$50,FH30&lt;&gt;""),AND(GJ30&gt;=GN$46,GK30&gt;=GN$50,GJ30&lt;&gt;""),AND(HL30&gt;=HP$46,HM30&gt;=HP$50,HL30&lt;&gt;""),AND(IN30&gt;=IR$46,IO30&gt;=IR$50,IN30&lt;&gt;""),AND(JP30&gt;=JT$46,JQ30&gt;=JT$50,JP30&lt;&gt;""),AND(KR30&gt;=KV$46,KS30&gt;=KV$50,KR30&lt;&gt;""),AND(LT30&gt;=LX$46,LU30&gt;=LX$50,LT30&lt;&gt;""),AND(MV30&gt;=MZ$46,MW30&gt;=MZ$50,MV30&lt;&gt;""),AND(NX30&gt;=OB$46,NY30&gt;=OB$50,NX30&lt;&gt;""),AND(OZ30&gt;=PD$46,PA30&gt;=PD$50,OZ30&lt;&gt;""),AND(QB30&gt;=QF$46,QC30&gt;=QF$50,QB30&lt;&gt;"")),"Excellence",IF(K30="P","Worlds Team",IF(H30="P","National Team","")))))</f>
        <v/>
      </c>
      <c r="K30" s="3" t="str">
        <f>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P","")</f>
        <v/>
      </c>
      <c r="L30" s="8">
        <f>IF(COUNT(AS30,BV30,CY30)&gt;0,LARGE((AS30,BV30,CY30),1),0)</f>
        <v>45.399999999999991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42.9</v>
      </c>
      <c r="O30" s="8" t="str">
        <f>IF(N30=0,"",IF(N30=CY30,$CC$1,IF(N30=BV30,$AZ$1,IF(N30=AS30,$W$1,""))))</f>
        <v>2023 Nationals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46.8</v>
      </c>
      <c r="S30" s="8" t="str">
        <f>IF(R30=0,"",IF(R30=DD30,$CC$1,IF(R30=CA30,$AZ$1,IF(R30=AX30,$W$1,""))))</f>
        <v>2024 Elite Canada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18.600000000000001</v>
      </c>
      <c r="X30" s="19">
        <v>5.2</v>
      </c>
      <c r="Y30" s="19">
        <v>0.6</v>
      </c>
      <c r="Z30" s="19">
        <v>0</v>
      </c>
      <c r="AA30" s="19">
        <v>17.3</v>
      </c>
      <c r="AB30" s="19">
        <v>2.4</v>
      </c>
      <c r="AC30" s="19">
        <v>0</v>
      </c>
      <c r="AD30" s="19">
        <v>0</v>
      </c>
      <c r="AE30" s="19">
        <v>17.600000000000001</v>
      </c>
      <c r="AF30" s="19">
        <v>3.5</v>
      </c>
      <c r="AG30" s="19">
        <v>0.6</v>
      </c>
      <c r="AH30" s="19">
        <v>0</v>
      </c>
      <c r="AI30" s="19"/>
      <c r="AJ30" s="19"/>
      <c r="AK30" s="19"/>
      <c r="AL30" s="19"/>
      <c r="AM30" s="19"/>
      <c r="AN30" s="19"/>
      <c r="AO30" s="19"/>
      <c r="AP30" s="19"/>
      <c r="AQ30" s="27"/>
      <c r="AR30" s="40">
        <f>IF(SUM(X30,AB30)&gt;0,SUM(X30,AB30),"")</f>
        <v>7.6</v>
      </c>
      <c r="AS30" s="40">
        <f>IF(SUM(W30:X30,Z30:AB30,AD30)-Y30-AC30&gt;0,SUM(W30:X30,Z30:AB30,AD30)-Y30-AC30,"")</f>
        <v>42.9</v>
      </c>
      <c r="AT30" s="40">
        <f>IF(SUM(AE30:AF30,AH30)-AG30&gt;0,SUM(AE30:AF30,AH30)-AG30,"")</f>
        <v>20.5</v>
      </c>
      <c r="AU30" s="40">
        <f>IF(SUM(X30,AB30,AF30)&gt;0,SUM(X30,AB30,AF30),"")</f>
        <v>11.1</v>
      </c>
      <c r="AV30" s="40">
        <f>IF(SUM(AS30,AT30)&gt;0,SUM(AS30,AT30),"")</f>
        <v>63.4</v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>
        <f>IF(SUM(AS30,AT30,AX30)&gt;0,SUM(AS30,AT30,AX30),"")</f>
        <v>63.4</v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18.399999999999999</v>
      </c>
      <c r="CD30" s="19">
        <v>5.2</v>
      </c>
      <c r="CE30" s="19">
        <v>0</v>
      </c>
      <c r="CF30" s="19">
        <v>0</v>
      </c>
      <c r="CG30" s="19">
        <v>18.5</v>
      </c>
      <c r="CH30" s="19">
        <v>3.5</v>
      </c>
      <c r="CI30" s="19">
        <v>0.2</v>
      </c>
      <c r="CJ30" s="19">
        <v>0</v>
      </c>
      <c r="CK30" s="19">
        <v>18.399999999999999</v>
      </c>
      <c r="CL30" s="19">
        <v>5.2</v>
      </c>
      <c r="CM30" s="19">
        <v>0</v>
      </c>
      <c r="CN30" s="19">
        <v>0</v>
      </c>
      <c r="CO30" s="19">
        <v>18.600000000000001</v>
      </c>
      <c r="CP30" s="19">
        <v>4.3</v>
      </c>
      <c r="CQ30" s="19">
        <v>0</v>
      </c>
      <c r="CR30" s="19">
        <v>0</v>
      </c>
      <c r="CS30" s="19">
        <v>18.899999999999999</v>
      </c>
      <c r="CT30" s="19">
        <v>5.2</v>
      </c>
      <c r="CU30" s="19">
        <v>0.2</v>
      </c>
      <c r="CV30" s="19">
        <v>0</v>
      </c>
      <c r="CW30" s="27"/>
      <c r="CX30" s="40">
        <f>IF(SUM(CD30,CH30)&gt;0,SUM(CD30,CH30),"")</f>
        <v>8.6999999999999993</v>
      </c>
      <c r="CY30" s="40">
        <f>IF(SUM(CC30:CD30,CF30:CH30,CJ30)-CE30-CI30&gt;0,SUM(CC30:CD30,CF30:CH30,CJ30)-CE30-CI30,"")</f>
        <v>45.399999999999991</v>
      </c>
      <c r="CZ30" s="40">
        <f>IF(SUM(CK30:CL30,CN30)-CM30&gt;0,SUM(CK30:CL30,CN30)-CM30,"")</f>
        <v>23.599999999999998</v>
      </c>
      <c r="DA30" s="40">
        <f>IF(SUM(CD30,CH30,CL30)&gt;0,SUM(CD30,CH30,CL30),"")</f>
        <v>13.899999999999999</v>
      </c>
      <c r="DB30" s="40">
        <f>IF(SUM(CY30,CZ30)&gt;0,SUM(CY30,CZ30),"")</f>
        <v>68.999999999999986</v>
      </c>
      <c r="DC30" s="40">
        <f>IF(SUM(CP30,CT30)&gt;0,SUM(CP30,CT30),"")</f>
        <v>9.5</v>
      </c>
      <c r="DD30" s="40">
        <f>IF(SUM(CO30:CP30,CR30:CT30,CV30)-SUM(CQ30,CU30)&gt;0,SUM(CO30:CP30,CR30:CT30,CV30)-SUM(CQ30,CU30),"")</f>
        <v>46.8</v>
      </c>
      <c r="DE30" s="40">
        <f>IF(SUM(CY30,CZ30,DD30)&gt;0,SUM(CY30,CZ30,DD30),"")</f>
        <v>115.79999999999998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9.1999999999999993</v>
      </c>
      <c r="QH30" s="22">
        <f>IF($CW30="P",CD30,(CD30+BA30)/2)</f>
        <v>2.6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9.25</v>
      </c>
      <c r="QL30" s="22">
        <f>IF($CW30="P",CH30,(CH30+BE30)/2)</f>
        <v>1.75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9.1999999999999993</v>
      </c>
      <c r="QP30" s="22">
        <f>IF($CW30="P",CL30,(CL30+BI30)/2)</f>
        <v>2.6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9.3000000000000007</v>
      </c>
      <c r="QT30" s="22">
        <f>IF($CW30="P",CP30,(CP30+BM30)/2)</f>
        <v>2.15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4.3499999999999996</v>
      </c>
      <c r="RC30" s="40">
        <f>IF(SUM(QG30:QH30,QJ30:QL30,QN30)-QI30-QM30&gt;0,SUM(QG30:QH30,QJ30:QL30,QN30)-QI30-QM30,"")</f>
        <v>22.699999999999996</v>
      </c>
      <c r="RD30" s="40">
        <f>IF(SUM(QO30:QP30,QR30)-QQ30&gt;0,SUM(QO30:QP30,QR30)-QQ30,"")</f>
        <v>11.799999999999999</v>
      </c>
      <c r="RE30" s="40">
        <f>IF(SUM(QH30,QL30,QP30)&gt;0,SUM(QH30,QL30,QP30),"")</f>
        <v>6.9499999999999993</v>
      </c>
      <c r="RF30" s="40">
        <f>IF(SUM(RC30,RD30)&gt;0,SUM(RC30,RD30),"")</f>
        <v>34.499999999999993</v>
      </c>
      <c r="RG30" s="40">
        <f>IF(SUM(QT30,QX30)&gt;0,SUM(QT30,QX30),"")</f>
        <v>4.75</v>
      </c>
      <c r="RH30" s="40">
        <f>IF(SUM(QS30:QT30,QV30:QX30,QZ30)-SUM(QU30,QY30)&gt;0,SUM(QS30:QT30,QV30:QX30,QZ30)-SUM(QU30,QY30),"")</f>
        <v>23.4</v>
      </c>
      <c r="RI30" s="40">
        <f>IF(SUM(RC30,RD30,RH30)&gt;0,SUM(RC30,RD30,RH30),"")</f>
        <v>57.899999999999991</v>
      </c>
    </row>
    <row r="31" spans="1:477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165</v>
      </c>
      <c r="D31" s="4" t="s">
        <v>3</v>
      </c>
      <c r="E31" s="4">
        <v>2006</v>
      </c>
      <c r="F31" s="9">
        <f>SUM(L31:T31)+SUM(L31:Q31)*0.0000001+SUM(L31)*0.0000000000001</f>
        <v>158.40001109000454</v>
      </c>
      <c r="G31" s="66"/>
      <c r="H31" s="3" t="str">
        <f>IF(OR(AND(AR31&gt;=AY$44,AS31&gt;=AY$48,AR31&lt;&gt;"",AQ31=""),AND(AW31&gt;=AY$44,AX31&gt;=AY$48,AW31&lt;&gt;"",AQ31=""),AND(BU31&gt;=CB$44,BV31&gt;=CB$48,BU31&lt;&gt;"",BT31=""),AND(BZ31&gt;=CB$44,CA31&gt;=CB$48,BZ31&lt;&gt;"",BT31=""),AND(CX31&gt;=DE$44,CY31&gt;=DE$48,CX31&lt;&gt;"",CW31=""),AND(DC31&gt;=DE$44,DD31&gt;=DE$48,DC31&lt;&gt;""),AND(EC31&gt;=EJ$44,ED31&gt;=EJ$48,EC31&lt;&gt;""),AND(EH31&gt;=EJ$44,EI31&gt;=EJ$48,EH31&lt;&gt;""),AND(FE31&gt;=FL$44,FF31&gt;=FL$48,FE31&lt;&gt;""),AND(FJ31&gt;=FL$44,FK31&gt;=FL$48,FJ31&lt;&gt;""),AND(GG31&gt;=GN$44,GH31&gt;=GN$48,GG31&lt;&gt;""),AND(GL31&gt;=GN$44,GM31&gt;=GN$48,GL31&lt;&gt;""),AND(HI31&gt;=HP$44,HJ31&gt;=HP$48,HI31&lt;&gt;""),AND(HN31&gt;=HP$44,HO31&gt;=HP$48,HN31&lt;&gt;""),AND(IK31&gt;=IR$44,IL31&gt;=IR$48,IK31&lt;&gt;""),AND(IP31&gt;=IR$44,IQ31&gt;=IR$48,IP31&lt;&gt;""),AND(JM31&gt;=JT$44,JN31&gt;=JT$48,JM31&lt;&gt;""),AND(JR31&gt;=JT$44,JS31&gt;=JT$48,JR31&lt;&gt;""),AND(KO31&gt;=KV$44,KP31&gt;=KV$48,KO31&lt;&gt;""),AND(KT31&gt;=KV$44,KU31&gt;=KV$48,KT31&lt;&gt;""),AND(LQ31&gt;=LX$44,LR31&gt;=LX$48,LQ31&lt;&gt;""),AND(LV31&gt;=LX$44,LW31&gt;=LX$48,LV31&lt;&gt;""),AND(MS31&gt;=MZ$44,MT31&gt;=MZ$48,MS31&lt;&gt;""),AND(MX31&gt;=MZ$44,MY31&gt;=MZ$48,MX31&lt;&gt;""),AND(NU31&gt;=OB$44,NV31&gt;=OB$48,NU31&lt;&gt;""),AND(NZ31&gt;=OB$44,OA31&gt;=OB$48,NZ31&lt;&gt;""),AND(OW31&gt;=PD$44,OX31&gt;=PD$48,OW31&lt;&gt;""),AND(PB31&gt;=PD$44,PC31&gt;=PD$48,PB31&lt;&gt;""),AND(PY31&gt;=QF$44,PZ31&gt;=QF$48,PY31&lt;&gt;""),AND(QD31&gt;=QF$44,QE31&gt;=QF$48,QD31&lt;&gt;"")),"P","")</f>
        <v/>
      </c>
      <c r="I31" s="3" t="str">
        <f>IF(OR(AND(AS31&gt;=AY$48,AS31&lt;&gt;"",AQ31=""),AND(AX31&gt;=AY$48,AX31&lt;&gt;"",AQ31=""),AND(BV31&gt;=CB$48,BV31&lt;&gt;"",BT31=""),AND(CA31&gt;=CB$48,CA31&lt;&gt;"",BT31=""),AND(CY31&gt;=DE$48,CY31&lt;&gt;"",CW31=""),AND(DD31&gt;=DE$48,DD31&lt;&gt;"",CW31=""),AND(ED31&gt;=EJ$48,ED31&lt;&gt;""),AND(EI31&gt;=EJ$48,EI31&lt;&gt;""),AND(FF31&gt;=FL$48,FF31&lt;&gt;""),AND(FK31&gt;=FL$48,FK31&lt;&gt;""),AND(GH31&gt;=GN$48,GH31&lt;&gt;""),AND(GM31&gt;=GN$48,GM31&lt;&gt;""),AND(HJ31&gt;=HP$48,HJ31&lt;&gt;""),AND(HO31&gt;=HP$48,HO31&lt;&gt;""),AND(IL31&gt;=IR$48,IL31&lt;&gt;""),AND(IQ31&gt;=IR$48,IQ31&lt;&gt;""),AND(JN31&gt;=JT$48,JN31&lt;&gt;""),AND(JS31&gt;=JT$48,JS31&lt;&gt;""),AND(KP31&gt;=KV$48,KP31&lt;&gt;""),AND(KU31&gt;=KV$48,KU31&lt;&gt;""),AND(LR31&gt;=LX$48,LR31&lt;&gt;""),AND(LW31&gt;=LX$48,LW31&lt;&gt;""),AND(MT31&gt;=MZ$48,MT31&lt;&gt;""),AND(MY31&gt;=MZ$48,MY31&lt;&gt;""),AND(NV31&gt;=OB$48,NV31&lt;&gt;""),AND(OA31&gt;=OB$48,OA31&lt;&gt;""),AND(OX31&gt;=PD$48,OX31&lt;&gt;""),AND(PC31&gt;=PD$48,PC31&lt;&gt;""),AND(PZ31&gt;=QF$48,PZ31&lt;&gt;""),AND(QE31&gt;=QF$48,QE31&lt;&gt;"")),"P","")</f>
        <v/>
      </c>
      <c r="J31" s="36" t="str">
        <f>IF(AND(I31="P",H31=""),"No DD",IF(OR(AND(AU31&gt;=AY$47,AV31&gt;=AY$51,AU31&lt;&gt;"",AQ31=""),AND(BX31&gt;=CB$47,BY31&gt;=CB$51,BX31&lt;&gt;"",BT31=""),AND(DA31&gt;=DE$47,DB31&gt;=DE$51,DA31&lt;&gt;"",CW31=""),AND(EF31&gt;=EJ$47,EG31&gt;=EJ$51,EF31&lt;&gt;""),AND(FH31&gt;=FL$47,FI31&gt;=FL$51,FH31&lt;&gt;""),AND(GJ31&gt;=GN$47,GK31&gt;=GN$51,GJ31&lt;&gt;""),AND(HL31&gt;=HP$47,HM31&gt;=HP$51,HL31&lt;&gt;""),AND(IN31&gt;=IR$47,IO31&gt;=IR$51,IN31&lt;&gt;""),AND(JP31&gt;=JT$47,JQ31&gt;=JT$51,JP31&lt;&gt;""),AND(KR31&gt;=KV$47,KS31&gt;=KV$51,KR31&lt;&gt;""),AND(LT31&gt;=LX$47,LU31&gt;=LX$51,LT31&lt;&gt;""),AND(MV31&gt;=MZ$47,MW31&gt;=MZ$51,MV31&lt;&gt;""),AND(NX31&gt;=OB$47,NY31&gt;=OB$51,NX31&lt;&gt;""),AND(OZ31&gt;=PD$47,PA31&gt;=PD$51,OZ31&lt;&gt;""),AND(QB31&gt;=QF$47,QC31&gt;=QF$51,QB31&lt;&gt;"")),"Merit",IF(OR(AND(AU31&gt;=AY$46,AV31&gt;=AY$50,AU31&lt;&gt;"",AQ31=""),AND(BX31&gt;=CB$46,BY31&gt;=CB$50,BX31&lt;&gt;"",BT31=""),AND(DA31&gt;=DE$46,DB31&gt;=DE$50,DA31&lt;&gt;"",CW31=""),AND(EF31&gt;=EJ$46,EG31&gt;=EJ$50,EF31&lt;&gt;""),AND(FH31&gt;=FL$46,FI31&gt;=FL$50,FH31&lt;&gt;""),AND(GJ31&gt;=GN$46,GK31&gt;=GN$50,GJ31&lt;&gt;""),AND(HL31&gt;=HP$46,HM31&gt;=HP$50,HL31&lt;&gt;""),AND(IN31&gt;=IR$46,IO31&gt;=IR$50,IN31&lt;&gt;""),AND(JP31&gt;=JT$46,JQ31&gt;=JT$50,JP31&lt;&gt;""),AND(KR31&gt;=KV$46,KS31&gt;=KV$50,KR31&lt;&gt;""),AND(LT31&gt;=LX$46,LU31&gt;=LX$50,LT31&lt;&gt;""),AND(MV31&gt;=MZ$46,MW31&gt;=MZ$50,MV31&lt;&gt;""),AND(NX31&gt;=OB$46,NY31&gt;=OB$50,NX31&lt;&gt;""),AND(OZ31&gt;=PD$46,PA31&gt;=PD$50,OZ31&lt;&gt;""),AND(QB31&gt;=QF$46,QC31&gt;=QF$50,QB31&lt;&gt;"")),"Excellence",IF(K31="P","Worlds Team",IF(H31="P","National Team","")))))</f>
        <v/>
      </c>
      <c r="K31" s="3" t="str">
        <f>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P","")</f>
        <v/>
      </c>
      <c r="L31" s="8">
        <f>IF(COUNT(AS31,BV31,CY31)&gt;0,LARGE((AS31,BV31,CY31),1),0)</f>
        <v>45.7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22.3</v>
      </c>
      <c r="Q31" s="8" t="str">
        <f>IF(P31=0,"",IF(P31=CZ31,$CC$1,IF(P31=BW31,$AZ$1,IF(P31=AT31,$W$1,""))))</f>
        <v>2023 Nationals</v>
      </c>
      <c r="R31" s="8">
        <f>IF(MAX(AX31,CA31,DD31)&gt;0,MAX(AX31,CA31,DD31),0)</f>
        <v>47.5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18.3</v>
      </c>
      <c r="X31" s="19">
        <v>5.6</v>
      </c>
      <c r="Y31" s="19">
        <v>0.2</v>
      </c>
      <c r="Z31" s="19">
        <v>0</v>
      </c>
      <c r="AA31" s="19">
        <v>17.8</v>
      </c>
      <c r="AB31" s="19">
        <v>5.2</v>
      </c>
      <c r="AC31" s="19">
        <v>1</v>
      </c>
      <c r="AD31" s="19">
        <v>0</v>
      </c>
      <c r="AE31" s="19">
        <v>18.7</v>
      </c>
      <c r="AF31" s="19">
        <v>3.6</v>
      </c>
      <c r="AG31" s="19">
        <v>0</v>
      </c>
      <c r="AH31" s="19">
        <v>0</v>
      </c>
      <c r="AI31" s="19">
        <v>18.7</v>
      </c>
      <c r="AJ31" s="19">
        <v>5.2</v>
      </c>
      <c r="AK31" s="19">
        <v>0.2</v>
      </c>
      <c r="AL31" s="19">
        <v>0</v>
      </c>
      <c r="AM31" s="19">
        <v>18.600000000000001</v>
      </c>
      <c r="AN31" s="19">
        <v>5.2</v>
      </c>
      <c r="AO31" s="19">
        <v>0</v>
      </c>
      <c r="AP31" s="19">
        <v>0</v>
      </c>
      <c r="AQ31" s="27"/>
      <c r="AR31" s="40">
        <f>IF(SUM(X31,AB31)&gt;0,SUM(X31,AB31),"")</f>
        <v>10.8</v>
      </c>
      <c r="AS31" s="40">
        <f>IF(SUM(W31:X31,Z31:AB31,AD31)-Y31-AC31&gt;0,SUM(W31:X31,Z31:AB31,AD31)-Y31-AC31,"")</f>
        <v>45.7</v>
      </c>
      <c r="AT31" s="40">
        <f>IF(SUM(AE31:AF31,AH31)-AG31&gt;0,SUM(AE31:AF31,AH31)-AG31,"")</f>
        <v>22.3</v>
      </c>
      <c r="AU31" s="40">
        <f>IF(SUM(X31,AB31,AF31)&gt;0,SUM(X31,AB31,AF31),"")</f>
        <v>14.4</v>
      </c>
      <c r="AV31" s="40">
        <f>IF(SUM(AS31,AT31)&gt;0,SUM(AS31,AT31),"")</f>
        <v>68</v>
      </c>
      <c r="AW31" s="40">
        <f>IF(SUM(AJ31,AN31)&gt;0,SUM(AJ31,AN31),"")</f>
        <v>10.4</v>
      </c>
      <c r="AX31" s="40">
        <f>IF(SUM(AI31:AJ31,AL31:AN31,AP31)-SUM(AK31,AO31)&gt;0,SUM(AI31:AJ31,AL31:AN31,AP31)-SUM(AK31,AO31),"")</f>
        <v>47.5</v>
      </c>
      <c r="AY31" s="40">
        <f>IF(SUM(AS31,AT31,AX31)&gt;0,SUM(AS31,AT31,AX31),"")</f>
        <v>115.5</v>
      </c>
      <c r="AZ31" s="18">
        <v>18.2</v>
      </c>
      <c r="BA31" s="18">
        <v>5.6</v>
      </c>
      <c r="BB31" s="18">
        <v>1</v>
      </c>
      <c r="BC31" s="18">
        <v>0</v>
      </c>
      <c r="BD31" s="18">
        <v>18.399999999999999</v>
      </c>
      <c r="BE31" s="18">
        <v>2.8</v>
      </c>
      <c r="BF31" s="18">
        <v>1.1000000000000001</v>
      </c>
      <c r="BG31" s="18">
        <v>0</v>
      </c>
      <c r="BH31" s="18">
        <v>17.8</v>
      </c>
      <c r="BI31" s="18">
        <v>4</v>
      </c>
      <c r="BJ31" s="18">
        <v>1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17.899999999999999</v>
      </c>
      <c r="BQ31" s="18">
        <v>6</v>
      </c>
      <c r="BR31" s="18">
        <v>0.4</v>
      </c>
      <c r="BS31" s="18">
        <v>0</v>
      </c>
      <c r="BT31" s="28"/>
      <c r="BU31" s="11">
        <f>IF(SUM(BA31,BE31)&gt;0,SUM(BA31,BE31),"")</f>
        <v>8.3999999999999986</v>
      </c>
      <c r="BV31" s="11">
        <f>IF(SUM(AZ31:BA31,BC31:BE31,BG31)-BB31-BF31&gt;0,SUM(AZ31:BA31,BC31:BE31,BG31)-BB31-BF31,"")</f>
        <v>42.899999999999991</v>
      </c>
      <c r="BW31" s="11">
        <f>IF(SUM(BH31:BI31,BK31)-BJ31&gt;0,SUM(BH31:BI31,BK31)-BJ31,"")</f>
        <v>20.8</v>
      </c>
      <c r="BX31" s="11">
        <f>IF(SUM(BA31,BE31,BI31)&gt;0,SUM(BA31,BE31,BI31),"")</f>
        <v>12.399999999999999</v>
      </c>
      <c r="BY31" s="11">
        <f>IF(SUM(BV31,BW31)&gt;0,SUM(BV31,BW31),"")</f>
        <v>63.699999999999989</v>
      </c>
      <c r="BZ31" s="11">
        <f>IF(SUM(BM31,BQ31)&gt;0,SUM(BM31,BQ31),"")</f>
        <v>11.6</v>
      </c>
      <c r="CA31" s="11">
        <f>IF(SUM(BL31:BM31,BO31:BQ31,BS31)-SUM(BN31,BR31)&gt;0,SUM(BL31:BM31,BO31:BQ31,BS31)-SUM(BN31,BR31),"")</f>
        <v>46.9</v>
      </c>
      <c r="CB31" s="11">
        <f>IF(SUM(BV31,BW31,CA31)&gt;0,SUM(BV31,BW31,CA31),"")</f>
        <v>110.6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9.1</v>
      </c>
      <c r="QH31" s="22">
        <f>IF($CW31="P",CD31,(CD31+BA31)/2)</f>
        <v>2.8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1.4</v>
      </c>
      <c r="QM31" s="22">
        <f>IF($CW31="P",CI31,(CI31+BF31)/2)</f>
        <v>0.55000000000000004</v>
      </c>
      <c r="QN31" s="22">
        <f>IF($CW31="P",CJ31,(CJ31+BG31)/2)</f>
        <v>0</v>
      </c>
      <c r="QO31" s="22">
        <f>IF($CW31="P",CK31,(CK31+BH31)/2)</f>
        <v>8.9</v>
      </c>
      <c r="QP31" s="22">
        <f>IF($CW31="P",CL31,(CL31+BI31)/2)</f>
        <v>2</v>
      </c>
      <c r="QQ31" s="22">
        <f>IF($CW31="P",CM31,(CM31+BJ31)/2)</f>
        <v>0.5</v>
      </c>
      <c r="QR31" s="22">
        <f>IF($CW31="P",CN31,(CN31+BK31)/2)</f>
        <v>0</v>
      </c>
      <c r="QS31" s="22">
        <f>IF($CW31="P",CO31,(CO31+BL31)/2)</f>
        <v>9.1999999999999993</v>
      </c>
      <c r="QT31" s="22">
        <f>IF($CW31="P",CP31,(CP31+BM31)/2)</f>
        <v>2.8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8.9499999999999993</v>
      </c>
      <c r="QX31" s="22">
        <f>IF($CW31="P",CT31,(CT31+BQ31)/2)</f>
        <v>3</v>
      </c>
      <c r="QY31" s="22">
        <f>IF($CW31="P",CU31,(CU31+BR31)/2)</f>
        <v>0.2</v>
      </c>
      <c r="QZ31" s="22">
        <f>IF($CW31="P",CV31,(CV31+BS31)/2)</f>
        <v>0</v>
      </c>
      <c r="RA31" s="27" t="s">
        <v>46</v>
      </c>
      <c r="RB31" s="40">
        <f>IF(SUM(QH31,QL31)&gt;0,SUM(QH31,QL31),"")</f>
        <v>4.1999999999999993</v>
      </c>
      <c r="RC31" s="40">
        <f>IF(SUM(QG31:QH31,QJ31:QL31,QN31)-QI31-QM31&gt;0,SUM(QG31:QH31,QJ31:QL31,QN31)-QI31-QM31,"")</f>
        <v>21.449999999999996</v>
      </c>
      <c r="RD31" s="40">
        <f>IF(SUM(QO31:QP31,QR31)-QQ31&gt;0,SUM(QO31:QP31,QR31)-QQ31,"")</f>
        <v>10.4</v>
      </c>
      <c r="RE31" s="40">
        <f>IF(SUM(QH31,QL31,QP31)&gt;0,SUM(QH31,QL31,QP31),"")</f>
        <v>6.1999999999999993</v>
      </c>
      <c r="RF31" s="40">
        <f>IF(SUM(RC31,RD31)&gt;0,SUM(RC31,RD31),"")</f>
        <v>31.849999999999994</v>
      </c>
      <c r="RG31" s="40">
        <f>IF(SUM(QT31,QX31)&gt;0,SUM(QT31,QX31),"")</f>
        <v>5.8</v>
      </c>
      <c r="RH31" s="40">
        <f>IF(SUM(QS31:QT31,QV31:QX31,QZ31)-SUM(QU31,QY31)&gt;0,SUM(QS31:QT31,QV31:QX31,QZ31)-SUM(QU31,QY31),"")</f>
        <v>23.45</v>
      </c>
      <c r="RI31" s="40">
        <f>IF(SUM(RC31,RD31,RH31)&gt;0,SUM(RC31,RD31,RH31),"")</f>
        <v>55.3</v>
      </c>
    </row>
    <row r="32" spans="1:477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190</v>
      </c>
      <c r="D32" s="4" t="s">
        <v>3</v>
      </c>
      <c r="E32" s="4">
        <v>2008</v>
      </c>
      <c r="F32" s="9">
        <f>SUM(L32:T32)+SUM(L32:Q32)*0.0000001+SUM(L32)*0.0000000000001</f>
        <v>116.90000701000471</v>
      </c>
      <c r="G32" s="66"/>
      <c r="H32" s="3" t="str">
        <f>IF(OR(AND(AR32&gt;=AY$44,AS32&gt;=AY$48,AR32&lt;&gt;"",AQ32=""),AND(AW32&gt;=AY$44,AX32&gt;=AY$48,AW32&lt;&gt;"",AQ32=""),AND(BU32&gt;=CB$44,BV32&gt;=CB$48,BU32&lt;&gt;"",BT32=""),AND(BZ32&gt;=CB$44,CA32&gt;=CB$48,BZ32&lt;&gt;"",BT32=""),AND(CX32&gt;=DE$44,CY32&gt;=DE$48,CX32&lt;&gt;"",CW32=""),AND(DC32&gt;=DE$44,DD32&gt;=DE$48,DC32&lt;&gt;""),AND(EC32&gt;=EJ$44,ED32&gt;=EJ$48,EC32&lt;&gt;""),AND(EH32&gt;=EJ$44,EI32&gt;=EJ$48,EH32&lt;&gt;""),AND(FE32&gt;=FL$44,FF32&gt;=FL$48,FE32&lt;&gt;""),AND(FJ32&gt;=FL$44,FK32&gt;=FL$48,FJ32&lt;&gt;""),AND(GG32&gt;=GN$44,GH32&gt;=GN$48,GG32&lt;&gt;""),AND(GL32&gt;=GN$44,GM32&gt;=GN$48,GL32&lt;&gt;""),AND(HI32&gt;=HP$44,HJ32&gt;=HP$48,HI32&lt;&gt;""),AND(HN32&gt;=HP$44,HO32&gt;=HP$48,HN32&lt;&gt;""),AND(IK32&gt;=IR$44,IL32&gt;=IR$48,IK32&lt;&gt;""),AND(IP32&gt;=IR$44,IQ32&gt;=IR$48,IP32&lt;&gt;""),AND(JM32&gt;=JT$44,JN32&gt;=JT$48,JM32&lt;&gt;""),AND(JR32&gt;=JT$44,JS32&gt;=JT$48,JR32&lt;&gt;""),AND(KO32&gt;=KV$44,KP32&gt;=KV$48,KO32&lt;&gt;""),AND(KT32&gt;=KV$44,KU32&gt;=KV$48,KT32&lt;&gt;""),AND(LQ32&gt;=LX$44,LR32&gt;=LX$48,LQ32&lt;&gt;""),AND(LV32&gt;=LX$44,LW32&gt;=LX$48,LV32&lt;&gt;""),AND(MS32&gt;=MZ$44,MT32&gt;=MZ$48,MS32&lt;&gt;""),AND(MX32&gt;=MZ$44,MY32&gt;=MZ$48,MX32&lt;&gt;""),AND(NU32&gt;=OB$44,NV32&gt;=OB$48,NU32&lt;&gt;""),AND(NZ32&gt;=OB$44,OA32&gt;=OB$48,NZ32&lt;&gt;""),AND(OW32&gt;=PD$44,OX32&gt;=PD$48,OW32&lt;&gt;""),AND(PB32&gt;=PD$44,PC32&gt;=PD$48,PB32&lt;&gt;""),AND(PY32&gt;=QF$44,PZ32&gt;=QF$48,PY32&lt;&gt;""),AND(QD32&gt;=QF$44,QE32&gt;=QF$48,QD32&lt;&gt;"")),"P","")</f>
        <v/>
      </c>
      <c r="I32" s="3" t="str">
        <f>IF(OR(AND(AS32&gt;=AY$48,AS32&lt;&gt;"",AQ32=""),AND(AX32&gt;=AY$48,AX32&lt;&gt;"",AQ32=""),AND(BV32&gt;=CB$48,BV32&lt;&gt;"",BT32=""),AND(CA32&gt;=CB$48,CA32&lt;&gt;"",BT32=""),AND(CY32&gt;=DE$48,CY32&lt;&gt;"",CW32=""),AND(DD32&gt;=DE$48,DD32&lt;&gt;"",CW32=""),AND(ED32&gt;=EJ$48,ED32&lt;&gt;""),AND(EI32&gt;=EJ$48,EI32&lt;&gt;""),AND(FF32&gt;=FL$48,FF32&lt;&gt;""),AND(FK32&gt;=FL$48,FK32&lt;&gt;""),AND(GH32&gt;=GN$48,GH32&lt;&gt;""),AND(GM32&gt;=GN$48,GM32&lt;&gt;""),AND(HJ32&gt;=HP$48,HJ32&lt;&gt;""),AND(HO32&gt;=HP$48,HO32&lt;&gt;""),AND(IL32&gt;=IR$48,IL32&lt;&gt;""),AND(IQ32&gt;=IR$48,IQ32&lt;&gt;""),AND(JN32&gt;=JT$48,JN32&lt;&gt;""),AND(JS32&gt;=JT$48,JS32&lt;&gt;""),AND(KP32&gt;=KV$48,KP32&lt;&gt;""),AND(KU32&gt;=KV$48,KU32&lt;&gt;""),AND(LR32&gt;=LX$48,LR32&lt;&gt;""),AND(LW32&gt;=LX$48,LW32&lt;&gt;""),AND(MT32&gt;=MZ$48,MT32&lt;&gt;""),AND(MY32&gt;=MZ$48,MY32&lt;&gt;""),AND(NV32&gt;=OB$48,NV32&lt;&gt;""),AND(OA32&gt;=OB$48,OA32&lt;&gt;""),AND(OX32&gt;=PD$48,OX32&lt;&gt;""),AND(PC32&gt;=PD$48,PC32&lt;&gt;""),AND(PZ32&gt;=QF$48,PZ32&lt;&gt;""),AND(QE32&gt;=QF$48,QE32&lt;&gt;"")),"P","")</f>
        <v/>
      </c>
      <c r="J32" s="36" t="str">
        <f>IF(AND(I32="P",H32=""),"No DD",IF(OR(AND(AU32&gt;=AY$47,AV32&gt;=AY$51,AU32&lt;&gt;"",AQ32=""),AND(BX32&gt;=CB$47,BY32&gt;=CB$51,BX32&lt;&gt;"",BT32=""),AND(DA32&gt;=DE$47,DB32&gt;=DE$51,DA32&lt;&gt;"",CW32=""),AND(EF32&gt;=EJ$47,EG32&gt;=EJ$51,EF32&lt;&gt;""),AND(FH32&gt;=FL$47,FI32&gt;=FL$51,FH32&lt;&gt;""),AND(GJ32&gt;=GN$47,GK32&gt;=GN$51,GJ32&lt;&gt;""),AND(HL32&gt;=HP$47,HM32&gt;=HP$51,HL32&lt;&gt;""),AND(IN32&gt;=IR$47,IO32&gt;=IR$51,IN32&lt;&gt;""),AND(JP32&gt;=JT$47,JQ32&gt;=JT$51,JP32&lt;&gt;""),AND(KR32&gt;=KV$47,KS32&gt;=KV$51,KR32&lt;&gt;""),AND(LT32&gt;=LX$47,LU32&gt;=LX$51,LT32&lt;&gt;""),AND(MV32&gt;=MZ$47,MW32&gt;=MZ$51,MV32&lt;&gt;""),AND(NX32&gt;=OB$47,NY32&gt;=OB$51,NX32&lt;&gt;""),AND(OZ32&gt;=PD$47,PA32&gt;=PD$51,OZ32&lt;&gt;""),AND(QB32&gt;=QF$47,QC32&gt;=QF$51,QB32&lt;&gt;"")),"Merit",IF(OR(AND(AU32&gt;=AY$46,AV32&gt;=AY$50,AU32&lt;&gt;"",AQ32=""),AND(BX32&gt;=CB$46,BY32&gt;=CB$50,BX32&lt;&gt;"",BT32=""),AND(DA32&gt;=DE$46,DB32&gt;=DE$50,DA32&lt;&gt;"",CW32=""),AND(EF32&gt;=EJ$46,EG32&gt;=EJ$50,EF32&lt;&gt;""),AND(FH32&gt;=FL$46,FI32&gt;=FL$50,FH32&lt;&gt;""),AND(GJ32&gt;=GN$46,GK32&gt;=GN$50,GJ32&lt;&gt;""),AND(HL32&gt;=HP$46,HM32&gt;=HP$50,HL32&lt;&gt;""),AND(IN32&gt;=IR$46,IO32&gt;=IR$50,IN32&lt;&gt;""),AND(JP32&gt;=JT$46,JQ32&gt;=JT$50,JP32&lt;&gt;""),AND(KR32&gt;=KV$46,KS32&gt;=KV$50,KR32&lt;&gt;""),AND(LT32&gt;=LX$46,LU32&gt;=LX$50,LT32&lt;&gt;""),AND(MV32&gt;=MZ$46,MW32&gt;=MZ$50,MV32&lt;&gt;""),AND(NX32&gt;=OB$46,NY32&gt;=OB$50,NX32&lt;&gt;""),AND(OZ32&gt;=PD$46,PA32&gt;=PD$50,OZ32&lt;&gt;""),AND(QB32&gt;=QF$46,QC32&gt;=QF$50,QB32&lt;&gt;"")),"Excellence",IF(K32="P","Worlds Team",IF(H32="P","National Team","")))))</f>
        <v/>
      </c>
      <c r="K32" s="3" t="str">
        <f>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P","")</f>
        <v/>
      </c>
      <c r="L32" s="8">
        <f>IF(COUNT(AS32,BV32,CY32)&gt;0,LARGE((AS32,BV32,CY32),1),0)</f>
        <v>47.099999999999994</v>
      </c>
      <c r="M32" s="8" t="str">
        <f>IF(L32=0,"",IF(L32=CY32,$CC$1,IF(L32=BV32,$AZ$1,IF(L32=AS32,$W$1,""))))</f>
        <v>2023 3rd Domestic Trial</v>
      </c>
      <c r="N32" s="8">
        <f>IF(COUNT(AS32,BV32,CY32)&gt;1,LARGE((AS32,BV32,CY32),2),0)</f>
        <v>0</v>
      </c>
      <c r="O32" s="8" t="str">
        <f>IF(N32=0,"",IF(N32=CY32,$CC$1,IF(N32=BV32,$AZ$1,IF(N32=AS32,$W$1,""))))</f>
        <v/>
      </c>
      <c r="P32" s="8">
        <f>IF(COUNT(AT32,BW32,CZ32)&gt;0,LARGE((AT32,BW32,CZ32),1),0)</f>
        <v>23</v>
      </c>
      <c r="Q32" s="8" t="str">
        <f>IF(P32=0,"",IF(P32=CZ32,$CC$1,IF(P32=BW32,$AZ$1,IF(P32=AT32,$W$1,""))))</f>
        <v>2023 3rd Domestic Trial</v>
      </c>
      <c r="R32" s="8">
        <f>IF(MAX(AX32,CA32,DD32)&gt;0,MAX(AX32,CA32,DD32),0)</f>
        <v>46.800000000000004</v>
      </c>
      <c r="S32" s="8" t="str">
        <f>IF(R32=0,"",IF(R32=DD32,$CC$1,IF(R32=CA32,$AZ$1,IF(R32=AX32,$W$1,""))))</f>
        <v>2023 3rd Domestic Trial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18.2</v>
      </c>
      <c r="BA32" s="18">
        <v>5.1999999999999993</v>
      </c>
      <c r="BB32" s="18">
        <v>0</v>
      </c>
      <c r="BC32" s="18">
        <v>0</v>
      </c>
      <c r="BD32" s="18">
        <v>18.5</v>
      </c>
      <c r="BE32" s="18">
        <v>5.1999999999999993</v>
      </c>
      <c r="BF32" s="18">
        <v>0</v>
      </c>
      <c r="BG32" s="18">
        <v>0</v>
      </c>
      <c r="BH32" s="18">
        <v>19</v>
      </c>
      <c r="BI32" s="18">
        <v>4</v>
      </c>
      <c r="BJ32" s="18">
        <v>0</v>
      </c>
      <c r="BK32" s="18">
        <v>0</v>
      </c>
      <c r="BL32" s="18">
        <v>18.8</v>
      </c>
      <c r="BM32" s="18">
        <v>5.1999999999999993</v>
      </c>
      <c r="BN32" s="18">
        <v>0</v>
      </c>
      <c r="BO32" s="18">
        <v>0</v>
      </c>
      <c r="BP32" s="18">
        <v>18.2</v>
      </c>
      <c r="BQ32" s="18">
        <v>5.1999999999999993</v>
      </c>
      <c r="BR32" s="18">
        <v>0.6</v>
      </c>
      <c r="BS32" s="18">
        <v>0</v>
      </c>
      <c r="BT32" s="28"/>
      <c r="BU32" s="11">
        <f>IF(SUM(BA32,BE32)&gt;0,SUM(BA32,BE32),"")</f>
        <v>10.399999999999999</v>
      </c>
      <c r="BV32" s="11">
        <f>IF(SUM(AZ32:BA32,BC32:BE32,BG32)-BB32-BF32&gt;0,SUM(AZ32:BA32,BC32:BE32,BG32)-BB32-BF32,"")</f>
        <v>47.099999999999994</v>
      </c>
      <c r="BW32" s="11">
        <f>IF(SUM(BH32:BI32,BK32)-BJ32&gt;0,SUM(BH32:BI32,BK32)-BJ32,"")</f>
        <v>23</v>
      </c>
      <c r="BX32" s="11">
        <f>IF(SUM(BA32,BE32,BI32)&gt;0,SUM(BA32,BE32,BI32),"")</f>
        <v>14.399999999999999</v>
      </c>
      <c r="BY32" s="11">
        <f>IF(SUM(BV32,BW32)&gt;0,SUM(BV32,BW32),"")</f>
        <v>70.099999999999994</v>
      </c>
      <c r="BZ32" s="11">
        <f>IF(SUM(BM32,BQ32)&gt;0,SUM(BM32,BQ32),"")</f>
        <v>10.399999999999999</v>
      </c>
      <c r="CA32" s="11">
        <f>IF(SUM(BL32:BM32,BO32:BQ32,BS32)-SUM(BN32,BR32)&gt;0,SUM(BL32:BM32,BO32:BQ32,BS32)-SUM(BN32,BR32),"")</f>
        <v>46.800000000000004</v>
      </c>
      <c r="CB32" s="11">
        <f>IF(SUM(BV32,BW32,CA32)&gt;0,SUM(BV32,BW32,CA32),"")</f>
        <v>116.9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9.1</v>
      </c>
      <c r="QH32" s="22">
        <f>IF($CW32="P",CD32,(CD32+BA32)/2)</f>
        <v>2.5999999999999996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9.25</v>
      </c>
      <c r="QL32" s="22">
        <f>IF($CW32="P",CH32,(CH32+BE32)/2)</f>
        <v>2.5999999999999996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9.5</v>
      </c>
      <c r="QP32" s="22">
        <f>IF($CW32="P",CL32,(CL32+BI32)/2)</f>
        <v>2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9.4</v>
      </c>
      <c r="QT32" s="22">
        <f>IF($CW32="P",CP32,(CP32+BM32)/2)</f>
        <v>2.5999999999999996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2.5999999999999996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5.1999999999999993</v>
      </c>
      <c r="RC32" s="40">
        <f>IF(SUM(QG32:QH32,QJ32:QL32,QN32)-QI32-QM32&gt;0,SUM(QG32:QH32,QJ32:QL32,QN32)-QI32-QM32,"")</f>
        <v>23.549999999999997</v>
      </c>
      <c r="RD32" s="40">
        <f>IF(SUM(QO32:QP32,QR32)-QQ32&gt;0,SUM(QO32:QP32,QR32)-QQ32,"")</f>
        <v>11.5</v>
      </c>
      <c r="RE32" s="40">
        <f>IF(SUM(QH32,QL32,QP32)&gt;0,SUM(QH32,QL32,QP32),"")</f>
        <v>7.1999999999999993</v>
      </c>
      <c r="RF32" s="40">
        <f>IF(SUM(RC32,RD32)&gt;0,SUM(RC32,RD32),"")</f>
        <v>35.049999999999997</v>
      </c>
      <c r="RG32" s="40">
        <f>IF(SUM(QT32,QX32)&gt;0,SUM(QT32,QX32),"")</f>
        <v>5.1999999999999993</v>
      </c>
      <c r="RH32" s="40">
        <f>IF(SUM(QS32:QT32,QV32:QX32,QZ32)-SUM(QU32,QY32)&gt;0,SUM(QS32:QT32,QV32:QX32,QZ32)-SUM(QU32,QY32),"")</f>
        <v>23.400000000000002</v>
      </c>
      <c r="RI32" s="40">
        <f>IF(SUM(RC32,RD32,RH32)&gt;0,SUM(RC32,RD32,RH32),"")</f>
        <v>58.45</v>
      </c>
    </row>
    <row r="33" spans="1:477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146</v>
      </c>
      <c r="D33" s="4" t="s">
        <v>3</v>
      </c>
      <c r="E33" s="4">
        <v>2003</v>
      </c>
      <c r="F33" s="9">
        <f>SUM(L33:T33)+SUM(L33:Q33)*0.0000001+SUM(L33)*0.0000000000001</f>
        <v>115.5000068200046</v>
      </c>
      <c r="G33" s="66"/>
      <c r="H33" s="3" t="str">
        <f>IF(OR(AND(AR33&gt;=AY$44,AS33&gt;=AY$48,AR33&lt;&gt;"",AQ33=""),AND(AW33&gt;=AY$44,AX33&gt;=AY$48,AW33&lt;&gt;"",AQ33=""),AND(BU33&gt;=CB$44,BV33&gt;=CB$48,BU33&lt;&gt;"",BT33=""),AND(BZ33&gt;=CB$44,CA33&gt;=CB$48,BZ33&lt;&gt;"",BT33=""),AND(CX33&gt;=DE$44,CY33&gt;=DE$48,CX33&lt;&gt;"",CW33=""),AND(DC33&gt;=DE$44,DD33&gt;=DE$48,DC33&lt;&gt;""),AND(EC33&gt;=EJ$44,ED33&gt;=EJ$48,EC33&lt;&gt;""),AND(EH33&gt;=EJ$44,EI33&gt;=EJ$48,EH33&lt;&gt;""),AND(FE33&gt;=FL$44,FF33&gt;=FL$48,FE33&lt;&gt;""),AND(FJ33&gt;=FL$44,FK33&gt;=FL$48,FJ33&lt;&gt;""),AND(GG33&gt;=GN$44,GH33&gt;=GN$48,GG33&lt;&gt;""),AND(GL33&gt;=GN$44,GM33&gt;=GN$48,GL33&lt;&gt;""),AND(HI33&gt;=HP$44,HJ33&gt;=HP$48,HI33&lt;&gt;""),AND(HN33&gt;=HP$44,HO33&gt;=HP$48,HN33&lt;&gt;""),AND(IK33&gt;=IR$44,IL33&gt;=IR$48,IK33&lt;&gt;""),AND(IP33&gt;=IR$44,IQ33&gt;=IR$48,IP33&lt;&gt;""),AND(JM33&gt;=JT$44,JN33&gt;=JT$48,JM33&lt;&gt;""),AND(JR33&gt;=JT$44,JS33&gt;=JT$48,JR33&lt;&gt;""),AND(KO33&gt;=KV$44,KP33&gt;=KV$48,KO33&lt;&gt;""),AND(KT33&gt;=KV$44,KU33&gt;=KV$48,KT33&lt;&gt;""),AND(LQ33&gt;=LX$44,LR33&gt;=LX$48,LQ33&lt;&gt;""),AND(LV33&gt;=LX$44,LW33&gt;=LX$48,LV33&lt;&gt;""),AND(MS33&gt;=MZ$44,MT33&gt;=MZ$48,MS33&lt;&gt;""),AND(MX33&gt;=MZ$44,MY33&gt;=MZ$48,MX33&lt;&gt;""),AND(NU33&gt;=OB$44,NV33&gt;=OB$48,NU33&lt;&gt;""),AND(NZ33&gt;=OB$44,OA33&gt;=OB$48,NZ33&lt;&gt;""),AND(OW33&gt;=PD$44,OX33&gt;=PD$48,OW33&lt;&gt;""),AND(PB33&gt;=PD$44,PC33&gt;=PD$48,PB33&lt;&gt;""),AND(PY33&gt;=QF$44,PZ33&gt;=QF$48,PY33&lt;&gt;""),AND(QD33&gt;=QF$44,QE33&gt;=QF$48,QD33&lt;&gt;"")),"P","")</f>
        <v/>
      </c>
      <c r="I33" s="3" t="str">
        <f>IF(OR(AND(AS33&gt;=AY$48,AS33&lt;&gt;"",AQ33=""),AND(AX33&gt;=AY$48,AX33&lt;&gt;"",AQ33=""),AND(BV33&gt;=CB$48,BV33&lt;&gt;"",BT33=""),AND(CA33&gt;=CB$48,CA33&lt;&gt;"",BT33=""),AND(CY33&gt;=DE$48,CY33&lt;&gt;"",CW33=""),AND(DD33&gt;=DE$48,DD33&lt;&gt;"",CW33=""),AND(ED33&gt;=EJ$48,ED33&lt;&gt;""),AND(EI33&gt;=EJ$48,EI33&lt;&gt;""),AND(FF33&gt;=FL$48,FF33&lt;&gt;""),AND(FK33&gt;=FL$48,FK33&lt;&gt;""),AND(GH33&gt;=GN$48,GH33&lt;&gt;""),AND(GM33&gt;=GN$48,GM33&lt;&gt;""),AND(HJ33&gt;=HP$48,HJ33&lt;&gt;""),AND(HO33&gt;=HP$48,HO33&lt;&gt;""),AND(IL33&gt;=IR$48,IL33&lt;&gt;""),AND(IQ33&gt;=IR$48,IQ33&lt;&gt;""),AND(JN33&gt;=JT$48,JN33&lt;&gt;""),AND(JS33&gt;=JT$48,JS33&lt;&gt;""),AND(KP33&gt;=KV$48,KP33&lt;&gt;""),AND(KU33&gt;=KV$48,KU33&lt;&gt;""),AND(LR33&gt;=LX$48,LR33&lt;&gt;""),AND(LW33&gt;=LX$48,LW33&lt;&gt;""),AND(MT33&gt;=MZ$48,MT33&lt;&gt;""),AND(MY33&gt;=MZ$48,MY33&lt;&gt;""),AND(NV33&gt;=OB$48,NV33&lt;&gt;""),AND(OA33&gt;=OB$48,OA33&lt;&gt;""),AND(OX33&gt;=PD$48,OX33&lt;&gt;""),AND(PC33&gt;=PD$48,PC33&lt;&gt;""),AND(PZ33&gt;=QF$48,PZ33&lt;&gt;""),AND(QE33&gt;=QF$48,QE33&lt;&gt;"")),"P","")</f>
        <v/>
      </c>
      <c r="J33" s="36" t="str">
        <f>IF(AND(I33="P",H33=""),"No DD",IF(OR(AND(AU33&gt;=AY$47,AV33&gt;=AY$51,AU33&lt;&gt;"",AQ33=""),AND(BX33&gt;=CB$47,BY33&gt;=CB$51,BX33&lt;&gt;"",BT33=""),AND(DA33&gt;=DE$47,DB33&gt;=DE$51,DA33&lt;&gt;"",CW33=""),AND(EF33&gt;=EJ$47,EG33&gt;=EJ$51,EF33&lt;&gt;""),AND(FH33&gt;=FL$47,FI33&gt;=FL$51,FH33&lt;&gt;""),AND(GJ33&gt;=GN$47,GK33&gt;=GN$51,GJ33&lt;&gt;""),AND(HL33&gt;=HP$47,HM33&gt;=HP$51,HL33&lt;&gt;""),AND(IN33&gt;=IR$47,IO33&gt;=IR$51,IN33&lt;&gt;""),AND(JP33&gt;=JT$47,JQ33&gt;=JT$51,JP33&lt;&gt;""),AND(KR33&gt;=KV$47,KS33&gt;=KV$51,KR33&lt;&gt;""),AND(LT33&gt;=LX$47,LU33&gt;=LX$51,LT33&lt;&gt;""),AND(MV33&gt;=MZ$47,MW33&gt;=MZ$51,MV33&lt;&gt;""),AND(NX33&gt;=OB$47,NY33&gt;=OB$51,NX33&lt;&gt;""),AND(OZ33&gt;=PD$47,PA33&gt;=PD$51,OZ33&lt;&gt;""),AND(QB33&gt;=QF$47,QC33&gt;=QF$51,QB33&lt;&gt;"")),"Merit",IF(OR(AND(AU33&gt;=AY$46,AV33&gt;=AY$50,AU33&lt;&gt;"",AQ33=""),AND(BX33&gt;=CB$46,BY33&gt;=CB$50,BX33&lt;&gt;"",BT33=""),AND(DA33&gt;=DE$46,DB33&gt;=DE$50,DA33&lt;&gt;"",CW33=""),AND(EF33&gt;=EJ$46,EG33&gt;=EJ$50,EF33&lt;&gt;""),AND(FH33&gt;=FL$46,FI33&gt;=FL$50,FH33&lt;&gt;""),AND(GJ33&gt;=GN$46,GK33&gt;=GN$50,GJ33&lt;&gt;""),AND(HL33&gt;=HP$46,HM33&gt;=HP$50,HL33&lt;&gt;""),AND(IN33&gt;=IR$46,IO33&gt;=IR$50,IN33&lt;&gt;""),AND(JP33&gt;=JT$46,JQ33&gt;=JT$50,JP33&lt;&gt;""),AND(KR33&gt;=KV$46,KS33&gt;=KV$50,KR33&lt;&gt;""),AND(LT33&gt;=LX$46,LU33&gt;=LX$50,LT33&lt;&gt;""),AND(MV33&gt;=MZ$46,MW33&gt;=MZ$50,MV33&lt;&gt;""),AND(NX33&gt;=OB$46,NY33&gt;=OB$50,NX33&lt;&gt;""),AND(OZ33&gt;=PD$46,PA33&gt;=PD$50,OZ33&lt;&gt;""),AND(QB33&gt;=QF$46,QC33&gt;=QF$50,QB33&lt;&gt;"")),"Excellence",IF(K33="P","Worlds Team",IF(H33="P","National Team","")))))</f>
        <v/>
      </c>
      <c r="K33" s="3" t="str">
        <f>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P","")</f>
        <v/>
      </c>
      <c r="L33" s="8">
        <f>IF(COUNT(AS33,BV33,CY33)&gt;0,LARGE((AS33,BV33,CY33),1),0)</f>
        <v>45.999999999999993</v>
      </c>
      <c r="M33" s="8" t="str">
        <f>IF(L33=0,"",IF(L33=CY33,$CC$1,IF(L33=BV33,$AZ$1,IF(L33=AS33,$W$1,""))))</f>
        <v>2023 Nationals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22.200000000000003</v>
      </c>
      <c r="Q33" s="8" t="str">
        <f>IF(P33=0,"",IF(P33=CZ33,$CC$1,IF(P33=BW33,$AZ$1,IF(P33=AT33,$W$1,""))))</f>
        <v>2023 Nationals</v>
      </c>
      <c r="R33" s="8">
        <f>IF(MAX(AX33,CA33,DD33)&gt;0,MAX(AX33,CA33,DD33),0)</f>
        <v>47.300000000000004</v>
      </c>
      <c r="S33" s="8" t="str">
        <f>IF(R33=0,"",IF(R33=DD33,$CC$1,IF(R33=CA33,$AZ$1,IF(R33=AX33,$W$1,""))))</f>
        <v>2023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19</v>
      </c>
      <c r="X33" s="19">
        <v>4.8</v>
      </c>
      <c r="Y33" s="19">
        <v>0.6</v>
      </c>
      <c r="Z33" s="19">
        <v>0</v>
      </c>
      <c r="AA33" s="19">
        <v>18.2</v>
      </c>
      <c r="AB33" s="19">
        <v>4.8</v>
      </c>
      <c r="AC33" s="19">
        <v>0.2</v>
      </c>
      <c r="AD33" s="19">
        <v>0</v>
      </c>
      <c r="AE33" s="19">
        <v>19.100000000000001</v>
      </c>
      <c r="AF33" s="19">
        <v>3.5</v>
      </c>
      <c r="AG33" s="19">
        <v>0.4</v>
      </c>
      <c r="AH33" s="19">
        <v>0</v>
      </c>
      <c r="AI33" s="19">
        <v>18.8</v>
      </c>
      <c r="AJ33" s="19">
        <v>5.2</v>
      </c>
      <c r="AK33" s="19">
        <v>0.8</v>
      </c>
      <c r="AL33" s="19">
        <v>0</v>
      </c>
      <c r="AM33" s="19">
        <v>18.899999999999999</v>
      </c>
      <c r="AN33" s="19">
        <v>5.2</v>
      </c>
      <c r="AO33" s="19">
        <v>0</v>
      </c>
      <c r="AP33" s="19">
        <v>0</v>
      </c>
      <c r="AQ33" s="27"/>
      <c r="AR33" s="40">
        <f>IF(SUM(X33,AB33)&gt;0,SUM(X33,AB33),"")</f>
        <v>9.6</v>
      </c>
      <c r="AS33" s="40">
        <f>IF(SUM(W33:X33,Z33:AB33,AD33)-Y33-AC33&gt;0,SUM(W33:X33,Z33:AB33,AD33)-Y33-AC33,"")</f>
        <v>45.999999999999993</v>
      </c>
      <c r="AT33" s="40">
        <f>IF(SUM(AE33:AF33,AH33)-AG33&gt;0,SUM(AE33:AF33,AH33)-AG33,"")</f>
        <v>22.200000000000003</v>
      </c>
      <c r="AU33" s="40">
        <f>IF(SUM(X33,AB33,AF33)&gt;0,SUM(X33,AB33,AF33),"")</f>
        <v>13.1</v>
      </c>
      <c r="AV33" s="40">
        <f>IF(SUM(AS33,AT33)&gt;0,SUM(AS33,AT33),"")</f>
        <v>68.199999999999989</v>
      </c>
      <c r="AW33" s="40">
        <f>IF(SUM(AJ33,AN33)&gt;0,SUM(AJ33,AN33),"")</f>
        <v>10.4</v>
      </c>
      <c r="AX33" s="40">
        <f>IF(SUM(AI33:AJ33,AL33:AN33,AP33)-SUM(AK33,AO33)&gt;0,SUM(AI33:AJ33,AL33:AN33,AP33)-SUM(AK33,AO33),"")</f>
        <v>47.300000000000004</v>
      </c>
      <c r="AY33" s="40">
        <f>IF(SUM(AS33,AT33,AX33)&gt;0,SUM(AS33,AT33,AX33),"")</f>
        <v>115.5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0</v>
      </c>
      <c r="QH33" s="22">
        <f>IF($CW33="P",CD33,(CD33+BA33)/2)</f>
        <v>0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 t="str">
        <f>IF(SUM(QH33,QL33)&gt;0,SUM(QH33,QL33),"")</f>
        <v/>
      </c>
      <c r="RC33" s="40" t="str">
        <f>IF(SUM(QG33:QH33,QJ33:QL33,QN33)-QI33-QM33&gt;0,SUM(QG33:QH33,QJ33:QL33,QN33)-QI33-QM33,"")</f>
        <v/>
      </c>
      <c r="RD33" s="40" t="str">
        <f>IF(SUM(QO33:QP33,QR33)-QQ33&gt;0,SUM(QO33:QP33,QR33)-QQ33,"")</f>
        <v/>
      </c>
      <c r="RE33" s="40" t="str">
        <f>IF(SUM(QH33,QL33,QP33)&gt;0,SUM(QH33,QL33,QP33),"")</f>
        <v/>
      </c>
      <c r="RF33" s="40" t="str">
        <f>IF(SUM(RC33,RD33)&gt;0,SUM(RC33,RD33),"")</f>
        <v/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 t="str">
        <f>IF(SUM(RC33,RD33,RH33)&gt;0,SUM(RC33,RD33,RH33),"")</f>
        <v/>
      </c>
    </row>
    <row r="34" spans="1:477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239</v>
      </c>
      <c r="D34" s="4" t="s">
        <v>6</v>
      </c>
      <c r="E34" s="4">
        <v>2005</v>
      </c>
      <c r="F34" s="9">
        <f>SUM(L34:T34)+SUM(L34:Q34)*0.0000001+SUM(L34)*0.0000000000001</f>
        <v>107.2000063100043</v>
      </c>
      <c r="G34" s="66"/>
      <c r="H34" s="3" t="str">
        <f>IF(OR(AND(AR34&gt;=AY$44,AS34&gt;=AY$48,AR34&lt;&gt;"",AQ34=""),AND(AW34&gt;=AY$44,AX34&gt;=AY$48,AW34&lt;&gt;"",AQ34=""),AND(BU34&gt;=CB$44,BV34&gt;=CB$48,BU34&lt;&gt;"",BT34=""),AND(BZ34&gt;=CB$44,CA34&gt;=CB$48,BZ34&lt;&gt;"",BT34=""),AND(CX34&gt;=DE$44,CY34&gt;=DE$48,CX34&lt;&gt;"",CW34=""),AND(DC34&gt;=DE$44,DD34&gt;=DE$48,DC34&lt;&gt;""),AND(EC34&gt;=EJ$44,ED34&gt;=EJ$48,EC34&lt;&gt;""),AND(EH34&gt;=EJ$44,EI34&gt;=EJ$48,EH34&lt;&gt;""),AND(FE34&gt;=FL$44,FF34&gt;=FL$48,FE34&lt;&gt;""),AND(FJ34&gt;=FL$44,FK34&gt;=FL$48,FJ34&lt;&gt;""),AND(GG34&gt;=GN$44,GH34&gt;=GN$48,GG34&lt;&gt;""),AND(GL34&gt;=GN$44,GM34&gt;=GN$48,GL34&lt;&gt;""),AND(HI34&gt;=HP$44,HJ34&gt;=HP$48,HI34&lt;&gt;""),AND(HN34&gt;=HP$44,HO34&gt;=HP$48,HN34&lt;&gt;""),AND(IK34&gt;=IR$44,IL34&gt;=IR$48,IK34&lt;&gt;""),AND(IP34&gt;=IR$44,IQ34&gt;=IR$48,IP34&lt;&gt;""),AND(JM34&gt;=JT$44,JN34&gt;=JT$48,JM34&lt;&gt;""),AND(JR34&gt;=JT$44,JS34&gt;=JT$48,JR34&lt;&gt;""),AND(KO34&gt;=KV$44,KP34&gt;=KV$48,KO34&lt;&gt;""),AND(KT34&gt;=KV$44,KU34&gt;=KV$48,KT34&lt;&gt;""),AND(LQ34&gt;=LX$44,LR34&gt;=LX$48,LQ34&lt;&gt;""),AND(LV34&gt;=LX$44,LW34&gt;=LX$48,LV34&lt;&gt;""),AND(MS34&gt;=MZ$44,MT34&gt;=MZ$48,MS34&lt;&gt;""),AND(MX34&gt;=MZ$44,MY34&gt;=MZ$48,MX34&lt;&gt;""),AND(NU34&gt;=OB$44,NV34&gt;=OB$48,NU34&lt;&gt;""),AND(NZ34&gt;=OB$44,OA34&gt;=OB$48,NZ34&lt;&gt;""),AND(OW34&gt;=PD$44,OX34&gt;=PD$48,OW34&lt;&gt;""),AND(PB34&gt;=PD$44,PC34&gt;=PD$48,PB34&lt;&gt;""),AND(PY34&gt;=QF$44,PZ34&gt;=QF$48,PY34&lt;&gt;""),AND(QD34&gt;=QF$44,QE34&gt;=QF$48,QD34&lt;&gt;"")),"P","")</f>
        <v/>
      </c>
      <c r="I34" s="3" t="str">
        <f>IF(OR(AND(AS34&gt;=AY$48,AS34&lt;&gt;"",AQ34=""),AND(AX34&gt;=AY$48,AX34&lt;&gt;"",AQ34=""),AND(BV34&gt;=CB$48,BV34&lt;&gt;"",BT34=""),AND(CA34&gt;=CB$48,CA34&lt;&gt;"",BT34=""),AND(CY34&gt;=DE$48,CY34&lt;&gt;"",CW34=""),AND(DD34&gt;=DE$48,DD34&lt;&gt;"",CW34=""),AND(ED34&gt;=EJ$48,ED34&lt;&gt;""),AND(EI34&gt;=EJ$48,EI34&lt;&gt;""),AND(FF34&gt;=FL$48,FF34&lt;&gt;""),AND(FK34&gt;=FL$48,FK34&lt;&gt;""),AND(GH34&gt;=GN$48,GH34&lt;&gt;""),AND(GM34&gt;=GN$48,GM34&lt;&gt;""),AND(HJ34&gt;=HP$48,HJ34&lt;&gt;""),AND(HO34&gt;=HP$48,HO34&lt;&gt;""),AND(IL34&gt;=IR$48,IL34&lt;&gt;""),AND(IQ34&gt;=IR$48,IQ34&lt;&gt;""),AND(JN34&gt;=JT$48,JN34&lt;&gt;""),AND(JS34&gt;=JT$48,JS34&lt;&gt;""),AND(KP34&gt;=KV$48,KP34&lt;&gt;""),AND(KU34&gt;=KV$48,KU34&lt;&gt;""),AND(LR34&gt;=LX$48,LR34&lt;&gt;""),AND(LW34&gt;=LX$48,LW34&lt;&gt;""),AND(MT34&gt;=MZ$48,MT34&lt;&gt;""),AND(MY34&gt;=MZ$48,MY34&lt;&gt;""),AND(NV34&gt;=OB$48,NV34&lt;&gt;""),AND(OA34&gt;=OB$48,OA34&lt;&gt;""),AND(OX34&gt;=PD$48,OX34&lt;&gt;""),AND(PC34&gt;=PD$48,PC34&lt;&gt;""),AND(PZ34&gt;=QF$48,PZ34&lt;&gt;""),AND(QE34&gt;=QF$48,QE34&lt;&gt;"")),"P","")</f>
        <v/>
      </c>
      <c r="J34" s="36" t="str">
        <f>IF(AND(I34="P",H34=""),"No DD",IF(OR(AND(AU34&gt;=AY$47,AV34&gt;=AY$51,AU34&lt;&gt;"",AQ34=""),AND(BX34&gt;=CB$47,BY34&gt;=CB$51,BX34&lt;&gt;"",BT34=""),AND(DA34&gt;=DE$47,DB34&gt;=DE$51,DA34&lt;&gt;"",CW34=""),AND(EF34&gt;=EJ$47,EG34&gt;=EJ$51,EF34&lt;&gt;""),AND(FH34&gt;=FL$47,FI34&gt;=FL$51,FH34&lt;&gt;""),AND(GJ34&gt;=GN$47,GK34&gt;=GN$51,GJ34&lt;&gt;""),AND(HL34&gt;=HP$47,HM34&gt;=HP$51,HL34&lt;&gt;""),AND(IN34&gt;=IR$47,IO34&gt;=IR$51,IN34&lt;&gt;""),AND(JP34&gt;=JT$47,JQ34&gt;=JT$51,JP34&lt;&gt;""),AND(KR34&gt;=KV$47,KS34&gt;=KV$51,KR34&lt;&gt;""),AND(LT34&gt;=LX$47,LU34&gt;=LX$51,LT34&lt;&gt;""),AND(MV34&gt;=MZ$47,MW34&gt;=MZ$51,MV34&lt;&gt;""),AND(NX34&gt;=OB$47,NY34&gt;=OB$51,NX34&lt;&gt;""),AND(OZ34&gt;=PD$47,PA34&gt;=PD$51,OZ34&lt;&gt;""),AND(QB34&gt;=QF$47,QC34&gt;=QF$51,QB34&lt;&gt;"")),"Merit",IF(OR(AND(AU34&gt;=AY$46,AV34&gt;=AY$50,AU34&lt;&gt;"",AQ34=""),AND(BX34&gt;=CB$46,BY34&gt;=CB$50,BX34&lt;&gt;"",BT34=""),AND(DA34&gt;=DE$46,DB34&gt;=DE$50,DA34&lt;&gt;"",CW34=""),AND(EF34&gt;=EJ$46,EG34&gt;=EJ$50,EF34&lt;&gt;""),AND(FH34&gt;=FL$46,FI34&gt;=FL$50,FH34&lt;&gt;""),AND(GJ34&gt;=GN$46,GK34&gt;=GN$50,GJ34&lt;&gt;""),AND(HL34&gt;=HP$46,HM34&gt;=HP$50,HL34&lt;&gt;""),AND(IN34&gt;=IR$46,IO34&gt;=IR$50,IN34&lt;&gt;""),AND(JP34&gt;=JT$46,JQ34&gt;=JT$50,JP34&lt;&gt;""),AND(KR34&gt;=KV$46,KS34&gt;=KV$50,KR34&lt;&gt;""),AND(LT34&gt;=LX$46,LU34&gt;=LX$50,LT34&lt;&gt;""),AND(MV34&gt;=MZ$46,MW34&gt;=MZ$50,MV34&lt;&gt;""),AND(NX34&gt;=OB$46,NY34&gt;=OB$50,NX34&lt;&gt;""),AND(OZ34&gt;=PD$46,PA34&gt;=PD$50,OZ34&lt;&gt;""),AND(QB34&gt;=QF$46,QC34&gt;=QF$50,QB34&lt;&gt;"")),"Excellence",IF(K34="P","Worlds Team",IF(H34="P","National Team","")))))</f>
        <v/>
      </c>
      <c r="K34" s="3" t="str">
        <f>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P","")</f>
        <v/>
      </c>
      <c r="L34" s="8">
        <f>IF(COUNT(AS34,BV34,CY34)&gt;0,LARGE((AS34,BV34,CY34),1),0)</f>
        <v>42.900000000000006</v>
      </c>
      <c r="M34" s="8" t="str">
        <f>IF(L34=0,"",IF(L34=CY34,$CC$1,IF(L34=BV34,$AZ$1,IF(L34=AS34,$W$1,""))))</f>
        <v>2024 Elite Canada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20.2</v>
      </c>
      <c r="Q34" s="8" t="str">
        <f>IF(P34=0,"",IF(P34=CZ34,$CC$1,IF(P34=BW34,$AZ$1,IF(P34=AT34,$W$1,""))))</f>
        <v>2024 Elite Canada</v>
      </c>
      <c r="R34" s="8">
        <f>IF(MAX(AX34,CA34,DD34)&gt;0,MAX(AX34,CA34,DD34),0)</f>
        <v>44.099999999999994</v>
      </c>
      <c r="S34" s="8" t="str">
        <f>IF(R34=0,"",IF(R34=DD34,$CC$1,IF(R34=CA34,$AZ$1,IF(R34=AX34,$W$1,""))))</f>
        <v>2024 Elite Canada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18.600000000000001</v>
      </c>
      <c r="CD34" s="19">
        <v>5.2</v>
      </c>
      <c r="CE34" s="19">
        <v>0</v>
      </c>
      <c r="CF34" s="19">
        <v>0</v>
      </c>
      <c r="CG34" s="19">
        <v>16.600000000000001</v>
      </c>
      <c r="CH34" s="19">
        <v>3.5</v>
      </c>
      <c r="CI34" s="19">
        <v>1</v>
      </c>
      <c r="CJ34" s="19">
        <v>0</v>
      </c>
      <c r="CK34" s="19">
        <v>17.399999999999999</v>
      </c>
      <c r="CL34" s="19">
        <v>2.8</v>
      </c>
      <c r="CM34" s="19">
        <v>0</v>
      </c>
      <c r="CN34" s="19">
        <v>0</v>
      </c>
      <c r="CO34" s="19">
        <v>18.7</v>
      </c>
      <c r="CP34" s="19">
        <v>3.5</v>
      </c>
      <c r="CQ34" s="19">
        <v>0</v>
      </c>
      <c r="CR34" s="19">
        <v>0</v>
      </c>
      <c r="CS34" s="19">
        <v>18.600000000000001</v>
      </c>
      <c r="CT34" s="19">
        <v>3.5</v>
      </c>
      <c r="CU34" s="19">
        <v>0.2</v>
      </c>
      <c r="CV34" s="19">
        <v>0</v>
      </c>
      <c r="CW34" s="27"/>
      <c r="CX34" s="40">
        <f>IF(SUM(CD34,CH34)&gt;0,SUM(CD34,CH34),"")</f>
        <v>8.6999999999999993</v>
      </c>
      <c r="CY34" s="40">
        <f>IF(SUM(CC34:CD34,CF34:CH34,CJ34)-CE34-CI34&gt;0,SUM(CC34:CD34,CF34:CH34,CJ34)-CE34-CI34,"")</f>
        <v>42.900000000000006</v>
      </c>
      <c r="CZ34" s="40">
        <f>IF(SUM(CK34:CL34,CN34)-CM34&gt;0,SUM(CK34:CL34,CN34)-CM34,"")</f>
        <v>20.2</v>
      </c>
      <c r="DA34" s="40">
        <f>IF(SUM(CD34,CH34,CL34)&gt;0,SUM(CD34,CH34,CL34),"")</f>
        <v>11.5</v>
      </c>
      <c r="DB34" s="40">
        <f>IF(SUM(CY34,CZ34)&gt;0,SUM(CY34,CZ34),"")</f>
        <v>63.100000000000009</v>
      </c>
      <c r="DC34" s="40">
        <f>IF(SUM(CP34,CT34)&gt;0,SUM(CP34,CT34),"")</f>
        <v>7</v>
      </c>
      <c r="DD34" s="40">
        <f>IF(SUM(CO34:CP34,CR34:CT34,CV34)-SUM(CQ34,CU34)&gt;0,SUM(CO34:CP34,CR34:CT34,CV34)-SUM(CQ34,CU34),"")</f>
        <v>44.099999999999994</v>
      </c>
      <c r="DE34" s="40">
        <f>IF(SUM(CY34,CZ34,DD34)&gt;0,SUM(CY34,CZ34,DD34),"")</f>
        <v>107.2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9.3000000000000007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8.3000000000000007</v>
      </c>
      <c r="QL34" s="22">
        <f>IF($CW34="P",CH34,(CH34+BE34)/2)</f>
        <v>1.75</v>
      </c>
      <c r="QM34" s="22">
        <f>IF($CW34="P",CI34,(CI34+BF34)/2)</f>
        <v>0.5</v>
      </c>
      <c r="QN34" s="22">
        <f>IF($CW34="P",CJ34,(CJ34+BG34)/2)</f>
        <v>0</v>
      </c>
      <c r="QO34" s="22">
        <f>IF($CW34="P",CK34,(CK34+BH34)/2)</f>
        <v>8.6999999999999993</v>
      </c>
      <c r="QP34" s="22">
        <f>IF($CW34="P",CL34,(CL34+BI34)/2)</f>
        <v>1.4</v>
      </c>
      <c r="QQ34" s="22">
        <f>IF($CW34="P",CM34,(CM34+BJ34)/2)</f>
        <v>0</v>
      </c>
      <c r="QR34" s="22">
        <f>IF($CW34="P",CN34,(CN34+BK34)/2)</f>
        <v>0</v>
      </c>
      <c r="QS34" s="22">
        <f>IF($CW34="P",CO34,(CO34+BL34)/2)</f>
        <v>9.35</v>
      </c>
      <c r="QT34" s="22">
        <f>IF($CW34="P",CP34,(CP34+BM34)/2)</f>
        <v>1.75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9.3000000000000007</v>
      </c>
      <c r="QX34" s="22">
        <f>IF($CW34="P",CT34,(CT34+BQ34)/2)</f>
        <v>1.75</v>
      </c>
      <c r="QY34" s="22">
        <f>IF($CW34="P",CU34,(CU34+BR34)/2)</f>
        <v>0.1</v>
      </c>
      <c r="QZ34" s="22">
        <f>IF($CW34="P",CV34,(CV34+BS34)/2)</f>
        <v>0</v>
      </c>
      <c r="RA34" s="27" t="s">
        <v>46</v>
      </c>
      <c r="RB34" s="40">
        <f>IF(SUM(QH34,QL34)&gt;0,SUM(QH34,QL34),"")</f>
        <v>4.3499999999999996</v>
      </c>
      <c r="RC34" s="40">
        <f>IF(SUM(QG34:QH34,QJ34:QL34,QN34)-QI34-QM34&gt;0,SUM(QG34:QH34,QJ34:QL34,QN34)-QI34-QM34,"")</f>
        <v>21.450000000000003</v>
      </c>
      <c r="RD34" s="40">
        <f>IF(SUM(QO34:QP34,QR34)-QQ34&gt;0,SUM(QO34:QP34,QR34)-QQ34,"")</f>
        <v>10.1</v>
      </c>
      <c r="RE34" s="40">
        <f>IF(SUM(QH34,QL34,QP34)&gt;0,SUM(QH34,QL34,QP34),"")</f>
        <v>5.75</v>
      </c>
      <c r="RF34" s="40">
        <f>IF(SUM(RC34,RD34)&gt;0,SUM(RC34,RD34),"")</f>
        <v>31.550000000000004</v>
      </c>
      <c r="RG34" s="40">
        <f>IF(SUM(QT34,QX34)&gt;0,SUM(QT34,QX34),"")</f>
        <v>3.5</v>
      </c>
      <c r="RH34" s="40">
        <f>IF(SUM(QS34:QT34,QV34:QX34,QZ34)-SUM(QU34,QY34)&gt;0,SUM(QS34:QT34,QV34:QX34,QZ34)-SUM(QU34,QY34),"")</f>
        <v>22.049999999999997</v>
      </c>
      <c r="RI34" s="40">
        <f>IF(SUM(RC34,RD34,RH34)&gt;0,SUM(RC34,RD34,RH34),"")</f>
        <v>53.6</v>
      </c>
    </row>
    <row r="35" spans="1:477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240</v>
      </c>
      <c r="D35" s="4" t="s">
        <v>4</v>
      </c>
      <c r="E35" s="4">
        <v>2006</v>
      </c>
      <c r="F35" s="9">
        <f>SUM(L35:T35)+SUM(L35:Q35)*0.0000001+SUM(L35)*0.0000000000001</f>
        <v>90.30000663000456</v>
      </c>
      <c r="G35" s="66"/>
      <c r="H35" s="3" t="str">
        <f>IF(OR(AND(AR35&gt;=AY$44,AS35&gt;=AY$48,AR35&lt;&gt;"",AQ35=""),AND(AW35&gt;=AY$44,AX35&gt;=AY$48,AW35&lt;&gt;"",AQ35=""),AND(BU35&gt;=CB$44,BV35&gt;=CB$48,BU35&lt;&gt;"",BT35=""),AND(BZ35&gt;=CB$44,CA35&gt;=CB$48,BZ35&lt;&gt;"",BT35=""),AND(CX35&gt;=DE$44,CY35&gt;=DE$48,CX35&lt;&gt;"",CW35=""),AND(DC35&gt;=DE$44,DD35&gt;=DE$48,DC35&lt;&gt;""),AND(EC35&gt;=EJ$44,ED35&gt;=EJ$48,EC35&lt;&gt;""),AND(EH35&gt;=EJ$44,EI35&gt;=EJ$48,EH35&lt;&gt;""),AND(FE35&gt;=FL$44,FF35&gt;=FL$48,FE35&lt;&gt;""),AND(FJ35&gt;=FL$44,FK35&gt;=FL$48,FJ35&lt;&gt;""),AND(GG35&gt;=GN$44,GH35&gt;=GN$48,GG35&lt;&gt;""),AND(GL35&gt;=GN$44,GM35&gt;=GN$48,GL35&lt;&gt;""),AND(HI35&gt;=HP$44,HJ35&gt;=HP$48,HI35&lt;&gt;""),AND(HN35&gt;=HP$44,HO35&gt;=HP$48,HN35&lt;&gt;""),AND(IK35&gt;=IR$44,IL35&gt;=IR$48,IK35&lt;&gt;""),AND(IP35&gt;=IR$44,IQ35&gt;=IR$48,IP35&lt;&gt;""),AND(JM35&gt;=JT$44,JN35&gt;=JT$48,JM35&lt;&gt;""),AND(JR35&gt;=JT$44,JS35&gt;=JT$48,JR35&lt;&gt;""),AND(KO35&gt;=KV$44,KP35&gt;=KV$48,KO35&lt;&gt;""),AND(KT35&gt;=KV$44,KU35&gt;=KV$48,KT35&lt;&gt;""),AND(LQ35&gt;=LX$44,LR35&gt;=LX$48,LQ35&lt;&gt;""),AND(LV35&gt;=LX$44,LW35&gt;=LX$48,LV35&lt;&gt;""),AND(MS35&gt;=MZ$44,MT35&gt;=MZ$48,MS35&lt;&gt;""),AND(MX35&gt;=MZ$44,MY35&gt;=MZ$48,MX35&lt;&gt;""),AND(NU35&gt;=OB$44,NV35&gt;=OB$48,NU35&lt;&gt;""),AND(NZ35&gt;=OB$44,OA35&gt;=OB$48,NZ35&lt;&gt;""),AND(OW35&gt;=PD$44,OX35&gt;=PD$48,OW35&lt;&gt;""),AND(PB35&gt;=PD$44,PC35&gt;=PD$48,PB35&lt;&gt;""),AND(PY35&gt;=QF$44,PZ35&gt;=QF$48,PY35&lt;&gt;""),AND(QD35&gt;=QF$44,QE35&gt;=QF$48,QD35&lt;&gt;"")),"P","")</f>
        <v/>
      </c>
      <c r="I35" s="3" t="str">
        <f>IF(OR(AND(AS35&gt;=AY$48,AS35&lt;&gt;"",AQ35=""),AND(AX35&gt;=AY$48,AX35&lt;&gt;"",AQ35=""),AND(BV35&gt;=CB$48,BV35&lt;&gt;"",BT35=""),AND(CA35&gt;=CB$48,CA35&lt;&gt;"",BT35=""),AND(CY35&gt;=DE$48,CY35&lt;&gt;"",CW35=""),AND(DD35&gt;=DE$48,DD35&lt;&gt;"",CW35=""),AND(ED35&gt;=EJ$48,ED35&lt;&gt;""),AND(EI35&gt;=EJ$48,EI35&lt;&gt;""),AND(FF35&gt;=FL$48,FF35&lt;&gt;""),AND(FK35&gt;=FL$48,FK35&lt;&gt;""),AND(GH35&gt;=GN$48,GH35&lt;&gt;""),AND(GM35&gt;=GN$48,GM35&lt;&gt;""),AND(HJ35&gt;=HP$48,HJ35&lt;&gt;""),AND(HO35&gt;=HP$48,HO35&lt;&gt;""),AND(IL35&gt;=IR$48,IL35&lt;&gt;""),AND(IQ35&gt;=IR$48,IQ35&lt;&gt;""),AND(JN35&gt;=JT$48,JN35&lt;&gt;""),AND(JS35&gt;=JT$48,JS35&lt;&gt;""),AND(KP35&gt;=KV$48,KP35&lt;&gt;""),AND(KU35&gt;=KV$48,KU35&lt;&gt;""),AND(LR35&gt;=LX$48,LR35&lt;&gt;""),AND(LW35&gt;=LX$48,LW35&lt;&gt;""),AND(MT35&gt;=MZ$48,MT35&lt;&gt;""),AND(MY35&gt;=MZ$48,MY35&lt;&gt;""),AND(NV35&gt;=OB$48,NV35&lt;&gt;""),AND(OA35&gt;=OB$48,OA35&lt;&gt;""),AND(OX35&gt;=PD$48,OX35&lt;&gt;""),AND(PC35&gt;=PD$48,PC35&lt;&gt;""),AND(PZ35&gt;=QF$48,PZ35&lt;&gt;""),AND(QE35&gt;=QF$48,QE35&lt;&gt;"")),"P","")</f>
        <v/>
      </c>
      <c r="J35" s="36" t="str">
        <f>IF(AND(I35="P",H35=""),"No DD",IF(OR(AND(AU35&gt;=AY$47,AV35&gt;=AY$51,AU35&lt;&gt;"",AQ35=""),AND(BX35&gt;=CB$47,BY35&gt;=CB$51,BX35&lt;&gt;"",BT35=""),AND(DA35&gt;=DE$47,DB35&gt;=DE$51,DA35&lt;&gt;"",CW35=""),AND(EF35&gt;=EJ$47,EG35&gt;=EJ$51,EF35&lt;&gt;""),AND(FH35&gt;=FL$47,FI35&gt;=FL$51,FH35&lt;&gt;""),AND(GJ35&gt;=GN$47,GK35&gt;=GN$51,GJ35&lt;&gt;""),AND(HL35&gt;=HP$47,HM35&gt;=HP$51,HL35&lt;&gt;""),AND(IN35&gt;=IR$47,IO35&gt;=IR$51,IN35&lt;&gt;""),AND(JP35&gt;=JT$47,JQ35&gt;=JT$51,JP35&lt;&gt;""),AND(KR35&gt;=KV$47,KS35&gt;=KV$51,KR35&lt;&gt;""),AND(LT35&gt;=LX$47,LU35&gt;=LX$51,LT35&lt;&gt;""),AND(MV35&gt;=MZ$47,MW35&gt;=MZ$51,MV35&lt;&gt;""),AND(NX35&gt;=OB$47,NY35&gt;=OB$51,NX35&lt;&gt;""),AND(OZ35&gt;=PD$47,PA35&gt;=PD$51,OZ35&lt;&gt;""),AND(QB35&gt;=QF$47,QC35&gt;=QF$51,QB35&lt;&gt;"")),"Merit",IF(OR(AND(AU35&gt;=AY$46,AV35&gt;=AY$50,AU35&lt;&gt;"",AQ35=""),AND(BX35&gt;=CB$46,BY35&gt;=CB$50,BX35&lt;&gt;"",BT35=""),AND(DA35&gt;=DE$46,DB35&gt;=DE$50,DA35&lt;&gt;"",CW35=""),AND(EF35&gt;=EJ$46,EG35&gt;=EJ$50,EF35&lt;&gt;""),AND(FH35&gt;=FL$46,FI35&gt;=FL$50,FH35&lt;&gt;""),AND(GJ35&gt;=GN$46,GK35&gt;=GN$50,GJ35&lt;&gt;""),AND(HL35&gt;=HP$46,HM35&gt;=HP$50,HL35&lt;&gt;""),AND(IN35&gt;=IR$46,IO35&gt;=IR$50,IN35&lt;&gt;""),AND(JP35&gt;=JT$46,JQ35&gt;=JT$50,JP35&lt;&gt;""),AND(KR35&gt;=KV$46,KS35&gt;=KV$50,KR35&lt;&gt;""),AND(LT35&gt;=LX$46,LU35&gt;=LX$50,LT35&lt;&gt;""),AND(MV35&gt;=MZ$46,MW35&gt;=MZ$50,MV35&lt;&gt;""),AND(NX35&gt;=OB$46,NY35&gt;=OB$50,NX35&lt;&gt;""),AND(OZ35&gt;=PD$46,PA35&gt;=PD$50,OZ35&lt;&gt;""),AND(QB35&gt;=QF$46,QC35&gt;=QF$50,QB35&lt;&gt;"")),"Excellence",IF(K35="P","Worlds Team",IF(H35="P","National Team","")))))</f>
        <v/>
      </c>
      <c r="K35" s="3" t="str">
        <f>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P","")</f>
        <v/>
      </c>
      <c r="L35" s="8">
        <f>IF(COUNT(AS35,BV35,CY35)&gt;0,LARGE((AS35,BV35,CY35),1),0)</f>
        <v>45.599999999999994</v>
      </c>
      <c r="M35" s="8" t="str">
        <f>IF(L35=0,"",IF(L35=CY35,$CC$1,IF(L35=BV35,$AZ$1,IF(L35=AS35,$W$1,""))))</f>
        <v>2024 Elite Canada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20.7</v>
      </c>
      <c r="Q35" s="8" t="str">
        <f>IF(P35=0,"",IF(P35=CZ35,$CC$1,IF(P35=BW35,$AZ$1,IF(P35=AT35,$W$1,""))))</f>
        <v>2024 Elite Canada</v>
      </c>
      <c r="R35" s="8">
        <f>IF(MAX(AX35,CA35,DD35)&gt;0,MAX(AX35,CA35,DD35),0)</f>
        <v>24</v>
      </c>
      <c r="S35" s="8" t="str">
        <f>IF(R35=0,"",IF(R35=DD35,$CC$1,IF(R35=CA35,$AZ$1,IF(R35=AX35,$W$1,""))))</f>
        <v>2024 Elite Canada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>
        <v>18.2</v>
      </c>
      <c r="CD35" s="19">
        <v>4.8</v>
      </c>
      <c r="CE35" s="19">
        <v>0</v>
      </c>
      <c r="CF35" s="19">
        <v>0</v>
      </c>
      <c r="CG35" s="19">
        <v>18.399999999999999</v>
      </c>
      <c r="CH35" s="19">
        <v>4.8</v>
      </c>
      <c r="CI35" s="19">
        <v>0.6</v>
      </c>
      <c r="CJ35" s="19">
        <v>0</v>
      </c>
      <c r="CK35" s="19">
        <v>18</v>
      </c>
      <c r="CL35" s="19">
        <v>3.5</v>
      </c>
      <c r="CM35" s="19">
        <v>0.8</v>
      </c>
      <c r="CN35" s="19">
        <v>0</v>
      </c>
      <c r="CO35" s="19">
        <v>18.2</v>
      </c>
      <c r="CP35" s="19">
        <v>6</v>
      </c>
      <c r="CQ35" s="19">
        <v>0.2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27"/>
      <c r="CX35" s="40">
        <f>IF(SUM(CD35,CH35)&gt;0,SUM(CD35,CH35),"")</f>
        <v>9.6</v>
      </c>
      <c r="CY35" s="40">
        <f>IF(SUM(CC35:CD35,CF35:CH35,CJ35)-CE35-CI35&gt;0,SUM(CC35:CD35,CF35:CH35,CJ35)-CE35-CI35,"")</f>
        <v>45.599999999999994</v>
      </c>
      <c r="CZ35" s="40">
        <f>IF(SUM(CK35:CL35,CN35)-CM35&gt;0,SUM(CK35:CL35,CN35)-CM35,"")</f>
        <v>20.7</v>
      </c>
      <c r="DA35" s="40">
        <f>IF(SUM(CD35,CH35,CL35)&gt;0,SUM(CD35,CH35,CL35),"")</f>
        <v>13.1</v>
      </c>
      <c r="DB35" s="40">
        <f>IF(SUM(CY35,CZ35)&gt;0,SUM(CY35,CZ35),"")</f>
        <v>66.3</v>
      </c>
      <c r="DC35" s="40">
        <f>IF(SUM(CP35,CT35)&gt;0,SUM(CP35,CT35),"")</f>
        <v>6</v>
      </c>
      <c r="DD35" s="40">
        <f>IF(SUM(CO35:CP35,CR35:CT35,CV35)-SUM(CQ35,CU35)&gt;0,SUM(CO35:CP35,CR35:CT35,CV35)-SUM(CQ35,CU35),"")</f>
        <v>24</v>
      </c>
      <c r="DE35" s="40">
        <f>IF(SUM(CY35,CZ35,DD35)&gt;0,SUM(CY35,CZ35,DD35),"")</f>
        <v>90.3</v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9.1</v>
      </c>
      <c r="QH35" s="22">
        <f>IF($CW35="P",CD35,(CD35+BA35)/2)</f>
        <v>2.4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9.1999999999999993</v>
      </c>
      <c r="QL35" s="22">
        <f>IF($CW35="P",CH35,(CH35+BE35)/2)</f>
        <v>2.4</v>
      </c>
      <c r="QM35" s="22">
        <f>IF($CW35="P",CI35,(CI35+BF35)/2)</f>
        <v>0.3</v>
      </c>
      <c r="QN35" s="22">
        <f>IF($CW35="P",CJ35,(CJ35+BG35)/2)</f>
        <v>0</v>
      </c>
      <c r="QO35" s="22">
        <f>IF($CW35="P",CK35,(CK35+BH35)/2)</f>
        <v>9</v>
      </c>
      <c r="QP35" s="22">
        <f>IF($CW35="P",CL35,(CL35+BI35)/2)</f>
        <v>1.75</v>
      </c>
      <c r="QQ35" s="22">
        <f>IF($CW35="P",CM35,(CM35+BJ35)/2)</f>
        <v>0.4</v>
      </c>
      <c r="QR35" s="22">
        <f>IF($CW35="P",CN35,(CN35+BK35)/2)</f>
        <v>0</v>
      </c>
      <c r="QS35" s="22">
        <f>IF($CW35="P",CO35,(CO35+BL35)/2)</f>
        <v>9.1</v>
      </c>
      <c r="QT35" s="22">
        <f>IF($CW35="P",CP35,(CP35+BM35)/2)</f>
        <v>3</v>
      </c>
      <c r="QU35" s="22">
        <f>IF($CW35="P",CQ35,(CQ35+BN35)/2)</f>
        <v>0.1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4.8</v>
      </c>
      <c r="RC35" s="40">
        <f>IF(SUM(QG35:QH35,QJ35:QL35,QN35)-QI35-QM35&gt;0,SUM(QG35:QH35,QJ35:QL35,QN35)-QI35-QM35,"")</f>
        <v>22.799999999999997</v>
      </c>
      <c r="RD35" s="40">
        <f>IF(SUM(QO35:QP35,QR35)-QQ35&gt;0,SUM(QO35:QP35,QR35)-QQ35,"")</f>
        <v>10.35</v>
      </c>
      <c r="RE35" s="40">
        <f>IF(SUM(QH35,QL35,QP35)&gt;0,SUM(QH35,QL35,QP35),"")</f>
        <v>6.55</v>
      </c>
      <c r="RF35" s="40">
        <f>IF(SUM(RC35,RD35)&gt;0,SUM(RC35,RD35),"")</f>
        <v>33.15</v>
      </c>
      <c r="RG35" s="40">
        <f>IF(SUM(QT35,QX35)&gt;0,SUM(QT35,QX35),"")</f>
        <v>3</v>
      </c>
      <c r="RH35" s="40">
        <f>IF(SUM(QS35:QT35,QV35:QX35,QZ35)-SUM(QU35,QY35)&gt;0,SUM(QS35:QT35,QV35:QX35,QZ35)-SUM(QU35,QY35),"")</f>
        <v>12</v>
      </c>
      <c r="RI35" s="40">
        <f>IF(SUM(RC35,RD35,RH35)&gt;0,SUM(RC35,RD35,RH35),"")</f>
        <v>45.15</v>
      </c>
    </row>
    <row r="36" spans="1:477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167</v>
      </c>
      <c r="D36" s="4" t="s">
        <v>4</v>
      </c>
      <c r="E36" s="4">
        <v>2005</v>
      </c>
      <c r="F36" s="9">
        <f>SUM(L36:T36)+SUM(L36:Q36)*0.0000001+SUM(L36)*0.0000000000001</f>
        <v>65.400006540004327</v>
      </c>
      <c r="H36" s="3" t="str">
        <f>IF(OR(AND(AR36&gt;=AY$44,AS36&gt;=AY$48,AR36&lt;&gt;"",AQ36=""),AND(AW36&gt;=AY$44,AX36&gt;=AY$48,AW36&lt;&gt;"",AQ36=""),AND(BU36&gt;=CB$44,BV36&gt;=CB$48,BU36&lt;&gt;"",BT36=""),AND(BZ36&gt;=CB$44,CA36&gt;=CB$48,BZ36&lt;&gt;"",BT36=""),AND(CX36&gt;=DE$44,CY36&gt;=DE$48,CX36&lt;&gt;"",CW36=""),AND(DC36&gt;=DE$44,DD36&gt;=DE$48,DC36&lt;&gt;""),AND(EC36&gt;=EJ$44,ED36&gt;=EJ$48,EC36&lt;&gt;""),AND(EH36&gt;=EJ$44,EI36&gt;=EJ$48,EH36&lt;&gt;""),AND(FE36&gt;=FL$44,FF36&gt;=FL$48,FE36&lt;&gt;""),AND(FJ36&gt;=FL$44,FK36&gt;=FL$48,FJ36&lt;&gt;""),AND(GG36&gt;=GN$44,GH36&gt;=GN$48,GG36&lt;&gt;""),AND(GL36&gt;=GN$44,GM36&gt;=GN$48,GL36&lt;&gt;""),AND(HI36&gt;=HP$44,HJ36&gt;=HP$48,HI36&lt;&gt;""),AND(HN36&gt;=HP$44,HO36&gt;=HP$48,HN36&lt;&gt;""),AND(IK36&gt;=IR$44,IL36&gt;=IR$48,IK36&lt;&gt;""),AND(IP36&gt;=IR$44,IQ36&gt;=IR$48,IP36&lt;&gt;""),AND(JM36&gt;=JT$44,JN36&gt;=JT$48,JM36&lt;&gt;""),AND(JR36&gt;=JT$44,JS36&gt;=JT$48,JR36&lt;&gt;""),AND(KO36&gt;=KV$44,KP36&gt;=KV$48,KO36&lt;&gt;""),AND(KT36&gt;=KV$44,KU36&gt;=KV$48,KT36&lt;&gt;""),AND(LQ36&gt;=LX$44,LR36&gt;=LX$48,LQ36&lt;&gt;""),AND(LV36&gt;=LX$44,LW36&gt;=LX$48,LV36&lt;&gt;""),AND(MS36&gt;=MZ$44,MT36&gt;=MZ$48,MS36&lt;&gt;""),AND(MX36&gt;=MZ$44,MY36&gt;=MZ$48,MX36&lt;&gt;""),AND(NU36&gt;=OB$44,NV36&gt;=OB$48,NU36&lt;&gt;""),AND(NZ36&gt;=OB$44,OA36&gt;=OB$48,NZ36&lt;&gt;""),AND(OW36&gt;=PD$44,OX36&gt;=PD$48,OW36&lt;&gt;""),AND(PB36&gt;=PD$44,PC36&gt;=PD$48,PB36&lt;&gt;""),AND(PY36&gt;=QF$44,PZ36&gt;=QF$48,PY36&lt;&gt;""),AND(QD36&gt;=QF$44,QE36&gt;=QF$48,QD36&lt;&gt;"")),"P","")</f>
        <v/>
      </c>
      <c r="I36" s="3" t="str">
        <f>IF(OR(AND(AS36&gt;=AY$48,AS36&lt;&gt;"",AQ36=""),AND(AX36&gt;=AY$48,AX36&lt;&gt;"",AQ36=""),AND(BV36&gt;=CB$48,BV36&lt;&gt;"",BT36=""),AND(CA36&gt;=CB$48,CA36&lt;&gt;"",BT36=""),AND(CY36&gt;=DE$48,CY36&lt;&gt;"",CW36=""),AND(DD36&gt;=DE$48,DD36&lt;&gt;"",CW36=""),AND(ED36&gt;=EJ$48,ED36&lt;&gt;""),AND(EI36&gt;=EJ$48,EI36&lt;&gt;""),AND(FF36&gt;=FL$48,FF36&lt;&gt;""),AND(FK36&gt;=FL$48,FK36&lt;&gt;""),AND(GH36&gt;=GN$48,GH36&lt;&gt;""),AND(GM36&gt;=GN$48,GM36&lt;&gt;""),AND(HJ36&gt;=HP$48,HJ36&lt;&gt;""),AND(HO36&gt;=HP$48,HO36&lt;&gt;""),AND(IL36&gt;=IR$48,IL36&lt;&gt;""),AND(IQ36&gt;=IR$48,IQ36&lt;&gt;""),AND(JN36&gt;=JT$48,JN36&lt;&gt;""),AND(JS36&gt;=JT$48,JS36&lt;&gt;""),AND(KP36&gt;=KV$48,KP36&lt;&gt;""),AND(KU36&gt;=KV$48,KU36&lt;&gt;""),AND(LR36&gt;=LX$48,LR36&lt;&gt;""),AND(LW36&gt;=LX$48,LW36&lt;&gt;""),AND(MT36&gt;=MZ$48,MT36&lt;&gt;""),AND(MY36&gt;=MZ$48,MY36&lt;&gt;""),AND(NV36&gt;=OB$48,NV36&lt;&gt;""),AND(OA36&gt;=OB$48,OA36&lt;&gt;""),AND(OX36&gt;=PD$48,OX36&lt;&gt;""),AND(PC36&gt;=PD$48,PC36&lt;&gt;""),AND(PZ36&gt;=QF$48,PZ36&lt;&gt;""),AND(QE36&gt;=QF$48,QE36&lt;&gt;"")),"P","")</f>
        <v/>
      </c>
      <c r="J36" s="36" t="str">
        <f>IF(AND(I36="P",H36=""),"No DD",IF(OR(AND(AU36&gt;=AY$47,AV36&gt;=AY$51,AU36&lt;&gt;"",AQ36=""),AND(BX36&gt;=CB$47,BY36&gt;=CB$51,BX36&lt;&gt;"",BT36=""),AND(DA36&gt;=DE$47,DB36&gt;=DE$51,DA36&lt;&gt;"",CW36=""),AND(EF36&gt;=EJ$47,EG36&gt;=EJ$51,EF36&lt;&gt;""),AND(FH36&gt;=FL$47,FI36&gt;=FL$51,FH36&lt;&gt;""),AND(GJ36&gt;=GN$47,GK36&gt;=GN$51,GJ36&lt;&gt;""),AND(HL36&gt;=HP$47,HM36&gt;=HP$51,HL36&lt;&gt;""),AND(IN36&gt;=IR$47,IO36&gt;=IR$51,IN36&lt;&gt;""),AND(JP36&gt;=JT$47,JQ36&gt;=JT$51,JP36&lt;&gt;""),AND(KR36&gt;=KV$47,KS36&gt;=KV$51,KR36&lt;&gt;""),AND(LT36&gt;=LX$47,LU36&gt;=LX$51,LT36&lt;&gt;""),AND(MV36&gt;=MZ$47,MW36&gt;=MZ$51,MV36&lt;&gt;""),AND(NX36&gt;=OB$47,NY36&gt;=OB$51,NX36&lt;&gt;""),AND(OZ36&gt;=PD$47,PA36&gt;=PD$51,OZ36&lt;&gt;""),AND(QB36&gt;=QF$47,QC36&gt;=QF$51,QB36&lt;&gt;"")),"Merit",IF(OR(AND(AU36&gt;=AY$46,AV36&gt;=AY$50,AU36&lt;&gt;"",AQ36=""),AND(BX36&gt;=CB$46,BY36&gt;=CB$50,BX36&lt;&gt;"",BT36=""),AND(DA36&gt;=DE$46,DB36&gt;=DE$50,DA36&lt;&gt;"",CW36=""),AND(EF36&gt;=EJ$46,EG36&gt;=EJ$50,EF36&lt;&gt;""),AND(FH36&gt;=FL$46,FI36&gt;=FL$50,FH36&lt;&gt;""),AND(GJ36&gt;=GN$46,GK36&gt;=GN$50,GJ36&lt;&gt;""),AND(HL36&gt;=HP$46,HM36&gt;=HP$50,HL36&lt;&gt;""),AND(IN36&gt;=IR$46,IO36&gt;=IR$50,IN36&lt;&gt;""),AND(JP36&gt;=JT$46,JQ36&gt;=JT$50,JP36&lt;&gt;""),AND(KR36&gt;=KV$46,KS36&gt;=KV$50,KR36&lt;&gt;""),AND(LT36&gt;=LX$46,LU36&gt;=LX$50,LT36&lt;&gt;""),AND(MV36&gt;=MZ$46,MW36&gt;=MZ$50,MV36&lt;&gt;""),AND(NX36&gt;=OB$46,NY36&gt;=OB$50,NX36&lt;&gt;""),AND(OZ36&gt;=PD$46,PA36&gt;=PD$50,OZ36&lt;&gt;""),AND(QB36&gt;=QF$46,QC36&gt;=QF$50,QB36&lt;&gt;"")),"Excellence",IF(K36="P","Worlds Team",IF(H36="P","National Team","")))))</f>
        <v/>
      </c>
      <c r="K36" s="3" t="str">
        <f>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P","")</f>
        <v/>
      </c>
      <c r="L36" s="8">
        <f>IF(COUNT(AS36,BV36,CY36)&gt;0,LARGE((AS36,BV36,CY36),1),0)</f>
        <v>43.2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22.2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>
        <v>18.399999999999999</v>
      </c>
      <c r="X36" s="19">
        <v>5.6</v>
      </c>
      <c r="Y36" s="19">
        <v>0.8</v>
      </c>
      <c r="Z36" s="19">
        <v>0</v>
      </c>
      <c r="AA36" s="19">
        <v>17.600000000000001</v>
      </c>
      <c r="AB36" s="19">
        <v>2.4</v>
      </c>
      <c r="AC36" s="19">
        <v>0</v>
      </c>
      <c r="AD36" s="19">
        <v>0</v>
      </c>
      <c r="AE36" s="19">
        <v>19.3</v>
      </c>
      <c r="AF36" s="19">
        <v>3.5</v>
      </c>
      <c r="AG36" s="19">
        <v>0.6</v>
      </c>
      <c r="AH36" s="19">
        <v>0</v>
      </c>
      <c r="AI36" s="19"/>
      <c r="AJ36" s="19"/>
      <c r="AK36" s="19"/>
      <c r="AL36" s="19"/>
      <c r="AM36" s="19"/>
      <c r="AN36" s="19"/>
      <c r="AO36" s="19"/>
      <c r="AP36" s="19"/>
      <c r="AQ36" s="27"/>
      <c r="AR36" s="40">
        <f>IF(SUM(X36,AB36)&gt;0,SUM(X36,AB36),"")</f>
        <v>8</v>
      </c>
      <c r="AS36" s="40">
        <f>IF(SUM(W36:X36,Z36:AB36,AD36)-Y36-AC36&gt;0,SUM(W36:X36,Z36:AB36,AD36)-Y36-AC36,"")</f>
        <v>43.2</v>
      </c>
      <c r="AT36" s="40">
        <f>IF(SUM(AE36:AF36,AH36)-AG36&gt;0,SUM(AE36:AF36,AH36)-AG36,"")</f>
        <v>22.2</v>
      </c>
      <c r="AU36" s="40">
        <f>IF(SUM(X36,AB36,AF36)&gt;0,SUM(X36,AB36,AF36),"")</f>
        <v>11.5</v>
      </c>
      <c r="AV36" s="40">
        <f>IF(SUM(AS36,AT36)&gt;0,SUM(AS36,AT36),"")</f>
        <v>65.400000000000006</v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>
        <f>IF(SUM(AS36,AT36,AX36)&gt;0,SUM(AS36,AT36,AX36),"")</f>
        <v>65.400000000000006</v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0</v>
      </c>
      <c r="QH36" s="22">
        <f>IF($CW36="P",CD36,(CD36+BA36)/2)</f>
        <v>0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0</v>
      </c>
      <c r="QL36" s="22">
        <f>IF($CW36="P",CH36,(CH36+BE36)/2)</f>
        <v>0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0</v>
      </c>
      <c r="QP36" s="22">
        <f>IF($CW36="P",CL36,(CL36+BI36)/2)</f>
        <v>0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 t="str">
        <f>IF(SUM(QH36,QL36)&gt;0,SUM(QH36,QL36),"")</f>
        <v/>
      </c>
      <c r="RC36" s="40" t="str">
        <f>IF(SUM(QG36:QH36,QJ36:QL36,QN36)-QI36-QM36&gt;0,SUM(QG36:QH36,QJ36:QL36,QN36)-QI36-QM36,"")</f>
        <v/>
      </c>
      <c r="RD36" s="40" t="str">
        <f>IF(SUM(QO36:QP36,QR36)-QQ36&gt;0,SUM(QO36:QP36,QR36)-QQ36,"")</f>
        <v/>
      </c>
      <c r="RE36" s="40" t="str">
        <f>IF(SUM(QH36,QL36,QP36)&gt;0,SUM(QH36,QL36,QP36),"")</f>
        <v/>
      </c>
      <c r="RF36" s="40" t="str">
        <f>IF(SUM(RC36,RD36)&gt;0,SUM(RC36,RD36),"")</f>
        <v/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 t="str">
        <f>IF(SUM(RC36,RD36,RH36)&gt;0,SUM(RC36,RD36,RH36),"")</f>
        <v/>
      </c>
    </row>
    <row r="37" spans="1:477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168</v>
      </c>
      <c r="D37" s="4" t="s">
        <v>4</v>
      </c>
      <c r="E37" s="4">
        <v>2004</v>
      </c>
      <c r="F37" s="9">
        <f>SUM(L37:T37)+SUM(L37:Q37)*0.0000001+SUM(L37)*0.0000000000001</f>
        <v>64.600006460004437</v>
      </c>
      <c r="H37" s="3" t="str">
        <f>IF(OR(AND(AR37&gt;=AY$44,AS37&gt;=AY$48,AR37&lt;&gt;"",AQ37=""),AND(AW37&gt;=AY$44,AX37&gt;=AY$48,AW37&lt;&gt;"",AQ37=""),AND(BU37&gt;=CB$44,BV37&gt;=CB$48,BU37&lt;&gt;"",BT37=""),AND(BZ37&gt;=CB$44,CA37&gt;=CB$48,BZ37&lt;&gt;"",BT37=""),AND(CX37&gt;=DE$44,CY37&gt;=DE$48,CX37&lt;&gt;"",CW37=""),AND(DC37&gt;=DE$44,DD37&gt;=DE$48,DC37&lt;&gt;""),AND(EC37&gt;=EJ$44,ED37&gt;=EJ$48,EC37&lt;&gt;""),AND(EH37&gt;=EJ$44,EI37&gt;=EJ$48,EH37&lt;&gt;""),AND(FE37&gt;=FL$44,FF37&gt;=FL$48,FE37&lt;&gt;""),AND(FJ37&gt;=FL$44,FK37&gt;=FL$48,FJ37&lt;&gt;""),AND(GG37&gt;=GN$44,GH37&gt;=GN$48,GG37&lt;&gt;""),AND(GL37&gt;=GN$44,GM37&gt;=GN$48,GL37&lt;&gt;""),AND(HI37&gt;=HP$44,HJ37&gt;=HP$48,HI37&lt;&gt;""),AND(HN37&gt;=HP$44,HO37&gt;=HP$48,HN37&lt;&gt;""),AND(IK37&gt;=IR$44,IL37&gt;=IR$48,IK37&lt;&gt;""),AND(IP37&gt;=IR$44,IQ37&gt;=IR$48,IP37&lt;&gt;""),AND(JM37&gt;=JT$44,JN37&gt;=JT$48,JM37&lt;&gt;""),AND(JR37&gt;=JT$44,JS37&gt;=JT$48,JR37&lt;&gt;""),AND(KO37&gt;=KV$44,KP37&gt;=KV$48,KO37&lt;&gt;""),AND(KT37&gt;=KV$44,KU37&gt;=KV$48,KT37&lt;&gt;""),AND(LQ37&gt;=LX$44,LR37&gt;=LX$48,LQ37&lt;&gt;""),AND(LV37&gt;=LX$44,LW37&gt;=LX$48,LV37&lt;&gt;""),AND(MS37&gt;=MZ$44,MT37&gt;=MZ$48,MS37&lt;&gt;""),AND(MX37&gt;=MZ$44,MY37&gt;=MZ$48,MX37&lt;&gt;""),AND(NU37&gt;=OB$44,NV37&gt;=OB$48,NU37&lt;&gt;""),AND(NZ37&gt;=OB$44,OA37&gt;=OB$48,NZ37&lt;&gt;""),AND(OW37&gt;=PD$44,OX37&gt;=PD$48,OW37&lt;&gt;""),AND(PB37&gt;=PD$44,PC37&gt;=PD$48,PB37&lt;&gt;""),AND(PY37&gt;=QF$44,PZ37&gt;=QF$48,PY37&lt;&gt;""),AND(QD37&gt;=QF$44,QE37&gt;=QF$48,QD37&lt;&gt;"")),"P","")</f>
        <v/>
      </c>
      <c r="I37" s="3" t="str">
        <f>IF(OR(AND(AS37&gt;=AY$48,AS37&lt;&gt;"",AQ37=""),AND(AX37&gt;=AY$48,AX37&lt;&gt;"",AQ37=""),AND(BV37&gt;=CB$48,BV37&lt;&gt;"",BT37=""),AND(CA37&gt;=CB$48,CA37&lt;&gt;"",BT37=""),AND(CY37&gt;=DE$48,CY37&lt;&gt;"",CW37=""),AND(DD37&gt;=DE$48,DD37&lt;&gt;"",CW37=""),AND(ED37&gt;=EJ$48,ED37&lt;&gt;""),AND(EI37&gt;=EJ$48,EI37&lt;&gt;""),AND(FF37&gt;=FL$48,FF37&lt;&gt;""),AND(FK37&gt;=FL$48,FK37&lt;&gt;""),AND(GH37&gt;=GN$48,GH37&lt;&gt;""),AND(GM37&gt;=GN$48,GM37&lt;&gt;""),AND(HJ37&gt;=HP$48,HJ37&lt;&gt;""),AND(HO37&gt;=HP$48,HO37&lt;&gt;""),AND(IL37&gt;=IR$48,IL37&lt;&gt;""),AND(IQ37&gt;=IR$48,IQ37&lt;&gt;""),AND(JN37&gt;=JT$48,JN37&lt;&gt;""),AND(JS37&gt;=JT$48,JS37&lt;&gt;""),AND(KP37&gt;=KV$48,KP37&lt;&gt;""),AND(KU37&gt;=KV$48,KU37&lt;&gt;""),AND(LR37&gt;=LX$48,LR37&lt;&gt;""),AND(LW37&gt;=LX$48,LW37&lt;&gt;""),AND(MT37&gt;=MZ$48,MT37&lt;&gt;""),AND(MY37&gt;=MZ$48,MY37&lt;&gt;""),AND(NV37&gt;=OB$48,NV37&lt;&gt;""),AND(OA37&gt;=OB$48,OA37&lt;&gt;""),AND(OX37&gt;=PD$48,OX37&lt;&gt;""),AND(PC37&gt;=PD$48,PC37&lt;&gt;""),AND(PZ37&gt;=QF$48,PZ37&lt;&gt;""),AND(QE37&gt;=QF$48,QE37&lt;&gt;"")),"P","")</f>
        <v/>
      </c>
      <c r="J37" s="36" t="str">
        <f>IF(AND(I37="P",H37=""),"No DD",IF(OR(AND(AU37&gt;=AY$47,AV37&gt;=AY$51,AU37&lt;&gt;"",AQ37=""),AND(BX37&gt;=CB$47,BY37&gt;=CB$51,BX37&lt;&gt;"",BT37=""),AND(DA37&gt;=DE$47,DB37&gt;=DE$51,DA37&lt;&gt;"",CW37=""),AND(EF37&gt;=EJ$47,EG37&gt;=EJ$51,EF37&lt;&gt;""),AND(FH37&gt;=FL$47,FI37&gt;=FL$51,FH37&lt;&gt;""),AND(GJ37&gt;=GN$47,GK37&gt;=GN$51,GJ37&lt;&gt;""),AND(HL37&gt;=HP$47,HM37&gt;=HP$51,HL37&lt;&gt;""),AND(IN37&gt;=IR$47,IO37&gt;=IR$51,IN37&lt;&gt;""),AND(JP37&gt;=JT$47,JQ37&gt;=JT$51,JP37&lt;&gt;""),AND(KR37&gt;=KV$47,KS37&gt;=KV$51,KR37&lt;&gt;""),AND(LT37&gt;=LX$47,LU37&gt;=LX$51,LT37&lt;&gt;""),AND(MV37&gt;=MZ$47,MW37&gt;=MZ$51,MV37&lt;&gt;""),AND(NX37&gt;=OB$47,NY37&gt;=OB$51,NX37&lt;&gt;""),AND(OZ37&gt;=PD$47,PA37&gt;=PD$51,OZ37&lt;&gt;""),AND(QB37&gt;=QF$47,QC37&gt;=QF$51,QB37&lt;&gt;"")),"Merit",IF(OR(AND(AU37&gt;=AY$46,AV37&gt;=AY$50,AU37&lt;&gt;"",AQ37=""),AND(BX37&gt;=CB$46,BY37&gt;=CB$50,BX37&lt;&gt;"",BT37=""),AND(DA37&gt;=DE$46,DB37&gt;=DE$50,DA37&lt;&gt;"",CW37=""),AND(EF37&gt;=EJ$46,EG37&gt;=EJ$50,EF37&lt;&gt;""),AND(FH37&gt;=FL$46,FI37&gt;=FL$50,FH37&lt;&gt;""),AND(GJ37&gt;=GN$46,GK37&gt;=GN$50,GJ37&lt;&gt;""),AND(HL37&gt;=HP$46,HM37&gt;=HP$50,HL37&lt;&gt;""),AND(IN37&gt;=IR$46,IO37&gt;=IR$50,IN37&lt;&gt;""),AND(JP37&gt;=JT$46,JQ37&gt;=JT$50,JP37&lt;&gt;""),AND(KR37&gt;=KV$46,KS37&gt;=KV$50,KR37&lt;&gt;""),AND(LT37&gt;=LX$46,LU37&gt;=LX$50,LT37&lt;&gt;""),AND(MV37&gt;=MZ$46,MW37&gt;=MZ$50,MV37&lt;&gt;""),AND(NX37&gt;=OB$46,NY37&gt;=OB$50,NX37&lt;&gt;""),AND(OZ37&gt;=PD$46,PA37&gt;=PD$50,OZ37&lt;&gt;""),AND(QB37&gt;=QF$46,QC37&gt;=QF$50,QB37&lt;&gt;"")),"Excellence",IF(K37="P","Worlds Team",IF(H37="P","National Team","")))))</f>
        <v/>
      </c>
      <c r="K37" s="3" t="str">
        <f>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P","")</f>
        <v/>
      </c>
      <c r="L37" s="8">
        <f>IF(COUNT(AS37,BV37,CY37)&gt;0,LARGE((AS37,BV37,CY37),1),0)</f>
        <v>44.400000000000006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20.2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>
        <v>18.2</v>
      </c>
      <c r="X37" s="19">
        <v>4.3</v>
      </c>
      <c r="Y37" s="19">
        <v>0.8</v>
      </c>
      <c r="Z37" s="19">
        <v>0</v>
      </c>
      <c r="AA37" s="19">
        <v>17.899999999999999</v>
      </c>
      <c r="AB37" s="19">
        <v>5.6</v>
      </c>
      <c r="AC37" s="19">
        <v>0.8</v>
      </c>
      <c r="AD37" s="19">
        <v>0</v>
      </c>
      <c r="AE37" s="19">
        <v>18.5</v>
      </c>
      <c r="AF37" s="19">
        <v>2.8</v>
      </c>
      <c r="AG37" s="19">
        <v>1.1000000000000001</v>
      </c>
      <c r="AH37" s="19">
        <v>0</v>
      </c>
      <c r="AI37" s="19"/>
      <c r="AJ37" s="19"/>
      <c r="AK37" s="19"/>
      <c r="AL37" s="19"/>
      <c r="AM37" s="19"/>
      <c r="AN37" s="19"/>
      <c r="AO37" s="19"/>
      <c r="AP37" s="19"/>
      <c r="AQ37" s="27"/>
      <c r="AR37" s="40">
        <f>IF(SUM(X37,AB37)&gt;0,SUM(X37,AB37),"")</f>
        <v>9.8999999999999986</v>
      </c>
      <c r="AS37" s="40">
        <f>IF(SUM(W37:X37,Z37:AB37,AD37)-Y37-AC37&gt;0,SUM(W37:X37,Z37:AB37,AD37)-Y37-AC37,"")</f>
        <v>44.400000000000006</v>
      </c>
      <c r="AT37" s="40">
        <f>IF(SUM(AE37:AF37,AH37)-AG37&gt;0,SUM(AE37:AF37,AH37)-AG37,"")</f>
        <v>20.2</v>
      </c>
      <c r="AU37" s="40">
        <f>IF(SUM(X37,AB37,AF37)&gt;0,SUM(X37,AB37,AF37),"")</f>
        <v>12.7</v>
      </c>
      <c r="AV37" s="40">
        <f>IF(SUM(AS37,AT37)&gt;0,SUM(AS37,AT37),"")</f>
        <v>64.600000000000009</v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>
        <f>IF(SUM(AS37,AT37,AX37)&gt;0,SUM(AS37,AT37,AX37),"")</f>
        <v>64.600000000000009</v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0</v>
      </c>
      <c r="QH37" s="22">
        <f>IF($CW37="P",CD37,(CD37+BA37)/2)</f>
        <v>0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0</v>
      </c>
      <c r="QL37" s="22">
        <f>IF($CW37="P",CH37,(CH37+BE37)/2)</f>
        <v>0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0</v>
      </c>
      <c r="QP37" s="22">
        <f>IF($CW37="P",CL37,(CL37+BI37)/2)</f>
        <v>0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 t="str">
        <f>IF(SUM(QH37,QL37)&gt;0,SUM(QH37,QL37),"")</f>
        <v/>
      </c>
      <c r="RC37" s="40" t="str">
        <f>IF(SUM(QG37:QH37,QJ37:QL37,QN37)-QI37-QM37&gt;0,SUM(QG37:QH37,QJ37:QL37,QN37)-QI37-QM37,"")</f>
        <v/>
      </c>
      <c r="RD37" s="40" t="str">
        <f>IF(SUM(QO37:QP37,QR37)-QQ37&gt;0,SUM(QO37:QP37,QR37)-QQ37,"")</f>
        <v/>
      </c>
      <c r="RE37" s="40" t="str">
        <f>IF(SUM(QH37,QL37,QP37)&gt;0,SUM(QH37,QL37,QP37),"")</f>
        <v/>
      </c>
      <c r="RF37" s="40" t="str">
        <f>IF(SUM(RC37,RD37)&gt;0,SUM(RC37,RD37),"")</f>
        <v/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 t="str">
        <f>IF(SUM(RC37,RD37,RH37)&gt;0,SUM(RC37,RD37,RH37),"")</f>
        <v/>
      </c>
    </row>
    <row r="38" spans="1:477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129</v>
      </c>
      <c r="D38" s="4" t="s">
        <v>5</v>
      </c>
      <c r="E38" s="4">
        <v>2004</v>
      </c>
      <c r="F38" s="9">
        <f>SUM(L38:T38)+SUM(L38:Q38)*0.0000001+SUM(L38)*0.0000000000001</f>
        <v>63.200006320003865</v>
      </c>
      <c r="H38" s="3" t="str">
        <f>IF(OR(AND(AR38&gt;=AY$44,AS38&gt;=AY$48,AR38&lt;&gt;"",AQ38=""),AND(AW38&gt;=AY$44,AX38&gt;=AY$48,AW38&lt;&gt;"",AQ38=""),AND(BU38&gt;=CB$44,BV38&gt;=CB$48,BU38&lt;&gt;"",BT38=""),AND(BZ38&gt;=CB$44,CA38&gt;=CB$48,BZ38&lt;&gt;"",BT38=""),AND(CX38&gt;=DE$44,CY38&gt;=DE$48,CX38&lt;&gt;"",CW38=""),AND(DC38&gt;=DE$44,DD38&gt;=DE$48,DC38&lt;&gt;""),AND(EC38&gt;=EJ$44,ED38&gt;=EJ$48,EC38&lt;&gt;""),AND(EH38&gt;=EJ$44,EI38&gt;=EJ$48,EH38&lt;&gt;""),AND(FE38&gt;=FL$44,FF38&gt;=FL$48,FE38&lt;&gt;""),AND(FJ38&gt;=FL$44,FK38&gt;=FL$48,FJ38&lt;&gt;""),AND(GG38&gt;=GN$44,GH38&gt;=GN$48,GG38&lt;&gt;""),AND(GL38&gt;=GN$44,GM38&gt;=GN$48,GL38&lt;&gt;""),AND(HI38&gt;=HP$44,HJ38&gt;=HP$48,HI38&lt;&gt;""),AND(HN38&gt;=HP$44,HO38&gt;=HP$48,HN38&lt;&gt;""),AND(IK38&gt;=IR$44,IL38&gt;=IR$48,IK38&lt;&gt;""),AND(IP38&gt;=IR$44,IQ38&gt;=IR$48,IP38&lt;&gt;""),AND(JM38&gt;=JT$44,JN38&gt;=JT$48,JM38&lt;&gt;""),AND(JR38&gt;=JT$44,JS38&gt;=JT$48,JR38&lt;&gt;""),AND(KO38&gt;=KV$44,KP38&gt;=KV$48,KO38&lt;&gt;""),AND(KT38&gt;=KV$44,KU38&gt;=KV$48,KT38&lt;&gt;""),AND(LQ38&gt;=LX$44,LR38&gt;=LX$48,LQ38&lt;&gt;""),AND(LV38&gt;=LX$44,LW38&gt;=LX$48,LV38&lt;&gt;""),AND(MS38&gt;=MZ$44,MT38&gt;=MZ$48,MS38&lt;&gt;""),AND(MX38&gt;=MZ$44,MY38&gt;=MZ$48,MX38&lt;&gt;""),AND(NU38&gt;=OB$44,NV38&gt;=OB$48,NU38&lt;&gt;""),AND(NZ38&gt;=OB$44,OA38&gt;=OB$48,NZ38&lt;&gt;""),AND(OW38&gt;=PD$44,OX38&gt;=PD$48,OW38&lt;&gt;""),AND(PB38&gt;=PD$44,PC38&gt;=PD$48,PB38&lt;&gt;""),AND(PY38&gt;=QF$44,PZ38&gt;=QF$48,PY38&lt;&gt;""),AND(QD38&gt;=QF$44,QE38&gt;=QF$48,QD38&lt;&gt;"")),"P","")</f>
        <v/>
      </c>
      <c r="I38" s="3" t="str">
        <f>IF(OR(AND(AS38&gt;=AY$48,AS38&lt;&gt;"",AQ38=""),AND(AX38&gt;=AY$48,AX38&lt;&gt;"",AQ38=""),AND(BV38&gt;=CB$48,BV38&lt;&gt;"",BT38=""),AND(CA38&gt;=CB$48,CA38&lt;&gt;"",BT38=""),AND(CY38&gt;=DE$48,CY38&lt;&gt;"",CW38=""),AND(DD38&gt;=DE$48,DD38&lt;&gt;"",CW38=""),AND(ED38&gt;=EJ$48,ED38&lt;&gt;""),AND(EI38&gt;=EJ$48,EI38&lt;&gt;""),AND(FF38&gt;=FL$48,FF38&lt;&gt;""),AND(FK38&gt;=FL$48,FK38&lt;&gt;""),AND(GH38&gt;=GN$48,GH38&lt;&gt;""),AND(GM38&gt;=GN$48,GM38&lt;&gt;""),AND(HJ38&gt;=HP$48,HJ38&lt;&gt;""),AND(HO38&gt;=HP$48,HO38&lt;&gt;""),AND(IL38&gt;=IR$48,IL38&lt;&gt;""),AND(IQ38&gt;=IR$48,IQ38&lt;&gt;""),AND(JN38&gt;=JT$48,JN38&lt;&gt;""),AND(JS38&gt;=JT$48,JS38&lt;&gt;""),AND(KP38&gt;=KV$48,KP38&lt;&gt;""),AND(KU38&gt;=KV$48,KU38&lt;&gt;""),AND(LR38&gt;=LX$48,LR38&lt;&gt;""),AND(LW38&gt;=LX$48,LW38&lt;&gt;""),AND(MT38&gt;=MZ$48,MT38&lt;&gt;""),AND(MY38&gt;=MZ$48,MY38&lt;&gt;""),AND(NV38&gt;=OB$48,NV38&lt;&gt;""),AND(OA38&gt;=OB$48,OA38&lt;&gt;""),AND(OX38&gt;=PD$48,OX38&lt;&gt;""),AND(PC38&gt;=PD$48,PC38&lt;&gt;""),AND(PZ38&gt;=QF$48,PZ38&lt;&gt;""),AND(QE38&gt;=QF$48,QE38&lt;&gt;"")),"P","")</f>
        <v/>
      </c>
      <c r="J38" s="36" t="str">
        <f>IF(AND(I38="P",H38=""),"No DD",IF(OR(AND(AU38&gt;=AY$47,AV38&gt;=AY$51,AU38&lt;&gt;"",AQ38=""),AND(BX38&gt;=CB$47,BY38&gt;=CB$51,BX38&lt;&gt;"",BT38=""),AND(DA38&gt;=DE$47,DB38&gt;=DE$51,DA38&lt;&gt;"",CW38=""),AND(EF38&gt;=EJ$47,EG38&gt;=EJ$51,EF38&lt;&gt;""),AND(FH38&gt;=FL$47,FI38&gt;=FL$51,FH38&lt;&gt;""),AND(GJ38&gt;=GN$47,GK38&gt;=GN$51,GJ38&lt;&gt;""),AND(HL38&gt;=HP$47,HM38&gt;=HP$51,HL38&lt;&gt;""),AND(IN38&gt;=IR$47,IO38&gt;=IR$51,IN38&lt;&gt;""),AND(JP38&gt;=JT$47,JQ38&gt;=JT$51,JP38&lt;&gt;""),AND(KR38&gt;=KV$47,KS38&gt;=KV$51,KR38&lt;&gt;""),AND(LT38&gt;=LX$47,LU38&gt;=LX$51,LT38&lt;&gt;""),AND(MV38&gt;=MZ$47,MW38&gt;=MZ$51,MV38&lt;&gt;""),AND(NX38&gt;=OB$47,NY38&gt;=OB$51,NX38&lt;&gt;""),AND(OZ38&gt;=PD$47,PA38&gt;=PD$51,OZ38&lt;&gt;""),AND(QB38&gt;=QF$47,QC38&gt;=QF$51,QB38&lt;&gt;"")),"Merit",IF(OR(AND(AU38&gt;=AY$46,AV38&gt;=AY$50,AU38&lt;&gt;"",AQ38=""),AND(BX38&gt;=CB$46,BY38&gt;=CB$50,BX38&lt;&gt;"",BT38=""),AND(DA38&gt;=DE$46,DB38&gt;=DE$50,DA38&lt;&gt;"",CW38=""),AND(EF38&gt;=EJ$46,EG38&gt;=EJ$50,EF38&lt;&gt;""),AND(FH38&gt;=FL$46,FI38&gt;=FL$50,FH38&lt;&gt;""),AND(GJ38&gt;=GN$46,GK38&gt;=GN$50,GJ38&lt;&gt;""),AND(HL38&gt;=HP$46,HM38&gt;=HP$50,HL38&lt;&gt;""),AND(IN38&gt;=IR$46,IO38&gt;=IR$50,IN38&lt;&gt;""),AND(JP38&gt;=JT$46,JQ38&gt;=JT$50,JP38&lt;&gt;""),AND(KR38&gt;=KV$46,KS38&gt;=KV$50,KR38&lt;&gt;""),AND(LT38&gt;=LX$46,LU38&gt;=LX$50,LT38&lt;&gt;""),AND(MV38&gt;=MZ$46,MW38&gt;=MZ$50,MV38&lt;&gt;""),AND(NX38&gt;=OB$46,NY38&gt;=OB$50,NX38&lt;&gt;""),AND(OZ38&gt;=PD$46,PA38&gt;=PD$50,OZ38&lt;&gt;""),AND(QB38&gt;=QF$46,QC38&gt;=QF$50,QB38&lt;&gt;"")),"Excellence",IF(K38="P","Worlds Team",IF(H38="P","National Team","")))))</f>
        <v/>
      </c>
      <c r="K38" s="3" t="str">
        <f>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P","")</f>
        <v/>
      </c>
      <c r="L38" s="8">
        <f>IF(COUNT(AS38,BV38,CY38)&gt;0,LARGE((AS38,BV38,CY38),1),0)</f>
        <v>38.600000000000009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24.6</v>
      </c>
      <c r="Q38" s="8" t="str">
        <f>IF(P38=0,"",IF(P38=CZ38,$CC$1,IF(P38=BW38,$AZ$1,IF(P38=AT38,$W$1,""))))</f>
        <v>2023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>
        <v>18</v>
      </c>
      <c r="X38" s="19">
        <v>5.2</v>
      </c>
      <c r="Y38" s="19">
        <v>0.8</v>
      </c>
      <c r="Z38" s="19">
        <v>0</v>
      </c>
      <c r="AA38" s="19">
        <v>18</v>
      </c>
      <c r="AB38" s="19">
        <v>0</v>
      </c>
      <c r="AC38" s="19">
        <v>1.8</v>
      </c>
      <c r="AD38" s="19">
        <v>0</v>
      </c>
      <c r="AE38" s="19">
        <v>18.600000000000001</v>
      </c>
      <c r="AF38" s="19">
        <v>6</v>
      </c>
      <c r="AG38" s="19">
        <v>0</v>
      </c>
      <c r="AH38" s="19">
        <v>0</v>
      </c>
      <c r="AI38" s="19"/>
      <c r="AJ38" s="19"/>
      <c r="AK38" s="19"/>
      <c r="AL38" s="19"/>
      <c r="AM38" s="19"/>
      <c r="AN38" s="19"/>
      <c r="AO38" s="19"/>
      <c r="AP38" s="19"/>
      <c r="AQ38" s="27"/>
      <c r="AR38" s="40">
        <f>IF(SUM(X38,AB38)&gt;0,SUM(X38,AB38),"")</f>
        <v>5.2</v>
      </c>
      <c r="AS38" s="40">
        <f>IF(SUM(W38:X38,Z38:AB38,AD38)-Y38-AC38&gt;0,SUM(W38:X38,Z38:AB38,AD38)-Y38-AC38,"")</f>
        <v>38.600000000000009</v>
      </c>
      <c r="AT38" s="40">
        <f>IF(SUM(AE38:AF38,AH38)-AG38&gt;0,SUM(AE38:AF38,AH38)-AG38,"")</f>
        <v>24.6</v>
      </c>
      <c r="AU38" s="40">
        <f>IF(SUM(X38,AB38,AF38)&gt;0,SUM(X38,AB38,AF38),"")</f>
        <v>11.2</v>
      </c>
      <c r="AV38" s="40">
        <f>IF(SUM(AS38,AT38)&gt;0,SUM(AS38,AT38),"")</f>
        <v>63.20000000000001</v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>
        <f>IF(SUM(AS38,AT38,AX38)&gt;0,SUM(AS38,AT38,AX38),"")</f>
        <v>63.20000000000001</v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0</v>
      </c>
      <c r="QH38" s="22">
        <f>IF($CW38="P",CD38,(CD38+BA38)/2)</f>
        <v>0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0</v>
      </c>
      <c r="QL38" s="22">
        <f>IF($CW38="P",CH38,(CH38+BE38)/2)</f>
        <v>0</v>
      </c>
      <c r="QM38" s="22">
        <f>IF($CW38="P",CI38,(CI38+BF38)/2)</f>
        <v>0</v>
      </c>
      <c r="QN38" s="22">
        <f>IF($CW38="P",CJ38,(CJ38+BG38)/2)</f>
        <v>0</v>
      </c>
      <c r="QO38" s="22">
        <f>IF($CW38="P",CK38,(CK38+BH38)/2)</f>
        <v>0</v>
      </c>
      <c r="QP38" s="22">
        <f>IF($CW38="P",CL38,(CL38+BI38)/2)</f>
        <v>0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 t="str">
        <f>IF(SUM(QH38,QL38)&gt;0,SUM(QH38,QL38),"")</f>
        <v/>
      </c>
      <c r="RC38" s="40" t="str">
        <f>IF(SUM(QG38:QH38,QJ38:QL38,QN38)-QI38-QM38&gt;0,SUM(QG38:QH38,QJ38:QL38,QN38)-QI38-QM38,"")</f>
        <v/>
      </c>
      <c r="RD38" s="40" t="str">
        <f>IF(SUM(QO38:QP38,QR38)-QQ38&gt;0,SUM(QO38:QP38,QR38)-QQ38,"")</f>
        <v/>
      </c>
      <c r="RE38" s="40" t="str">
        <f>IF(SUM(QH38,QL38,QP38)&gt;0,SUM(QH38,QL38,QP38),"")</f>
        <v/>
      </c>
      <c r="RF38" s="40" t="str">
        <f>IF(SUM(RC38,RD38)&gt;0,SUM(RC38,RD38),"")</f>
        <v/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 t="str">
        <f>IF(SUM(RC38,RD38,RH38)&gt;0,SUM(RC38,RD38,RH38),"")</f>
        <v/>
      </c>
    </row>
    <row r="39" spans="1:477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130</v>
      </c>
      <c r="D39" s="4" t="s">
        <v>5</v>
      </c>
      <c r="E39" s="4">
        <v>2005</v>
      </c>
      <c r="F39" s="9">
        <f>SUM(L39:T39)+SUM(L39:Q39)*0.0000001+SUM(L39)*0.0000000000001</f>
        <v>62.700006270004302</v>
      </c>
      <c r="G39" s="66"/>
      <c r="H39" s="3" t="str">
        <f>IF(OR(AND(AR39&gt;=AY$44,AS39&gt;=AY$48,AR39&lt;&gt;"",AQ39=""),AND(AW39&gt;=AY$44,AX39&gt;=AY$48,AW39&lt;&gt;"",AQ39=""),AND(BU39&gt;=CB$44,BV39&gt;=CB$48,BU39&lt;&gt;"",BT39=""),AND(BZ39&gt;=CB$44,CA39&gt;=CB$48,BZ39&lt;&gt;"",BT39=""),AND(CX39&gt;=DE$44,CY39&gt;=DE$48,CX39&lt;&gt;"",CW39=""),AND(DC39&gt;=DE$44,DD39&gt;=DE$48,DC39&lt;&gt;""),AND(EC39&gt;=EJ$44,ED39&gt;=EJ$48,EC39&lt;&gt;""),AND(EH39&gt;=EJ$44,EI39&gt;=EJ$48,EH39&lt;&gt;""),AND(FE39&gt;=FL$44,FF39&gt;=FL$48,FE39&lt;&gt;""),AND(FJ39&gt;=FL$44,FK39&gt;=FL$48,FJ39&lt;&gt;""),AND(GG39&gt;=GN$44,GH39&gt;=GN$48,GG39&lt;&gt;""),AND(GL39&gt;=GN$44,GM39&gt;=GN$48,GL39&lt;&gt;""),AND(HI39&gt;=HP$44,HJ39&gt;=HP$48,HI39&lt;&gt;""),AND(HN39&gt;=HP$44,HO39&gt;=HP$48,HN39&lt;&gt;""),AND(IK39&gt;=IR$44,IL39&gt;=IR$48,IK39&lt;&gt;""),AND(IP39&gt;=IR$44,IQ39&gt;=IR$48,IP39&lt;&gt;""),AND(JM39&gt;=JT$44,JN39&gt;=JT$48,JM39&lt;&gt;""),AND(JR39&gt;=JT$44,JS39&gt;=JT$48,JR39&lt;&gt;""),AND(KO39&gt;=KV$44,KP39&gt;=KV$48,KO39&lt;&gt;""),AND(KT39&gt;=KV$44,KU39&gt;=KV$48,KT39&lt;&gt;""),AND(LQ39&gt;=LX$44,LR39&gt;=LX$48,LQ39&lt;&gt;""),AND(LV39&gt;=LX$44,LW39&gt;=LX$48,LV39&lt;&gt;""),AND(MS39&gt;=MZ$44,MT39&gt;=MZ$48,MS39&lt;&gt;""),AND(MX39&gt;=MZ$44,MY39&gt;=MZ$48,MX39&lt;&gt;""),AND(NU39&gt;=OB$44,NV39&gt;=OB$48,NU39&lt;&gt;""),AND(NZ39&gt;=OB$44,OA39&gt;=OB$48,NZ39&lt;&gt;""),AND(OW39&gt;=PD$44,OX39&gt;=PD$48,OW39&lt;&gt;""),AND(PB39&gt;=PD$44,PC39&gt;=PD$48,PB39&lt;&gt;""),AND(PY39&gt;=QF$44,PZ39&gt;=QF$48,PY39&lt;&gt;""),AND(QD39&gt;=QF$44,QE39&gt;=QF$48,QD39&lt;&gt;"")),"P","")</f>
        <v/>
      </c>
      <c r="I39" s="3" t="str">
        <f>IF(OR(AND(AS39&gt;=AY$48,AS39&lt;&gt;"",AQ39=""),AND(AX39&gt;=AY$48,AX39&lt;&gt;"",AQ39=""),AND(BV39&gt;=CB$48,BV39&lt;&gt;"",BT39=""),AND(CA39&gt;=CB$48,CA39&lt;&gt;"",BT39=""),AND(CY39&gt;=DE$48,CY39&lt;&gt;"",CW39=""),AND(DD39&gt;=DE$48,DD39&lt;&gt;"",CW39=""),AND(ED39&gt;=EJ$48,ED39&lt;&gt;""),AND(EI39&gt;=EJ$48,EI39&lt;&gt;""),AND(FF39&gt;=FL$48,FF39&lt;&gt;""),AND(FK39&gt;=FL$48,FK39&lt;&gt;""),AND(GH39&gt;=GN$48,GH39&lt;&gt;""),AND(GM39&gt;=GN$48,GM39&lt;&gt;""),AND(HJ39&gt;=HP$48,HJ39&lt;&gt;""),AND(HO39&gt;=HP$48,HO39&lt;&gt;""),AND(IL39&gt;=IR$48,IL39&lt;&gt;""),AND(IQ39&gt;=IR$48,IQ39&lt;&gt;""),AND(JN39&gt;=JT$48,JN39&lt;&gt;""),AND(JS39&gt;=JT$48,JS39&lt;&gt;""),AND(KP39&gt;=KV$48,KP39&lt;&gt;""),AND(KU39&gt;=KV$48,KU39&lt;&gt;""),AND(LR39&gt;=LX$48,LR39&lt;&gt;""),AND(LW39&gt;=LX$48,LW39&lt;&gt;""),AND(MT39&gt;=MZ$48,MT39&lt;&gt;""),AND(MY39&gt;=MZ$48,MY39&lt;&gt;""),AND(NV39&gt;=OB$48,NV39&lt;&gt;""),AND(OA39&gt;=OB$48,OA39&lt;&gt;""),AND(OX39&gt;=PD$48,OX39&lt;&gt;""),AND(PC39&gt;=PD$48,PC39&lt;&gt;""),AND(PZ39&gt;=QF$48,PZ39&lt;&gt;""),AND(QE39&gt;=QF$48,QE39&lt;&gt;"")),"P","")</f>
        <v/>
      </c>
      <c r="J39" s="36" t="str">
        <f>IF(AND(I39="P",H39=""),"No DD",IF(OR(AND(AU39&gt;=AY$47,AV39&gt;=AY$51,AU39&lt;&gt;"",AQ39=""),AND(BX39&gt;=CB$47,BY39&gt;=CB$51,BX39&lt;&gt;"",BT39=""),AND(DA39&gt;=DE$47,DB39&gt;=DE$51,DA39&lt;&gt;"",CW39=""),AND(EF39&gt;=EJ$47,EG39&gt;=EJ$51,EF39&lt;&gt;""),AND(FH39&gt;=FL$47,FI39&gt;=FL$51,FH39&lt;&gt;""),AND(GJ39&gt;=GN$47,GK39&gt;=GN$51,GJ39&lt;&gt;""),AND(HL39&gt;=HP$47,HM39&gt;=HP$51,HL39&lt;&gt;""),AND(IN39&gt;=IR$47,IO39&gt;=IR$51,IN39&lt;&gt;""),AND(JP39&gt;=JT$47,JQ39&gt;=JT$51,JP39&lt;&gt;""),AND(KR39&gt;=KV$47,KS39&gt;=KV$51,KR39&lt;&gt;""),AND(LT39&gt;=LX$47,LU39&gt;=LX$51,LT39&lt;&gt;""),AND(MV39&gt;=MZ$47,MW39&gt;=MZ$51,MV39&lt;&gt;""),AND(NX39&gt;=OB$47,NY39&gt;=OB$51,NX39&lt;&gt;""),AND(OZ39&gt;=PD$47,PA39&gt;=PD$51,OZ39&lt;&gt;""),AND(QB39&gt;=QF$47,QC39&gt;=QF$51,QB39&lt;&gt;"")),"Merit",IF(OR(AND(AU39&gt;=AY$46,AV39&gt;=AY$50,AU39&lt;&gt;"",AQ39=""),AND(BX39&gt;=CB$46,BY39&gt;=CB$50,BX39&lt;&gt;"",BT39=""),AND(DA39&gt;=DE$46,DB39&gt;=DE$50,DA39&lt;&gt;"",CW39=""),AND(EF39&gt;=EJ$46,EG39&gt;=EJ$50,EF39&lt;&gt;""),AND(FH39&gt;=FL$46,FI39&gt;=FL$50,FH39&lt;&gt;""),AND(GJ39&gt;=GN$46,GK39&gt;=GN$50,GJ39&lt;&gt;""),AND(HL39&gt;=HP$46,HM39&gt;=HP$50,HL39&lt;&gt;""),AND(IN39&gt;=IR$46,IO39&gt;=IR$50,IN39&lt;&gt;""),AND(JP39&gt;=JT$46,JQ39&gt;=JT$50,JP39&lt;&gt;""),AND(KR39&gt;=KV$46,KS39&gt;=KV$50,KR39&lt;&gt;""),AND(LT39&gt;=LX$46,LU39&gt;=LX$50,LT39&lt;&gt;""),AND(MV39&gt;=MZ$46,MW39&gt;=MZ$50,MV39&lt;&gt;""),AND(NX39&gt;=OB$46,NY39&gt;=OB$50,NX39&lt;&gt;""),AND(OZ39&gt;=PD$46,PA39&gt;=PD$50,OZ39&lt;&gt;""),AND(QB39&gt;=QF$46,QC39&gt;=QF$50,QB39&lt;&gt;"")),"Excellence",IF(K39="P","Worlds Team",IF(H39="P","National Team","")))))</f>
        <v/>
      </c>
      <c r="K39" s="3" t="str">
        <f>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P","")</f>
        <v/>
      </c>
      <c r="L39" s="8">
        <f>IF(COUNT(AS39,BV39,CY39)&gt;0,LARGE((AS39,BV39,CY39),1),0)</f>
        <v>43</v>
      </c>
      <c r="M39" s="8" t="str">
        <f>IF(L39=0,"",IF(L39=CY39,$CC$1,IF(L39=BV39,$AZ$1,IF(L39=AS39,$W$1,""))))</f>
        <v>2023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19.700000000000003</v>
      </c>
      <c r="Q39" s="8" t="str">
        <f>IF(P39=0,"",IF(P39=CZ39,$CC$1,IF(P39=BW39,$AZ$1,IF(P39=AT39,$W$1,""))))</f>
        <v>2023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>
        <v>17.600000000000001</v>
      </c>
      <c r="X39" s="19">
        <v>2.4</v>
      </c>
      <c r="Y39" s="19">
        <v>0</v>
      </c>
      <c r="Z39" s="19">
        <v>0</v>
      </c>
      <c r="AA39" s="19">
        <v>18.399999999999999</v>
      </c>
      <c r="AB39" s="19">
        <v>5.2</v>
      </c>
      <c r="AC39" s="19">
        <v>0.6</v>
      </c>
      <c r="AD39" s="19">
        <v>0</v>
      </c>
      <c r="AE39" s="19">
        <v>16.3</v>
      </c>
      <c r="AF39" s="19">
        <v>4.4000000000000004</v>
      </c>
      <c r="AG39" s="19">
        <v>1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>IF(SUM(X39,AB39)&gt;0,SUM(X39,AB39),"")</f>
        <v>7.6</v>
      </c>
      <c r="AS39" s="40">
        <f>IF(SUM(W39:X39,Z39:AB39,AD39)-Y39-AC39&gt;0,SUM(W39:X39,Z39:AB39,AD39)-Y39-AC39,"")</f>
        <v>43</v>
      </c>
      <c r="AT39" s="40">
        <f>IF(SUM(AE39:AF39,AH39)-AG39&gt;0,SUM(AE39:AF39,AH39)-AG39,"")</f>
        <v>19.700000000000003</v>
      </c>
      <c r="AU39" s="40">
        <f>IF(SUM(X39,AB39,AF39)&gt;0,SUM(X39,AB39,AF39),"")</f>
        <v>12</v>
      </c>
      <c r="AV39" s="40">
        <f>IF(SUM(AS39,AT39)&gt;0,SUM(AS39,AT39),"")</f>
        <v>62.7</v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>
        <f>IF(SUM(AS39,AT39,AX39)&gt;0,SUM(AS39,AT39,AX39),"")</f>
        <v>62.7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0</v>
      </c>
      <c r="QH39" s="22">
        <f>IF($CW39="P",CD39,(CD39+BA39)/2)</f>
        <v>0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0</v>
      </c>
      <c r="QL39" s="22">
        <f>IF($CW39="P",CH39,(CH39+BE39)/2)</f>
        <v>0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0</v>
      </c>
      <c r="QP39" s="22">
        <f>IF($CW39="P",CL39,(CL39+BI39)/2)</f>
        <v>0</v>
      </c>
      <c r="QQ39" s="22">
        <f>IF($CW39="P",CM39,(CM39+BJ39)/2)</f>
        <v>0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 t="str">
        <f>IF(SUM(QH39,QL39)&gt;0,SUM(QH39,QL39),"")</f>
        <v/>
      </c>
      <c r="RC39" s="40" t="str">
        <f>IF(SUM(QG39:QH39,QJ39:QL39,QN39)-QI39-QM39&gt;0,SUM(QG39:QH39,QJ39:QL39,QN39)-QI39-QM39,"")</f>
        <v/>
      </c>
      <c r="RD39" s="40" t="str">
        <f>IF(SUM(QO39:QP39,QR39)-QQ39&gt;0,SUM(QO39:QP39,QR39)-QQ39,"")</f>
        <v/>
      </c>
      <c r="RE39" s="40" t="str">
        <f>IF(SUM(QH39,QL39,QP39)&gt;0,SUM(QH39,QL39,QP39),"")</f>
        <v/>
      </c>
      <c r="RF39" s="40" t="str">
        <f>IF(SUM(RC39,RD39)&gt;0,SUM(RC39,RD39),"")</f>
        <v/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 t="str">
        <f>IF(SUM(RC39,RD39,RH39)&gt;0,SUM(RC39,RD39,RH39),"")</f>
        <v/>
      </c>
    </row>
    <row r="40" spans="1:477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164</v>
      </c>
      <c r="D40" s="4" t="s">
        <v>6</v>
      </c>
      <c r="E40" s="4">
        <v>2005</v>
      </c>
      <c r="F40" s="9">
        <f>SUM(L40:T40)+SUM(L40:Q40)*0.0000001+SUM(L40)*0.0000000000001</f>
        <v>60.900006090004723</v>
      </c>
      <c r="G40" s="66"/>
      <c r="H40" s="3" t="str">
        <f>IF(OR(AND(AR40&gt;=AY$44,AS40&gt;=AY$48,AR40&lt;&gt;"",AQ40=""),AND(AW40&gt;=AY$44,AX40&gt;=AY$48,AW40&lt;&gt;"",AQ40=""),AND(BU40&gt;=CB$44,BV40&gt;=CB$48,BU40&lt;&gt;"",BT40=""),AND(BZ40&gt;=CB$44,CA40&gt;=CB$48,BZ40&lt;&gt;"",BT40=""),AND(CX40&gt;=DE$44,CY40&gt;=DE$48,CX40&lt;&gt;"",CW40=""),AND(DC40&gt;=DE$44,DD40&gt;=DE$48,DC40&lt;&gt;""),AND(EC40&gt;=EJ$44,ED40&gt;=EJ$48,EC40&lt;&gt;""),AND(EH40&gt;=EJ$44,EI40&gt;=EJ$48,EH40&lt;&gt;""),AND(FE40&gt;=FL$44,FF40&gt;=FL$48,FE40&lt;&gt;""),AND(FJ40&gt;=FL$44,FK40&gt;=FL$48,FJ40&lt;&gt;""),AND(GG40&gt;=GN$44,GH40&gt;=GN$48,GG40&lt;&gt;""),AND(GL40&gt;=GN$44,GM40&gt;=GN$48,GL40&lt;&gt;""),AND(HI40&gt;=HP$44,HJ40&gt;=HP$48,HI40&lt;&gt;""),AND(HN40&gt;=HP$44,HO40&gt;=HP$48,HN40&lt;&gt;""),AND(IK40&gt;=IR$44,IL40&gt;=IR$48,IK40&lt;&gt;""),AND(IP40&gt;=IR$44,IQ40&gt;=IR$48,IP40&lt;&gt;""),AND(JM40&gt;=JT$44,JN40&gt;=JT$48,JM40&lt;&gt;""),AND(JR40&gt;=JT$44,JS40&gt;=JT$48,JR40&lt;&gt;""),AND(KO40&gt;=KV$44,KP40&gt;=KV$48,KO40&lt;&gt;""),AND(KT40&gt;=KV$44,KU40&gt;=KV$48,KT40&lt;&gt;""),AND(LQ40&gt;=LX$44,LR40&gt;=LX$48,LQ40&lt;&gt;""),AND(LV40&gt;=LX$44,LW40&gt;=LX$48,LV40&lt;&gt;""),AND(MS40&gt;=MZ$44,MT40&gt;=MZ$48,MS40&lt;&gt;""),AND(MX40&gt;=MZ$44,MY40&gt;=MZ$48,MX40&lt;&gt;""),AND(NU40&gt;=OB$44,NV40&gt;=OB$48,NU40&lt;&gt;""),AND(NZ40&gt;=OB$44,OA40&gt;=OB$48,NZ40&lt;&gt;""),AND(OW40&gt;=PD$44,OX40&gt;=PD$48,OW40&lt;&gt;""),AND(PB40&gt;=PD$44,PC40&gt;=PD$48,PB40&lt;&gt;""),AND(PY40&gt;=QF$44,PZ40&gt;=QF$48,PY40&lt;&gt;""),AND(QD40&gt;=QF$44,QE40&gt;=QF$48,QD40&lt;&gt;"")),"P","")</f>
        <v/>
      </c>
      <c r="I40" s="3" t="str">
        <f>IF(OR(AND(AS40&gt;=AY$48,AS40&lt;&gt;"",AQ40=""),AND(AX40&gt;=AY$48,AX40&lt;&gt;"",AQ40=""),AND(BV40&gt;=CB$48,BV40&lt;&gt;"",BT40=""),AND(CA40&gt;=CB$48,CA40&lt;&gt;"",BT40=""),AND(CY40&gt;=DE$48,CY40&lt;&gt;"",CW40=""),AND(DD40&gt;=DE$48,DD40&lt;&gt;"",CW40=""),AND(ED40&gt;=EJ$48,ED40&lt;&gt;""),AND(EI40&gt;=EJ$48,EI40&lt;&gt;""),AND(FF40&gt;=FL$48,FF40&lt;&gt;""),AND(FK40&gt;=FL$48,FK40&lt;&gt;""),AND(GH40&gt;=GN$48,GH40&lt;&gt;""),AND(GM40&gt;=GN$48,GM40&lt;&gt;""),AND(HJ40&gt;=HP$48,HJ40&lt;&gt;""),AND(HO40&gt;=HP$48,HO40&lt;&gt;""),AND(IL40&gt;=IR$48,IL40&lt;&gt;""),AND(IQ40&gt;=IR$48,IQ40&lt;&gt;""),AND(JN40&gt;=JT$48,JN40&lt;&gt;""),AND(JS40&gt;=JT$48,JS40&lt;&gt;""),AND(KP40&gt;=KV$48,KP40&lt;&gt;""),AND(KU40&gt;=KV$48,KU40&lt;&gt;""),AND(LR40&gt;=LX$48,LR40&lt;&gt;""),AND(LW40&gt;=LX$48,LW40&lt;&gt;""),AND(MT40&gt;=MZ$48,MT40&lt;&gt;""),AND(MY40&gt;=MZ$48,MY40&lt;&gt;""),AND(NV40&gt;=OB$48,NV40&lt;&gt;""),AND(OA40&gt;=OB$48,OA40&lt;&gt;""),AND(OX40&gt;=PD$48,OX40&lt;&gt;""),AND(PC40&gt;=PD$48,PC40&lt;&gt;""),AND(PZ40&gt;=QF$48,PZ40&lt;&gt;""),AND(QE40&gt;=QF$48,QE40&lt;&gt;"")),"P","")</f>
        <v/>
      </c>
      <c r="J40" s="36" t="str">
        <f>IF(AND(I40="P",H40=""),"No DD",IF(OR(AND(AU40&gt;=AY$47,AV40&gt;=AY$51,AU40&lt;&gt;"",AQ40=""),AND(BX40&gt;=CB$47,BY40&gt;=CB$51,BX40&lt;&gt;"",BT40=""),AND(DA40&gt;=DE$47,DB40&gt;=DE$51,DA40&lt;&gt;"",CW40=""),AND(EF40&gt;=EJ$47,EG40&gt;=EJ$51,EF40&lt;&gt;""),AND(FH40&gt;=FL$47,FI40&gt;=FL$51,FH40&lt;&gt;""),AND(GJ40&gt;=GN$47,GK40&gt;=GN$51,GJ40&lt;&gt;""),AND(HL40&gt;=HP$47,HM40&gt;=HP$51,HL40&lt;&gt;""),AND(IN40&gt;=IR$47,IO40&gt;=IR$51,IN40&lt;&gt;""),AND(JP40&gt;=JT$47,JQ40&gt;=JT$51,JP40&lt;&gt;""),AND(KR40&gt;=KV$47,KS40&gt;=KV$51,KR40&lt;&gt;""),AND(LT40&gt;=LX$47,LU40&gt;=LX$51,LT40&lt;&gt;""),AND(MV40&gt;=MZ$47,MW40&gt;=MZ$51,MV40&lt;&gt;""),AND(NX40&gt;=OB$47,NY40&gt;=OB$51,NX40&lt;&gt;""),AND(OZ40&gt;=PD$47,PA40&gt;=PD$51,OZ40&lt;&gt;""),AND(QB40&gt;=QF$47,QC40&gt;=QF$51,QB40&lt;&gt;"")),"Merit",IF(OR(AND(AU40&gt;=AY$46,AV40&gt;=AY$50,AU40&lt;&gt;"",AQ40=""),AND(BX40&gt;=CB$46,BY40&gt;=CB$50,BX40&lt;&gt;"",BT40=""),AND(DA40&gt;=DE$46,DB40&gt;=DE$50,DA40&lt;&gt;"",CW40=""),AND(EF40&gt;=EJ$46,EG40&gt;=EJ$50,EF40&lt;&gt;""),AND(FH40&gt;=FL$46,FI40&gt;=FL$50,FH40&lt;&gt;""),AND(GJ40&gt;=GN$46,GK40&gt;=GN$50,GJ40&lt;&gt;""),AND(HL40&gt;=HP$46,HM40&gt;=HP$50,HL40&lt;&gt;""),AND(IN40&gt;=IR$46,IO40&gt;=IR$50,IN40&lt;&gt;""),AND(JP40&gt;=JT$46,JQ40&gt;=JT$50,JP40&lt;&gt;""),AND(KR40&gt;=KV$46,KS40&gt;=KV$50,KR40&lt;&gt;""),AND(LT40&gt;=LX$46,LU40&gt;=LX$50,LT40&lt;&gt;""),AND(MV40&gt;=MZ$46,MW40&gt;=MZ$50,MV40&lt;&gt;""),AND(NX40&gt;=OB$46,NY40&gt;=OB$50,NX40&lt;&gt;""),AND(OZ40&gt;=PD$46,PA40&gt;=PD$50,OZ40&lt;&gt;""),AND(QB40&gt;=QF$46,QC40&gt;=QF$50,QB40&lt;&gt;"")),"Excellence",IF(K40="P","Worlds Team",IF(H40="P","National Team","")))))</f>
        <v/>
      </c>
      <c r="K40" s="3" t="str">
        <f>IF(OR(AND(AU40&gt;=AY$45,AV40&gt;=AY$49,AU40&lt;&gt;"",AQ40=""),AND(BX40&gt;=CB$45,BY40&gt;=CB$49,BX40&lt;&gt;"",BT40=""),AND(DA40&gt;=DE$45,DB40&gt;=DE$49,DA40&lt;&gt;"",CW40=""),AND(EF40&gt;=EJ$45,EG40&gt;=EJ$49,EF40&lt;&gt;""),AND(FH40&gt;=FL$45,FI40&gt;=FL$49,FH40&lt;&gt;""),AND(GJ40&gt;=GN$45,GK40&gt;=GN$49,GJ40&lt;&gt;""),AND(HL40&gt;=HP$45,HM40&gt;=HP$49,HL40&lt;&gt;""),AND(IN40&gt;=IR$45,IO40&gt;=IR$49,IN40&lt;&gt;""),AND(JP40&gt;=JT$45,JQ40&gt;=JT$49,JP40&lt;&gt;""),AND(KR40&gt;=KV$45,KS40&gt;=KV$49,KR40&lt;&gt;""),AND(LT40&gt;=LX$45,LU40&gt;=LX$49,LT40&lt;&gt;""),AND(MV40&gt;=MZ$45,MW40&gt;=MZ$49,MV40&lt;&gt;""),AND(NX40&gt;=OB$45,NY40&gt;=OB$49,NX40&lt;&gt;""),AND(OZ40&gt;=PD$45,PA40&gt;=PD$49,OZ40&lt;&gt;""),AND(QB40&gt;=QF$45,QC40&gt;=QF$49,QB40&lt;&gt;"")),"P","")</f>
        <v/>
      </c>
      <c r="L40" s="8">
        <f>IF(COUNT(AS40,BV40,CY40)&gt;0,LARGE((AS40,BV40,CY40),1),0)</f>
        <v>47.2</v>
      </c>
      <c r="M40" s="8" t="str">
        <f>IF(L40=0,"",IF(L40=CY40,$CC$1,IF(L40=BV40,$AZ$1,IF(L40=AS40,$W$1,""))))</f>
        <v>2023 Nationals</v>
      </c>
      <c r="N40" s="8">
        <f>IF(COUNT(AS40,BV40,CY40)&gt;1,LARGE((AS40,BV40,CY40),2),0)</f>
        <v>0</v>
      </c>
      <c r="O40" s="8" t="str">
        <f>IF(N40=0,"",IF(N40=CY40,$CC$1,IF(N40=BV40,$AZ$1,IF(N40=AS40,$W$1,""))))</f>
        <v/>
      </c>
      <c r="P40" s="8">
        <f>IF(COUNT(AT40,BW40,CZ40)&gt;0,LARGE((AT40,BW40,CZ40),1),0)</f>
        <v>13.7</v>
      </c>
      <c r="Q40" s="8" t="str">
        <f>IF(P40=0,"",IF(P40=CZ40,$CC$1,IF(P40=BW40,$AZ$1,IF(P40=AT40,$W$1,""))))</f>
        <v>2023 Nationals</v>
      </c>
      <c r="R40" s="8">
        <f>IF(MAX(AX40,CA40,DD40)&gt;0,MAX(AX40,CA40,DD40),0)</f>
        <v>0</v>
      </c>
      <c r="S40" s="8" t="str">
        <f>IF(R40=0,"",IF(R40=DD40,$CC$1,IF(R40=CA40,$AZ$1,IF(R40=AX40,$W$1,""))))</f>
        <v/>
      </c>
      <c r="T40" s="8" t="str">
        <f>IF(MAX(DF40:DH40)&gt;0,MAX(DF40:DH40),"")</f>
        <v/>
      </c>
      <c r="U40" s="11" t="str">
        <f>IF(T40="","",IF(T40=DF40,"("&amp;DF$2&amp;")",IF(T40=DG40,"("&amp;DG$2&amp;")",IF(T40=DH40,"("&amp;DH$2&amp;")"))))</f>
        <v/>
      </c>
      <c r="V40" s="8" t="str">
        <f>IF(T40="","",IF(T40=DF40,IF(T40+IF(N40="",0,N40)=PZ40,$PE$1,IF(T40+IF(N40="",0,N40)=OX40,$OC$1,IF(T40+IF(N40="",0,N40)=NV40,$NA$1,IF(T40+IF(N40="",0,N40)=MT40,$LY$1,IF(T40+IF(N40="",0,N40)=LR40,$KW$1,IF(T40+IF(N40="",0,N40)=KP40,$JU$1,IF(T40+IF(N40="",0,N40)=JN40,$IS$1,IF(T40+IF(N40="",0,N40)=IL40,$HQ$1,IF(T40+IF(N40="",0,N40)=HJ40,$GO$1,IF(T40+IF(N40="",0,N40)=GH40,$FM$1,IF(T40+IF(N40="",0,N40)=FF40,$EK$1,IF(T40+IF(N40="",0,N40)=ED40,$DI$1)))))))))))),IF(T40=DG40,IF(T40+IF(P40="",0,P40)=QA40,$PE$1,IF(T40+IF(P40="",0,P40)=OY40,$OC$1,IF(T40+IF(P40="",0,P40)=NW40,$NA$1,IF(T40+IF(P40="",0,P40)=MU40,$LY$1,IF(T40+IF(P40="",0,P40)=LS40,$KW$1,IF(T40+IF(P40="",0,P40)=KQ40,$JU$1,IF(T40+IF(P40="",0,P40)=JO40,$IS$1,IF(T40+IF(P40="",0,P40)=IM40,$HQ$1,IF(T40+IF(P40="",0,P40)=HK40,$GO$1,IF(T40+IF(P40="",0,P40)=GI40,$FM$1,IF(T40+IF(P40="",0,P40)=FG40,$EK$1,IF(T40+IF(P40="",0,P40)=EE40,$DI$1)))))))))))),IF(T40=DH40,IF(T40+IF(R40="",0,R40)=QE40,$PE$1,IF(T40+IF(R40="",0,R40)=PC40,$OC$1,IF(T40+IF(R40="",0,R40)=OA40,$NA$1,IF(T40+IF(R40="",0,R40)=MY40,$LY$1,IF(T40+IF(R40="",0,R40)=LW40,$KW$1,IF(T40+IF(R40="",0,R40)=KU40,$JU$1,IF(T40+IF(R40="",0,R40)=JS40,$IS$1,IF(T40+IF(R40="",0,R40)=IQ40,$HQ$1,IF(T40+IF(R40="",0,R40)=HO40,$GO$1,IF(T40+IF(R40="",0,R40)=GM40,$FM$1,IF(T40+IF(R40="",0,R40)=FK40,$EK$1,IF(T40+IF(R40="",0,R40)=EI40,$DI$1))))))))))))))))</f>
        <v/>
      </c>
      <c r="W40" s="19">
        <v>18.8</v>
      </c>
      <c r="X40" s="19">
        <v>4.8</v>
      </c>
      <c r="Y40" s="19">
        <v>0</v>
      </c>
      <c r="Z40" s="19">
        <v>0</v>
      </c>
      <c r="AA40" s="19">
        <v>18.8</v>
      </c>
      <c r="AB40" s="19">
        <v>4.8</v>
      </c>
      <c r="AC40" s="19">
        <v>0</v>
      </c>
      <c r="AD40" s="19">
        <v>0</v>
      </c>
      <c r="AE40" s="19">
        <v>16.3</v>
      </c>
      <c r="AF40" s="19">
        <v>1.4</v>
      </c>
      <c r="AG40" s="19">
        <v>4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>IF(SUM(X40,AB40)&gt;0,SUM(X40,AB40),"")</f>
        <v>9.6</v>
      </c>
      <c r="AS40" s="40">
        <f>IF(SUM(W40:X40,Z40:AB40,AD40)-Y40-AC40&gt;0,SUM(W40:X40,Z40:AB40,AD40)-Y40-AC40,"")</f>
        <v>47.2</v>
      </c>
      <c r="AT40" s="40">
        <f>IF(SUM(AE40:AF40,AH40)-AG40&gt;0,SUM(AE40:AF40,AH40)-AG40,"")</f>
        <v>13.7</v>
      </c>
      <c r="AU40" s="40">
        <f>IF(SUM(X40,AB40,AF40)&gt;0,SUM(X40,AB40,AF40),"")</f>
        <v>11</v>
      </c>
      <c r="AV40" s="40">
        <f>IF(SUM(AS40,AT40)&gt;0,SUM(AS40,AT40),"")</f>
        <v>60.900000000000006</v>
      </c>
      <c r="AW40" s="40" t="str">
        <f>IF(SUM(AJ40,AN40)&gt;0,SUM(AJ40,AN40),"")</f>
        <v/>
      </c>
      <c r="AX40" s="40" t="str">
        <f>IF(SUM(AI40:AJ40,AL40:AN40,AP40)-SUM(AK40,AO40)&gt;0,SUM(AI40:AJ40,AL40:AN40,AP40)-SUM(AK40,AO40),"")</f>
        <v/>
      </c>
      <c r="AY40" s="40">
        <f>IF(SUM(AS40,AT40,AX40)&gt;0,SUM(AS40,AT40,AX40),"")</f>
        <v>60.900000000000006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>IF(SUM(BA40,BE40)&gt;0,SUM(BA40,BE40),"")</f>
        <v/>
      </c>
      <c r="BV40" s="11" t="str">
        <f>IF(SUM(AZ40:BA40,BC40:BE40,BG40)-BB40-BF40&gt;0,SUM(AZ40:BA40,BC40:BE40,BG40)-BB40-BF40,"")</f>
        <v/>
      </c>
      <c r="BW40" s="11" t="str">
        <f>IF(SUM(BH40:BI40,BK40)-BJ40&gt;0,SUM(BH40:BI40,BK40)-BJ40,"")</f>
        <v/>
      </c>
      <c r="BX40" s="11" t="str">
        <f>IF(SUM(BA40,BE40,BI40)&gt;0,SUM(BA40,BE40,BI40),"")</f>
        <v/>
      </c>
      <c r="BY40" s="11" t="str">
        <f>IF(SUM(BV40,BW40)&gt;0,SUM(BV40,BW40),"")</f>
        <v/>
      </c>
      <c r="BZ40" s="11" t="str">
        <f>IF(SUM(BM40,BQ40)&gt;0,SUM(BM40,BQ40),"")</f>
        <v/>
      </c>
      <c r="CA40" s="11" t="str">
        <f>IF(SUM(BL40:BM40,BO40:BQ40,BS40)-SUM(BN40,BR40)&gt;0,SUM(BL40:BM40,BO40:BQ40,BS40)-SUM(BN40,BR40),"")</f>
        <v/>
      </c>
      <c r="CB40" s="11" t="str">
        <f>IF(SUM(BV40,BW40,CA40)&gt;0,SUM(BV40,BW40,CA40),"")</f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>IF(SUM(CD40,CH40)&gt;0,SUM(CD40,CH40),"")</f>
        <v/>
      </c>
      <c r="CY40" s="40" t="str">
        <f>IF(SUM(CC40:CD40,CF40:CH40,CJ40)-CE40-CI40&gt;0,SUM(CC40:CD40,CF40:CH40,CJ40)-CE40-CI40,"")</f>
        <v/>
      </c>
      <c r="CZ40" s="40" t="str">
        <f>IF(SUM(CK40:CL40,CN40)-CM40&gt;0,SUM(CK40:CL40,CN40)-CM40,"")</f>
        <v/>
      </c>
      <c r="DA40" s="40" t="str">
        <f>IF(SUM(CD40,CH40,CL40)&gt;0,SUM(CD40,CH40,CL40),"")</f>
        <v/>
      </c>
      <c r="DB40" s="40" t="str">
        <f>IF(SUM(CY40,CZ40)&gt;0,SUM(CY40,CZ40),"")</f>
        <v/>
      </c>
      <c r="DC40" s="40" t="str">
        <f>IF(SUM(CP40,CT40)&gt;0,SUM(CP40,CT40),"")</f>
        <v/>
      </c>
      <c r="DD40" s="40" t="str">
        <f>IF(SUM(CO40:CP40,CR40:CT40,CV40)-SUM(CQ40,CU40)&gt;0,SUM(CO40:CP40,CR40:CT40,CV40)-SUM(CQ40,CU40),"")</f>
        <v/>
      </c>
      <c r="DE40" s="40" t="str">
        <f>IF(SUM(CY40,CZ40,DD40)&gt;0,SUM(CY40,CZ40,DD40),"")</f>
        <v/>
      </c>
      <c r="DF40" s="50" t="str">
        <f>IF(MAX(ED40,FF40,GH40,HJ40,IL40,JN40,KP40,LR40,MT40,NV40,OX40,PZ40)-IF(N40="",0,N40)&gt;0.001,MAX(ED40,FF40,GH40,HJ40,IL40,JN40,KP40,LR40,MT40,NV40,OX40,PZ40)-IF(N40="",0,N40),"")</f>
        <v/>
      </c>
      <c r="DG40" s="50" t="str">
        <f>IF(MAX(EE40,FG40,GI40,HK40,IM40,JO40,KQ40,LS40,MU40,NW40,OY40,QA40)-IF(P40="",0,P40)&gt;0.001,MAX(EE40,FG40,GI40,HK40,IM40,JO40,KQ40,LS40,MU40,NW40,OY40,QA40)-IF(P40="",0,P40),"")</f>
        <v/>
      </c>
      <c r="DH40" s="50" t="str">
        <f>IF(MAX(EI40,FK40,GM40,HO40,IQ40,JS40,KU40,LW40,MY40,OA40,PC40,QE40)-IF(R40="",0,R40)&gt;0.001,MAX(EI40,FK40,GM40,HO40,IQ40,JS40,KU40,LW40,MY40,OA40,PC40,QE40)-IF(R40="",0,R40),"")</f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>IF(SUM(DJ40,DN40)&gt;0,SUM(DJ40,DN40),"")</f>
        <v/>
      </c>
      <c r="ED40" s="40" t="str">
        <f>IF(SUM(DI40:DJ40,DL40:DN40,DP40)-DK40-DO40&gt;0,SUM(DI40:DJ40,DL40:DN40,DP40)-DK40-DO40,"")</f>
        <v/>
      </c>
      <c r="EE40" s="40" t="str">
        <f>IF(SUM(DQ40:DR40,DT40)-DS40&gt;0,SUM(DQ40:DR40,DT40)-DS40,"")</f>
        <v/>
      </c>
      <c r="EF40" s="40" t="str">
        <f>IF(SUM(DJ40,DN40,DR40)&gt;0,SUM(DJ40,DN40,DR40),"")</f>
        <v/>
      </c>
      <c r="EG40" s="40" t="str">
        <f>IF(SUM(ED40,EE40)&gt;0,SUM(ED40,EE40),"")</f>
        <v/>
      </c>
      <c r="EH40" s="40" t="str">
        <f>IF(SUM(DV40,DZ40)&gt;0,SUM(DV40,DZ40),"")</f>
        <v/>
      </c>
      <c r="EI40" s="40" t="str">
        <f>IF(SUM(DU40:DV40,DX40:DZ40,EB40)-SUM(DW40,EA40)&gt;0,SUM(DU40:DV40,DX40:DZ40,EB40)-SUM(DW40,EA40),"")</f>
        <v/>
      </c>
      <c r="EJ40" s="40" t="str">
        <f>IF(SUM(ED40,EE40,EI40)&gt;0,SUM(ED40,EE40,EI40),"")</f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>IF(SUM(EL40,EP40)&gt;0,SUM(EL40,EP40),"")</f>
        <v/>
      </c>
      <c r="FF40" s="11" t="str">
        <f>IF(SUM(EK40:EL40,EN40:EP40,ER40)-EM40-EQ40&gt;0,SUM(EK40:EL40,EN40:EP40,ER40)-EM40-EQ40,"")</f>
        <v/>
      </c>
      <c r="FG40" s="11" t="str">
        <f>IF(SUM(ES40:ET40,EV40)-EU40&gt;0,SUM(ES40:ET40,EV40)-EU40,"")</f>
        <v/>
      </c>
      <c r="FH40" s="11" t="str">
        <f>IF(SUM(EL40,EP40,ET40)&gt;0,SUM(EL40,EP40,ET40),"")</f>
        <v/>
      </c>
      <c r="FI40" s="11" t="str">
        <f>IF(SUM(FF40,FG40)&gt;0,SUM(FF40,FG40),"")</f>
        <v/>
      </c>
      <c r="FJ40" s="11" t="str">
        <f>IF(SUM(EX40,FB40)&gt;0,SUM(EX40,FB40),"")</f>
        <v/>
      </c>
      <c r="FK40" s="11" t="str">
        <f>IF(SUM(EW40:EX40,EZ40:FB40,FD40)-SUM(EY40,FC40)&gt;0,SUM(EW40:EX40,EZ40:FB40,FD40)-SUM(EY40,FC40),"")</f>
        <v/>
      </c>
      <c r="FL40" s="11" t="str">
        <f>IF(SUM(FF40,FG40,FK40)&gt;0,SUM(FF40,FG40,FK40),"")</f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>IF(SUM(FN40,FR40)&gt;0,SUM(FN40,FR40),"")</f>
        <v/>
      </c>
      <c r="GH40" s="40" t="str">
        <f>IF(SUM(FM40:FN40,FP40:FR40,FT40)-FO40-FS40&gt;0,SUM(FM40:FN40,FP40:FR40,FT40)-FO40-FS40,"")</f>
        <v/>
      </c>
      <c r="GI40" s="40" t="str">
        <f>IF(SUM(FU40:FV40,FX40)-FW40&gt;0,SUM(FU40:FV40,FX40)-FW40,"")</f>
        <v/>
      </c>
      <c r="GJ40" s="40" t="str">
        <f>IF(SUM(FN40,FR40,FV40)&gt;0,SUM(FN40,FR40,FV40),"")</f>
        <v/>
      </c>
      <c r="GK40" s="40" t="str">
        <f>IF(SUM(GH40,GI40)&gt;0,SUM(GH40,GI40),"")</f>
        <v/>
      </c>
      <c r="GL40" s="40" t="str">
        <f>IF(SUM(FZ40,GD40)&gt;0,SUM(FZ40,GD40),"")</f>
        <v/>
      </c>
      <c r="GM40" s="40" t="str">
        <f>IF(SUM(FY40:FZ40,GB40:GD40,GF40)-SUM(GA40,GE40)&gt;0,SUM(FY40:FZ40,GB40:GD40,GF40)-SUM(GA40,GE40),"")</f>
        <v/>
      </c>
      <c r="GN40" s="40" t="str">
        <f>IF(SUM(GH40,GI40,GM40)&gt;0,SUM(GH40,GI40,GM40),"")</f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>IF(SUM(GP40,GT40)&gt;0,SUM(GP40,GT40),"")</f>
        <v/>
      </c>
      <c r="HJ40" s="11" t="str">
        <f>IF(SUM(GO40:GP40,GR40:GT40,GV40)-GQ40-GU40&gt;0,SUM(GO40:GP40,GR40:GT40,GV40)-GQ40-GU40,"")</f>
        <v/>
      </c>
      <c r="HK40" s="11" t="str">
        <f>IF(SUM(GW40:GX40,GZ40)-GY40&gt;0,SUM(GW40:GX40,GZ40)-GY40,"")</f>
        <v/>
      </c>
      <c r="HL40" s="11" t="str">
        <f>IF(SUM(GP40,GT40,GX40)&gt;0,SUM(GP40,GT40,GX40),"")</f>
        <v/>
      </c>
      <c r="HM40" s="11" t="str">
        <f>IF(SUM(HJ40,HK40)&gt;0,SUM(HJ40,HK40),"")</f>
        <v/>
      </c>
      <c r="HN40" s="11" t="str">
        <f>IF(SUM(HB40,HF40)&gt;0,SUM(HB40,HF40),"")</f>
        <v/>
      </c>
      <c r="HO40" s="11" t="str">
        <f>IF(SUM(HA40:HB40,HD40:HF40,HH40)-SUM(HC40,HG40)&gt;0,SUM(HA40:HB40,HD40:HF40,HH40)-SUM(HC40,HG40),"")</f>
        <v/>
      </c>
      <c r="HP40" s="11" t="str">
        <f>IF(SUM(HJ40,HK40,HO40)&gt;0,SUM(HJ40,HK40,HO40),"")</f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>IF(SUM(HR40,HV40)&gt;0,SUM(HR40,HV40),"")</f>
        <v/>
      </c>
      <c r="IL40" s="40" t="str">
        <f>IF(SUM(HQ40:HR40,HT40:HV40,HX40)-HS40-HW40&gt;0,SUM(HQ40:HR40,HT40:HV40,HX40)-HS40-HW40,"")</f>
        <v/>
      </c>
      <c r="IM40" s="40" t="str">
        <f>IF(SUM(HY40:HZ40,IB40)-IA40&gt;0,SUM(HY40:HZ40,IB40)-IA40,"")</f>
        <v/>
      </c>
      <c r="IN40" s="40" t="str">
        <f>IF(SUM(HR40,HV40,HZ40)&gt;0,SUM(HR40,HV40,HZ40),"")</f>
        <v/>
      </c>
      <c r="IO40" s="40" t="str">
        <f>IF(SUM(IL40,IM40)&gt;0,SUM(IL40,IM40),"")</f>
        <v/>
      </c>
      <c r="IP40" s="40" t="str">
        <f>IF(SUM(ID40,IH40)&gt;0,SUM(ID40,IH40),"")</f>
        <v/>
      </c>
      <c r="IQ40" s="40" t="str">
        <f>IF(SUM(IC40:ID40,IF40:IH40,IJ40)-SUM(IE40,II40)&gt;0,SUM(IC40:ID40,IF40:IH40,IJ40)-SUM(IE40,II40),"")</f>
        <v/>
      </c>
      <c r="IR40" s="40" t="str">
        <f>IF(SUM(IL40,IM40,IQ40)&gt;0,SUM(IL40,IM40,IQ40),"")</f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>IF(SUM(IT40,IX40)&gt;0,SUM(IT40,IX40),"")</f>
        <v/>
      </c>
      <c r="JN40" s="11" t="str">
        <f>IF(SUM(IS40:IT40,IV40:IX40,IZ40)-IU40-IY40&gt;0,SUM(IS40:IT40,IV40:IX40,IZ40)-IU40-IY40,"")</f>
        <v/>
      </c>
      <c r="JO40" s="11" t="str">
        <f>IF(SUM(JA40:JB40,JD40)-JC40&gt;0,SUM(JA40:JB40,JD40)-JC40,"")</f>
        <v/>
      </c>
      <c r="JP40" s="11" t="str">
        <f>IF(SUM(IT40,IX40,JB40)&gt;0,SUM(IT40,IX40,JB40),"")</f>
        <v/>
      </c>
      <c r="JQ40" s="11" t="str">
        <f>IF(SUM(JN40,JO40)&gt;0,SUM(JN40,JO40),"")</f>
        <v/>
      </c>
      <c r="JR40" s="11" t="str">
        <f>IF(SUM(JF40,JJ40)&gt;0,SUM(JF40,JJ40),"")</f>
        <v/>
      </c>
      <c r="JS40" s="11" t="str">
        <f>IF(SUM(JE40:JF40,JH40:JJ40,JL40)-SUM(JG40,JK40)&gt;0,SUM(JE40:JF40,JH40:JJ40,JL40)-SUM(JG40,JK40),"")</f>
        <v/>
      </c>
      <c r="JT40" s="11" t="str">
        <f>IF(SUM(JN40,JO40,JS40)&gt;0,SUM(JN40,JO40,JS40),"")</f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>IF(SUM(JV40,JZ40)&gt;0,SUM(JV40,JZ40),"")</f>
        <v/>
      </c>
      <c r="KP40" s="40" t="str">
        <f>IF(SUM(JU40:JV40,JX40:JZ40,KB40)-JW40-KA40&gt;0,SUM(JU40:JV40,JX40:JZ40,KB40)-JW40-KA40,"")</f>
        <v/>
      </c>
      <c r="KQ40" s="40" t="str">
        <f>IF(SUM(KC40:KD40,KF40)-KE40&gt;0,SUM(KC40:KD40,KF40)-KE40,"")</f>
        <v/>
      </c>
      <c r="KR40" s="40" t="str">
        <f>IF(SUM(JV40,JZ40,KD40)&gt;0,SUM(JV40,JZ40,KD40),"")</f>
        <v/>
      </c>
      <c r="KS40" s="40" t="str">
        <f>IF(SUM(KP40,KQ40)&gt;0,SUM(KP40,KQ40),"")</f>
        <v/>
      </c>
      <c r="KT40" s="40" t="str">
        <f>IF(SUM(KH40,KL40)&gt;0,SUM(KH40,KL40),"")</f>
        <v/>
      </c>
      <c r="KU40" s="40" t="str">
        <f>IF(SUM(KG40:KH40,KJ40:KL40,KN40)-SUM(KI40,KM40)&gt;0,SUM(KG40:KH40,KJ40:KL40,KN40)-SUM(KI40,KM40),"")</f>
        <v/>
      </c>
      <c r="KV40" s="40" t="str">
        <f>IF(SUM(KP40,KQ40,KU40)&gt;0,SUM(KP40,KQ40,KU40),"")</f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>IF(SUM(KX40,LB40)&gt;0,SUM(KX40,LB40),"")</f>
        <v/>
      </c>
      <c r="LR40" s="11" t="str">
        <f>IF(SUM(KW40:KX40,KZ40:LB40,LD40)-KY40-LC40&gt;0,SUM(KW40:KX40,KZ40:LB40,LD40)-KY40-LC40,"")</f>
        <v/>
      </c>
      <c r="LS40" s="11" t="str">
        <f>IF(SUM(LE40:LF40,LH40)-LG40&gt;0,SUM(LE40:LF40,LH40)-LG40,"")</f>
        <v/>
      </c>
      <c r="LT40" s="11" t="str">
        <f>IF(SUM(KX40,LB40,LF40)&gt;0,SUM(KX40,LB40,LF40),"")</f>
        <v/>
      </c>
      <c r="LU40" s="11" t="str">
        <f>IF(SUM(LR40,LS40)&gt;0,SUM(LR40,LS40),"")</f>
        <v/>
      </c>
      <c r="LV40" s="11" t="str">
        <f>IF(SUM(LJ40,LN40)&gt;0,SUM(LJ40,LN40),"")</f>
        <v/>
      </c>
      <c r="LW40" s="11" t="str">
        <f>IF(SUM(LI40:LJ40,LL40:LN40,LP40)-SUM(LK40,LO40)&gt;0,SUM(LI40:LJ40,LL40:LN40,LP40)-SUM(LK40,LO40),"")</f>
        <v/>
      </c>
      <c r="LX40" s="11" t="str">
        <f>IF(SUM(LR40,LS40,LW40)&gt;0,SUM(LR40,LS40,LW40),"")</f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>IF(SUM(LZ40,MD40)&gt;0,SUM(LZ40,MD40),"")</f>
        <v/>
      </c>
      <c r="MT40" s="40" t="str">
        <f>IF(SUM(LY40:LZ40,MB40:MD40,MF40)-MA40-ME40&gt;0,SUM(LY40:LZ40,MB40:MD40,MF40)-MA40-ME40,"")</f>
        <v/>
      </c>
      <c r="MU40" s="40" t="str">
        <f>IF(SUM(MG40:MH40,MJ40)-MI40&gt;0,SUM(MG40:MH40,MJ40)-MI40,"")</f>
        <v/>
      </c>
      <c r="MV40" s="40" t="str">
        <f>IF(SUM(LZ40,MD40,MH40)&gt;0,SUM(LZ40,MD40,MH40),"")</f>
        <v/>
      </c>
      <c r="MW40" s="40" t="str">
        <f>IF(SUM(MT40,MU40)&gt;0,SUM(MT40,MU40),"")</f>
        <v/>
      </c>
      <c r="MX40" s="40" t="str">
        <f>IF(SUM(ML40,MP40)&gt;0,SUM(ML40,MP40),"")</f>
        <v/>
      </c>
      <c r="MY40" s="40" t="str">
        <f>IF(SUM(MK40:ML40,MN40:MP40,MR40)-SUM(MM40,MQ40)&gt;0,SUM(MK40:ML40,MN40:MP40,MR40)-SUM(MM40,MQ40),"")</f>
        <v/>
      </c>
      <c r="MZ40" s="40" t="str">
        <f>IF(SUM(MT40,MU40,MY40)&gt;0,SUM(MT40,MU40,MY40),"")</f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>IF(SUM(NB40,NF40)&gt;0,SUM(NB40,NF40),"")</f>
        <v/>
      </c>
      <c r="NV40" s="11" t="str">
        <f>IF(SUM(NA40:NB40,ND40:NF40,NH40)-NC40-NG40&gt;0,SUM(NA40:NB40,ND40:NF40,NH40)-NC40-NG40,"")</f>
        <v/>
      </c>
      <c r="NW40" s="11" t="str">
        <f>IF(SUM(NI40:NJ40,NL40)-NK40&gt;0,SUM(NI40:NJ40,NL40)-NK40,"")</f>
        <v/>
      </c>
      <c r="NX40" s="11" t="str">
        <f>IF(SUM(NB40,NF40,NJ40)&gt;0,SUM(NB40,NF40,NJ40),"")</f>
        <v/>
      </c>
      <c r="NY40" s="11" t="str">
        <f>IF(SUM(NV40,NW40)&gt;0,SUM(NV40,NW40),"")</f>
        <v/>
      </c>
      <c r="NZ40" s="11" t="str">
        <f>IF(SUM(NN40,NR40)&gt;0,SUM(NN40,NR40),"")</f>
        <v/>
      </c>
      <c r="OA40" s="11" t="str">
        <f>IF(SUM(NM40:NN40,NP40:NR40,NT40)-SUM(NO40,NS40)&gt;0,SUM(NM40:NN40,NP40:NR40,NT40)-SUM(NO40,NS40),"")</f>
        <v/>
      </c>
      <c r="OB40" s="11" t="str">
        <f>IF(SUM(NV40,NW40,OA40)&gt;0,SUM(NV40,NW40,OA40),"")</f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>IF(SUM(OD40,OH40)&gt;0,SUM(OD40,OH40),"")</f>
        <v/>
      </c>
      <c r="OX40" s="40" t="str">
        <f>IF(SUM(OC40:OD40,OF40:OH40,OJ40)-OE40-OI40&gt;0,SUM(OC40:OD40,OF40:OH40,OJ40)-OE40-OI40,"")</f>
        <v/>
      </c>
      <c r="OY40" s="40" t="str">
        <f>IF(SUM(OK40:OL40,ON40)-OM40&gt;0,SUM(OK40:OL40,ON40)-OM40,"")</f>
        <v/>
      </c>
      <c r="OZ40" s="40" t="str">
        <f>IF(SUM(OD40,OH40,OL40)&gt;0,SUM(OD40,OH40,OL40),"")</f>
        <v/>
      </c>
      <c r="PA40" s="40" t="str">
        <f>IF(SUM(OX40,OY40)&gt;0,SUM(OX40,OY40),"")</f>
        <v/>
      </c>
      <c r="PB40" s="40" t="str">
        <f>IF(SUM(OP40,OT40)&gt;0,SUM(OP40,OT40),"")</f>
        <v/>
      </c>
      <c r="PC40" s="40" t="str">
        <f>IF(SUM(OO40:OP40,OR40:OT40,OV40)-SUM(OQ40,OU40)&gt;0,SUM(OO40:OP40,OR40:OT40,OV40)-SUM(OQ40,OU40),"")</f>
        <v/>
      </c>
      <c r="PD40" s="40" t="str">
        <f>IF(SUM(OX40,OY40,PC40)&gt;0,SUM(OX40,OY40,PC40),"")</f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>IF(SUM(PF40,PJ40)&gt;0,SUM(PF40,PJ40),"")</f>
        <v/>
      </c>
      <c r="PZ40" s="11" t="str">
        <f>IF(SUM(PE40:PF40,PH40:PJ40,PL40)-PG40-PK40&gt;0,SUM(PE40:PF40,PH40:PJ40,PL40)-PG40-PK40,"")</f>
        <v/>
      </c>
      <c r="QA40" s="11" t="str">
        <f>IF(SUM(PM40:PN40,PP40)-PO40&gt;0,SUM(PM40:PN40,PP40)-PO40,"")</f>
        <v/>
      </c>
      <c r="QB40" s="11" t="str">
        <f>IF(SUM(PF40,PJ40,PN40)&gt;0,SUM(PF40,PJ40,PN40),"")</f>
        <v/>
      </c>
      <c r="QC40" s="11" t="str">
        <f>IF(SUM(PZ40,QA40)&gt;0,SUM(PZ40,QA40),"")</f>
        <v/>
      </c>
      <c r="QD40" s="11" t="str">
        <f>IF(SUM(PR40,PV40)&gt;0,SUM(PR40,PV40),"")</f>
        <v/>
      </c>
      <c r="QE40" s="11" t="str">
        <f>IF(SUM(PQ40:PR40,PT40:PV40,PX40)-SUM(PS40,PW40)&gt;0,SUM(PQ40:PR40,PT40:PV40,PX40)-SUM(PS40,PW40),"")</f>
        <v/>
      </c>
      <c r="QF40" s="11" t="str">
        <f>IF(SUM(PZ40,QA40,QE40)&gt;0,SUM(PZ40,QA40,QE40),"")</f>
        <v/>
      </c>
      <c r="QG40" s="22">
        <f>IF($CW40="P",CC40,(CC40+AZ40)/2)</f>
        <v>0</v>
      </c>
      <c r="QH40" s="22">
        <f>IF($CW40="P",CD40,(CD40+BA40)/2)</f>
        <v>0</v>
      </c>
      <c r="QI40" s="22">
        <f>IF($CW40="P",CE40,(CE40+BB40)/2)</f>
        <v>0</v>
      </c>
      <c r="QJ40" s="22">
        <f>IF($CW40="P",CF40,(CF40+BC40)/2)</f>
        <v>0</v>
      </c>
      <c r="QK40" s="22">
        <f>IF($CW40="P",CG40,(CG40+BD40)/2)</f>
        <v>0</v>
      </c>
      <c r="QL40" s="22">
        <f>IF($CW40="P",CH40,(CH40+BE40)/2)</f>
        <v>0</v>
      </c>
      <c r="QM40" s="22">
        <f>IF($CW40="P",CI40,(CI40+BF40)/2)</f>
        <v>0</v>
      </c>
      <c r="QN40" s="22">
        <f>IF($CW40="P",CJ40,(CJ40+BG40)/2)</f>
        <v>0</v>
      </c>
      <c r="QO40" s="22">
        <f>IF($CW40="P",CK40,(CK40+BH40)/2)</f>
        <v>0</v>
      </c>
      <c r="QP40" s="22">
        <f>IF($CW40="P",CL40,(CL40+BI40)/2)</f>
        <v>0</v>
      </c>
      <c r="QQ40" s="22">
        <f>IF($CW40="P",CM40,(CM40+BJ40)/2)</f>
        <v>0</v>
      </c>
      <c r="QR40" s="22">
        <f>IF($CW40="P",CN40,(CN40+BK40)/2)</f>
        <v>0</v>
      </c>
      <c r="QS40" s="22">
        <f>IF($CW40="P",CO40,(CO40+BL40)/2)</f>
        <v>0</v>
      </c>
      <c r="QT40" s="22">
        <f>IF($CW40="P",CP40,(CP40+BM40)/2)</f>
        <v>0</v>
      </c>
      <c r="QU40" s="22">
        <f>IF($CW40="P",CQ40,(CQ40+BN40)/2)</f>
        <v>0</v>
      </c>
      <c r="QV40" s="22">
        <f>IF($CW40="P",CR40,(CR40+BO40)/2)</f>
        <v>0</v>
      </c>
      <c r="QW40" s="22">
        <f>IF($CW40="P",CS40,(CS40+BP40)/2)</f>
        <v>0</v>
      </c>
      <c r="QX40" s="22">
        <f>IF($CW40="P",CT40,(CT40+BQ40)/2)</f>
        <v>0</v>
      </c>
      <c r="QY40" s="22">
        <f>IF($CW40="P",CU40,(CU40+BR40)/2)</f>
        <v>0</v>
      </c>
      <c r="QZ40" s="22">
        <f>IF($CW40="P",CV40,(CV40+BS40)/2)</f>
        <v>0</v>
      </c>
      <c r="RA40" s="27" t="s">
        <v>46</v>
      </c>
      <c r="RB40" s="40" t="str">
        <f>IF(SUM(QH40,QL40)&gt;0,SUM(QH40,QL40),"")</f>
        <v/>
      </c>
      <c r="RC40" s="40" t="str">
        <f>IF(SUM(QG40:QH40,QJ40:QL40,QN40)-QI40-QM40&gt;0,SUM(QG40:QH40,QJ40:QL40,QN40)-QI40-QM40,"")</f>
        <v/>
      </c>
      <c r="RD40" s="40" t="str">
        <f>IF(SUM(QO40:QP40,QR40)-QQ40&gt;0,SUM(QO40:QP40,QR40)-QQ40,"")</f>
        <v/>
      </c>
      <c r="RE40" s="40" t="str">
        <f>IF(SUM(QH40,QL40,QP40)&gt;0,SUM(QH40,QL40,QP40),"")</f>
        <v/>
      </c>
      <c r="RF40" s="40" t="str">
        <f>IF(SUM(RC40,RD40)&gt;0,SUM(RC40,RD40),"")</f>
        <v/>
      </c>
      <c r="RG40" s="40" t="str">
        <f>IF(SUM(QT40,QX40)&gt;0,SUM(QT40,QX40),"")</f>
        <v/>
      </c>
      <c r="RH40" s="40" t="str">
        <f>IF(SUM(QS40:QT40,QV40:QX40,QZ40)-SUM(QU40,QY40)&gt;0,SUM(QS40:QT40,QV40:QX40,QZ40)-SUM(QU40,QY40),"")</f>
        <v/>
      </c>
      <c r="RI40" s="40" t="str">
        <f>IF(SUM(RC40,RD40,RH40)&gt;0,SUM(RC40,RD40,RH40),"")</f>
        <v/>
      </c>
    </row>
    <row r="41" spans="1:477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114</v>
      </c>
      <c r="D41" s="4" t="s">
        <v>5</v>
      </c>
      <c r="E41" s="4">
        <v>2003</v>
      </c>
      <c r="F41" s="9">
        <f>SUM(L41:T41)+SUM(L41:Q41)*0.0000001+SUM(L41)*0.0000000000001</f>
        <v>60.800006080003818</v>
      </c>
      <c r="H41" s="3" t="str">
        <f>IF(OR(AND(AR41&gt;=AY$44,AS41&gt;=AY$48,AR41&lt;&gt;"",AQ41=""),AND(AW41&gt;=AY$44,AX41&gt;=AY$48,AW41&lt;&gt;"",AQ41=""),AND(BU41&gt;=CB$44,BV41&gt;=CB$48,BU41&lt;&gt;"",BT41=""),AND(BZ41&gt;=CB$44,CA41&gt;=CB$48,BZ41&lt;&gt;"",BT41=""),AND(CX41&gt;=DE$44,CY41&gt;=DE$48,CX41&lt;&gt;"",CW41=""),AND(DC41&gt;=DE$44,DD41&gt;=DE$48,DC41&lt;&gt;""),AND(EC41&gt;=EJ$44,ED41&gt;=EJ$48,EC41&lt;&gt;""),AND(EH41&gt;=EJ$44,EI41&gt;=EJ$48,EH41&lt;&gt;""),AND(FE41&gt;=FL$44,FF41&gt;=FL$48,FE41&lt;&gt;""),AND(FJ41&gt;=FL$44,FK41&gt;=FL$48,FJ41&lt;&gt;""),AND(GG41&gt;=GN$44,GH41&gt;=GN$48,GG41&lt;&gt;""),AND(GL41&gt;=GN$44,GM41&gt;=GN$48,GL41&lt;&gt;""),AND(HI41&gt;=HP$44,HJ41&gt;=HP$48,HI41&lt;&gt;""),AND(HN41&gt;=HP$44,HO41&gt;=HP$48,HN41&lt;&gt;""),AND(IK41&gt;=IR$44,IL41&gt;=IR$48,IK41&lt;&gt;""),AND(IP41&gt;=IR$44,IQ41&gt;=IR$48,IP41&lt;&gt;""),AND(JM41&gt;=JT$44,JN41&gt;=JT$48,JM41&lt;&gt;""),AND(JR41&gt;=JT$44,JS41&gt;=JT$48,JR41&lt;&gt;""),AND(KO41&gt;=KV$44,KP41&gt;=KV$48,KO41&lt;&gt;""),AND(KT41&gt;=KV$44,KU41&gt;=KV$48,KT41&lt;&gt;""),AND(LQ41&gt;=LX$44,LR41&gt;=LX$48,LQ41&lt;&gt;""),AND(LV41&gt;=LX$44,LW41&gt;=LX$48,LV41&lt;&gt;""),AND(MS41&gt;=MZ$44,MT41&gt;=MZ$48,MS41&lt;&gt;""),AND(MX41&gt;=MZ$44,MY41&gt;=MZ$48,MX41&lt;&gt;""),AND(NU41&gt;=OB$44,NV41&gt;=OB$48,NU41&lt;&gt;""),AND(NZ41&gt;=OB$44,OA41&gt;=OB$48,NZ41&lt;&gt;""),AND(OW41&gt;=PD$44,OX41&gt;=PD$48,OW41&lt;&gt;""),AND(PB41&gt;=PD$44,PC41&gt;=PD$48,PB41&lt;&gt;""),AND(PY41&gt;=QF$44,PZ41&gt;=QF$48,PY41&lt;&gt;""),AND(QD41&gt;=QF$44,QE41&gt;=QF$48,QD41&lt;&gt;"")),"P","")</f>
        <v/>
      </c>
      <c r="I41" s="3" t="str">
        <f>IF(OR(AND(AS41&gt;=AY$48,AS41&lt;&gt;"",AQ41=""),AND(AX41&gt;=AY$48,AX41&lt;&gt;"",AQ41=""),AND(BV41&gt;=CB$48,BV41&lt;&gt;"",BT41=""),AND(CA41&gt;=CB$48,CA41&lt;&gt;"",BT41=""),AND(CY41&gt;=DE$48,CY41&lt;&gt;"",CW41=""),AND(DD41&gt;=DE$48,DD41&lt;&gt;"",CW41=""),AND(ED41&gt;=EJ$48,ED41&lt;&gt;""),AND(EI41&gt;=EJ$48,EI41&lt;&gt;""),AND(FF41&gt;=FL$48,FF41&lt;&gt;""),AND(FK41&gt;=FL$48,FK41&lt;&gt;""),AND(GH41&gt;=GN$48,GH41&lt;&gt;""),AND(GM41&gt;=GN$48,GM41&lt;&gt;""),AND(HJ41&gt;=HP$48,HJ41&lt;&gt;""),AND(HO41&gt;=HP$48,HO41&lt;&gt;""),AND(IL41&gt;=IR$48,IL41&lt;&gt;""),AND(IQ41&gt;=IR$48,IQ41&lt;&gt;""),AND(JN41&gt;=JT$48,JN41&lt;&gt;""),AND(JS41&gt;=JT$48,JS41&lt;&gt;""),AND(KP41&gt;=KV$48,KP41&lt;&gt;""),AND(KU41&gt;=KV$48,KU41&lt;&gt;""),AND(LR41&gt;=LX$48,LR41&lt;&gt;""),AND(LW41&gt;=LX$48,LW41&lt;&gt;""),AND(MT41&gt;=MZ$48,MT41&lt;&gt;""),AND(MY41&gt;=MZ$48,MY41&lt;&gt;""),AND(NV41&gt;=OB$48,NV41&lt;&gt;""),AND(OA41&gt;=OB$48,OA41&lt;&gt;""),AND(OX41&gt;=PD$48,OX41&lt;&gt;""),AND(PC41&gt;=PD$48,PC41&lt;&gt;""),AND(PZ41&gt;=QF$48,PZ41&lt;&gt;""),AND(QE41&gt;=QF$48,QE41&lt;&gt;"")),"P","")</f>
        <v/>
      </c>
      <c r="J41" s="36" t="str">
        <f>IF(AND(I41="P",H41=""),"No DD",IF(OR(AND(AU41&gt;=AY$47,AV41&gt;=AY$51,AU41&lt;&gt;"",AQ41=""),AND(BX41&gt;=CB$47,BY41&gt;=CB$51,BX41&lt;&gt;"",BT41=""),AND(DA41&gt;=DE$47,DB41&gt;=DE$51,DA41&lt;&gt;"",CW41=""),AND(EF41&gt;=EJ$47,EG41&gt;=EJ$51,EF41&lt;&gt;""),AND(FH41&gt;=FL$47,FI41&gt;=FL$51,FH41&lt;&gt;""),AND(GJ41&gt;=GN$47,GK41&gt;=GN$51,GJ41&lt;&gt;""),AND(HL41&gt;=HP$47,HM41&gt;=HP$51,HL41&lt;&gt;""),AND(IN41&gt;=IR$47,IO41&gt;=IR$51,IN41&lt;&gt;""),AND(JP41&gt;=JT$47,JQ41&gt;=JT$51,JP41&lt;&gt;""),AND(KR41&gt;=KV$47,KS41&gt;=KV$51,KR41&lt;&gt;""),AND(LT41&gt;=LX$47,LU41&gt;=LX$51,LT41&lt;&gt;""),AND(MV41&gt;=MZ$47,MW41&gt;=MZ$51,MV41&lt;&gt;""),AND(NX41&gt;=OB$47,NY41&gt;=OB$51,NX41&lt;&gt;""),AND(OZ41&gt;=PD$47,PA41&gt;=PD$51,OZ41&lt;&gt;""),AND(QB41&gt;=QF$47,QC41&gt;=QF$51,QB41&lt;&gt;"")),"Merit",IF(OR(AND(AU41&gt;=AY$46,AV41&gt;=AY$50,AU41&lt;&gt;"",AQ41=""),AND(BX41&gt;=CB$46,BY41&gt;=CB$50,BX41&lt;&gt;"",BT41=""),AND(DA41&gt;=DE$46,DB41&gt;=DE$50,DA41&lt;&gt;"",CW41=""),AND(EF41&gt;=EJ$46,EG41&gt;=EJ$50,EF41&lt;&gt;""),AND(FH41&gt;=FL$46,FI41&gt;=FL$50,FH41&lt;&gt;""),AND(GJ41&gt;=GN$46,GK41&gt;=GN$50,GJ41&lt;&gt;""),AND(HL41&gt;=HP$46,HM41&gt;=HP$50,HL41&lt;&gt;""),AND(IN41&gt;=IR$46,IO41&gt;=IR$50,IN41&lt;&gt;""),AND(JP41&gt;=JT$46,JQ41&gt;=JT$50,JP41&lt;&gt;""),AND(KR41&gt;=KV$46,KS41&gt;=KV$50,KR41&lt;&gt;""),AND(LT41&gt;=LX$46,LU41&gt;=LX$50,LT41&lt;&gt;""),AND(MV41&gt;=MZ$46,MW41&gt;=MZ$50,MV41&lt;&gt;""),AND(NX41&gt;=OB$46,NY41&gt;=OB$50,NX41&lt;&gt;""),AND(OZ41&gt;=PD$46,PA41&gt;=PD$50,OZ41&lt;&gt;""),AND(QB41&gt;=QF$46,QC41&gt;=QF$50,QB41&lt;&gt;"")),"Excellence",IF(K41="P","Worlds Team",IF(H41="P","National Team","")))))</f>
        <v/>
      </c>
      <c r="K41" s="3" t="str">
        <f>IF(OR(AND(AU41&gt;=AY$45,AV41&gt;=AY$49,AU41&lt;&gt;"",AQ41=""),AND(BX41&gt;=CB$45,BY41&gt;=CB$49,BX41&lt;&gt;"",BT41=""),AND(DA41&gt;=DE$45,DB41&gt;=DE$49,DA41&lt;&gt;"",CW41=""),AND(EF41&gt;=EJ$45,EG41&gt;=EJ$49,EF41&lt;&gt;""),AND(FH41&gt;=FL$45,FI41&gt;=FL$49,FH41&lt;&gt;""),AND(GJ41&gt;=GN$45,GK41&gt;=GN$49,GJ41&lt;&gt;""),AND(HL41&gt;=HP$45,HM41&gt;=HP$49,HL41&lt;&gt;""),AND(IN41&gt;=IR$45,IO41&gt;=IR$49,IN41&lt;&gt;""),AND(JP41&gt;=JT$45,JQ41&gt;=JT$49,JP41&lt;&gt;""),AND(KR41&gt;=KV$45,KS41&gt;=KV$49,KR41&lt;&gt;""),AND(LT41&gt;=LX$45,LU41&gt;=LX$49,LT41&lt;&gt;""),AND(MV41&gt;=MZ$45,MW41&gt;=MZ$49,MV41&lt;&gt;""),AND(NX41&gt;=OB$45,NY41&gt;=OB$49,NX41&lt;&gt;""),AND(OZ41&gt;=PD$45,PA41&gt;=PD$49,OZ41&lt;&gt;""),AND(QB41&gt;=QF$45,QC41&gt;=QF$49,QB41&lt;&gt;"")),"P","")</f>
        <v/>
      </c>
      <c r="L41" s="8">
        <f>IF(COUNT(AS41,BV41,CY41)&gt;0,LARGE((AS41,BV41,CY41),1),0)</f>
        <v>38.199999999999996</v>
      </c>
      <c r="M41" s="8" t="str">
        <f>IF(L41=0,"",IF(L41=CY41,$CC$1,IF(L41=BV41,$AZ$1,IF(L41=AS41,$W$1,""))))</f>
        <v>2023 Nationals</v>
      </c>
      <c r="N41" s="8">
        <f>IF(COUNT(AS41,BV41,CY41)&gt;1,LARGE((AS41,BV41,CY41),2),0)</f>
        <v>0</v>
      </c>
      <c r="O41" s="8" t="str">
        <f>IF(N41=0,"",IF(N41=CY41,$CC$1,IF(N41=BV41,$AZ$1,IF(N41=AS41,$W$1,""))))</f>
        <v/>
      </c>
      <c r="P41" s="8">
        <f>IF(COUNT(AT41,BW41,CZ41)&gt;0,LARGE((AT41,BW41,CZ41),1),0)</f>
        <v>22.6</v>
      </c>
      <c r="Q41" s="8" t="str">
        <f>IF(P41=0,"",IF(P41=CZ41,$CC$1,IF(P41=BW41,$AZ$1,IF(P41=AT41,$W$1,""))))</f>
        <v>2023 Nationals</v>
      </c>
      <c r="R41" s="8">
        <f>IF(MAX(AX41,CA41,DD41)&gt;0,MAX(AX41,CA41,DD41),0)</f>
        <v>0</v>
      </c>
      <c r="S41" s="8" t="str">
        <f>IF(R41=0,"",IF(R41=DD41,$CC$1,IF(R41=CA41,$AZ$1,IF(R41=AX41,$W$1,""))))</f>
        <v/>
      </c>
      <c r="T41" s="8" t="str">
        <f>IF(MAX(DF41:DH41)&gt;0,MAX(DF41:DH41),"")</f>
        <v/>
      </c>
      <c r="U41" s="11" t="str">
        <f>IF(T41="","",IF(T41=DF41,"("&amp;DF$2&amp;")",IF(T41=DG41,"("&amp;DG$2&amp;")",IF(T41=DH41,"("&amp;DH$2&amp;")"))))</f>
        <v/>
      </c>
      <c r="V41" s="8" t="str">
        <f>IF(T41="","",IF(T41=DF41,IF(T41+IF(N41="",0,N41)=PZ41,$PE$1,IF(T41+IF(N41="",0,N41)=OX41,$OC$1,IF(T41+IF(N41="",0,N41)=NV41,$NA$1,IF(T41+IF(N41="",0,N41)=MT41,$LY$1,IF(T41+IF(N41="",0,N41)=LR41,$KW$1,IF(T41+IF(N41="",0,N41)=KP41,$JU$1,IF(T41+IF(N41="",0,N41)=JN41,$IS$1,IF(T41+IF(N41="",0,N41)=IL41,$HQ$1,IF(T41+IF(N41="",0,N41)=HJ41,$GO$1,IF(T41+IF(N41="",0,N41)=GH41,$FM$1,IF(T41+IF(N41="",0,N41)=FF41,$EK$1,IF(T41+IF(N41="",0,N41)=ED41,$DI$1)))))))))))),IF(T41=DG41,IF(T41+IF(P41="",0,P41)=QA41,$PE$1,IF(T41+IF(P41="",0,P41)=OY41,$OC$1,IF(T41+IF(P41="",0,P41)=NW41,$NA$1,IF(T41+IF(P41="",0,P41)=MU41,$LY$1,IF(T41+IF(P41="",0,P41)=LS41,$KW$1,IF(T41+IF(P41="",0,P41)=KQ41,$JU$1,IF(T41+IF(P41="",0,P41)=JO41,$IS$1,IF(T41+IF(P41="",0,P41)=IM41,$HQ$1,IF(T41+IF(P41="",0,P41)=HK41,$GO$1,IF(T41+IF(P41="",0,P41)=GI41,$FM$1,IF(T41+IF(P41="",0,P41)=FG41,$EK$1,IF(T41+IF(P41="",0,P41)=EE41,$DI$1)))))))))))),IF(T41=DH41,IF(T41+IF(R41="",0,R41)=QE41,$PE$1,IF(T41+IF(R41="",0,R41)=PC41,$OC$1,IF(T41+IF(R41="",0,R41)=OA41,$NA$1,IF(T41+IF(R41="",0,R41)=MY41,$LY$1,IF(T41+IF(R41="",0,R41)=LW41,$KW$1,IF(T41+IF(R41="",0,R41)=KU41,$JU$1,IF(T41+IF(R41="",0,R41)=JS41,$IS$1,IF(T41+IF(R41="",0,R41)=IQ41,$HQ$1,IF(T41+IF(R41="",0,R41)=HO41,$GO$1,IF(T41+IF(R41="",0,R41)=GM41,$FM$1,IF(T41+IF(R41="",0,R41)=FK41,$EK$1,IF(T41+IF(R41="",0,R41)=EI41,$DI$1))))))))))))))))</f>
        <v/>
      </c>
      <c r="W41" s="19">
        <v>17.8</v>
      </c>
      <c r="X41" s="19">
        <v>1.2</v>
      </c>
      <c r="Y41" s="19">
        <v>3.6</v>
      </c>
      <c r="Z41" s="19">
        <v>0</v>
      </c>
      <c r="AA41" s="19">
        <v>18.8</v>
      </c>
      <c r="AB41" s="19">
        <v>4</v>
      </c>
      <c r="AC41" s="19">
        <v>0</v>
      </c>
      <c r="AD41" s="19">
        <v>0</v>
      </c>
      <c r="AE41" s="19">
        <v>18.8</v>
      </c>
      <c r="AF41" s="19">
        <v>4.4000000000000004</v>
      </c>
      <c r="AG41" s="19">
        <v>0.6</v>
      </c>
      <c r="AH41" s="19">
        <v>0</v>
      </c>
      <c r="AI41" s="19"/>
      <c r="AJ41" s="19"/>
      <c r="AK41" s="19"/>
      <c r="AL41" s="19"/>
      <c r="AM41" s="19"/>
      <c r="AN41" s="19"/>
      <c r="AO41" s="19"/>
      <c r="AP41" s="19"/>
      <c r="AQ41" s="27"/>
      <c r="AR41" s="40">
        <f>IF(SUM(X41,AB41)&gt;0,SUM(X41,AB41),"")</f>
        <v>5.2</v>
      </c>
      <c r="AS41" s="40">
        <f>IF(SUM(W41:X41,Z41:AB41,AD41)-Y41-AC41&gt;0,SUM(W41:X41,Z41:AB41,AD41)-Y41-AC41,"")</f>
        <v>38.199999999999996</v>
      </c>
      <c r="AT41" s="40">
        <f>IF(SUM(AE41:AF41,AH41)-AG41&gt;0,SUM(AE41:AF41,AH41)-AG41,"")</f>
        <v>22.6</v>
      </c>
      <c r="AU41" s="40">
        <f>IF(SUM(X41,AB41,AF41)&gt;0,SUM(X41,AB41,AF41),"")</f>
        <v>9.6000000000000014</v>
      </c>
      <c r="AV41" s="40">
        <f>IF(SUM(AS41,AT41)&gt;0,SUM(AS41,AT41),"")</f>
        <v>60.8</v>
      </c>
      <c r="AW41" s="40" t="str">
        <f>IF(SUM(AJ41,AN41)&gt;0,SUM(AJ41,AN41),"")</f>
        <v/>
      </c>
      <c r="AX41" s="40" t="str">
        <f>IF(SUM(AI41:AJ41,AL41:AN41,AP41)-SUM(AK41,AO41)&gt;0,SUM(AI41:AJ41,AL41:AN41,AP41)-SUM(AK41,AO41),"")</f>
        <v/>
      </c>
      <c r="AY41" s="40">
        <f>IF(SUM(AS41,AT41,AX41)&gt;0,SUM(AS41,AT41,AX41),"")</f>
        <v>60.8</v>
      </c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8"/>
      <c r="BU41" s="11" t="str">
        <f>IF(SUM(BA41,BE41)&gt;0,SUM(BA41,BE41),"")</f>
        <v/>
      </c>
      <c r="BV41" s="11" t="str">
        <f>IF(SUM(AZ41:BA41,BC41:BE41,BG41)-BB41-BF41&gt;0,SUM(AZ41:BA41,BC41:BE41,BG41)-BB41-BF41,"")</f>
        <v/>
      </c>
      <c r="BW41" s="11" t="str">
        <f>IF(SUM(BH41:BI41,BK41)-BJ41&gt;0,SUM(BH41:BI41,BK41)-BJ41,"")</f>
        <v/>
      </c>
      <c r="BX41" s="11" t="str">
        <f>IF(SUM(BA41,BE41,BI41)&gt;0,SUM(BA41,BE41,BI41),"")</f>
        <v/>
      </c>
      <c r="BY41" s="11" t="str">
        <f>IF(SUM(BV41,BW41)&gt;0,SUM(BV41,BW41),"")</f>
        <v/>
      </c>
      <c r="BZ41" s="11" t="str">
        <f>IF(SUM(BM41,BQ41)&gt;0,SUM(BM41,BQ41),"")</f>
        <v/>
      </c>
      <c r="CA41" s="11" t="str">
        <f>IF(SUM(BL41:BM41,BO41:BQ41,BS41)-SUM(BN41,BR41)&gt;0,SUM(BL41:BM41,BO41:BQ41,BS41)-SUM(BN41,BR41),"")</f>
        <v/>
      </c>
      <c r="CB41" s="11" t="str">
        <f>IF(SUM(BV41,BW41,CA41)&gt;0,SUM(BV41,BW41,CA41),"")</f>
        <v/>
      </c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7"/>
      <c r="CX41" s="40" t="str">
        <f>IF(SUM(CD41,CH41)&gt;0,SUM(CD41,CH41),"")</f>
        <v/>
      </c>
      <c r="CY41" s="40" t="str">
        <f>IF(SUM(CC41:CD41,CF41:CH41,CJ41)-CE41-CI41&gt;0,SUM(CC41:CD41,CF41:CH41,CJ41)-CE41-CI41,"")</f>
        <v/>
      </c>
      <c r="CZ41" s="40" t="str">
        <f>IF(SUM(CK41:CL41,CN41)-CM41&gt;0,SUM(CK41:CL41,CN41)-CM41,"")</f>
        <v/>
      </c>
      <c r="DA41" s="40" t="str">
        <f>IF(SUM(CD41,CH41,CL41)&gt;0,SUM(CD41,CH41,CL41),"")</f>
        <v/>
      </c>
      <c r="DB41" s="40" t="str">
        <f>IF(SUM(CY41,CZ41)&gt;0,SUM(CY41,CZ41),"")</f>
        <v/>
      </c>
      <c r="DC41" s="40" t="str">
        <f>IF(SUM(CP41,CT41)&gt;0,SUM(CP41,CT41),"")</f>
        <v/>
      </c>
      <c r="DD41" s="40" t="str">
        <f>IF(SUM(CO41:CP41,CR41:CT41,CV41)-SUM(CQ41,CU41)&gt;0,SUM(CO41:CP41,CR41:CT41,CV41)-SUM(CQ41,CU41),"")</f>
        <v/>
      </c>
      <c r="DE41" s="40" t="str">
        <f>IF(SUM(CY41,CZ41,DD41)&gt;0,SUM(CY41,CZ41,DD41),"")</f>
        <v/>
      </c>
      <c r="DF41" s="50" t="str">
        <f>IF(MAX(ED41,FF41,GH41,HJ41,IL41,JN41,KP41,LR41,MT41,NV41,OX41,PZ41)-IF(N41="",0,N41)&gt;0.001,MAX(ED41,FF41,GH41,HJ41,IL41,JN41,KP41,LR41,MT41,NV41,OX41,PZ41)-IF(N41="",0,N41),"")</f>
        <v/>
      </c>
      <c r="DG41" s="50" t="str">
        <f>IF(MAX(EE41,FG41,GI41,HK41,IM41,JO41,KQ41,LS41,MU41,NW41,OY41,QA41)-IF(P41="",0,P41)&gt;0.001,MAX(EE41,FG41,GI41,HK41,IM41,JO41,KQ41,LS41,MU41,NW41,OY41,QA41)-IF(P41="",0,P41),"")</f>
        <v/>
      </c>
      <c r="DH41" s="50" t="str">
        <f>IF(MAX(EI41,FK41,GM41,HO41,IQ41,JS41,KU41,LW41,MY41,OA41,PC41,QE41)-IF(R41="",0,R41)&gt;0.001,MAX(EI41,FK41,GM41,HO41,IQ41,JS41,KU41,LW41,MY41,OA41,PC41,QE41)-IF(R41="",0,R41),"")</f>
        <v/>
      </c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40" t="str">
        <f>IF(SUM(DJ41,DN41)&gt;0,SUM(DJ41,DN41),"")</f>
        <v/>
      </c>
      <c r="ED41" s="40" t="str">
        <f>IF(SUM(DI41:DJ41,DL41:DN41,DP41)-DK41-DO41&gt;0,SUM(DI41:DJ41,DL41:DN41,DP41)-DK41-DO41,"")</f>
        <v/>
      </c>
      <c r="EE41" s="40" t="str">
        <f>IF(SUM(DQ41:DR41,DT41)-DS41&gt;0,SUM(DQ41:DR41,DT41)-DS41,"")</f>
        <v/>
      </c>
      <c r="EF41" s="40" t="str">
        <f>IF(SUM(DJ41,DN41,DR41)&gt;0,SUM(DJ41,DN41,DR41),"")</f>
        <v/>
      </c>
      <c r="EG41" s="40" t="str">
        <f>IF(SUM(ED41,EE41)&gt;0,SUM(ED41,EE41),"")</f>
        <v/>
      </c>
      <c r="EH41" s="40" t="str">
        <f>IF(SUM(DV41,DZ41)&gt;0,SUM(DV41,DZ41),"")</f>
        <v/>
      </c>
      <c r="EI41" s="40" t="str">
        <f>IF(SUM(DU41:DV41,DX41:DZ41,EB41)-SUM(DW41,EA41)&gt;0,SUM(DU41:DV41,DX41:DZ41,EB41)-SUM(DW41,EA41),"")</f>
        <v/>
      </c>
      <c r="EJ41" s="40" t="str">
        <f>IF(SUM(ED41,EE41,EI41)&gt;0,SUM(ED41,EE41,EI41),"")</f>
        <v/>
      </c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1" t="str">
        <f>IF(SUM(EL41,EP41)&gt;0,SUM(EL41,EP41),"")</f>
        <v/>
      </c>
      <c r="FF41" s="11" t="str">
        <f>IF(SUM(EK41:EL41,EN41:EP41,ER41)-EM41-EQ41&gt;0,SUM(EK41:EL41,EN41:EP41,ER41)-EM41-EQ41,"")</f>
        <v/>
      </c>
      <c r="FG41" s="11" t="str">
        <f>IF(SUM(ES41:ET41,EV41)-EU41&gt;0,SUM(ES41:ET41,EV41)-EU41,"")</f>
        <v/>
      </c>
      <c r="FH41" s="11" t="str">
        <f>IF(SUM(EL41,EP41,ET41)&gt;0,SUM(EL41,EP41,ET41),"")</f>
        <v/>
      </c>
      <c r="FI41" s="11" t="str">
        <f>IF(SUM(FF41,FG41)&gt;0,SUM(FF41,FG41),"")</f>
        <v/>
      </c>
      <c r="FJ41" s="11" t="str">
        <f>IF(SUM(EX41,FB41)&gt;0,SUM(EX41,FB41),"")</f>
        <v/>
      </c>
      <c r="FK41" s="11" t="str">
        <f>IF(SUM(EW41:EX41,EZ41:FB41,FD41)-SUM(EY41,FC41)&gt;0,SUM(EW41:EX41,EZ41:FB41,FD41)-SUM(EY41,FC41),"")</f>
        <v/>
      </c>
      <c r="FL41" s="11" t="str">
        <f>IF(SUM(FF41,FG41,FK41)&gt;0,SUM(FF41,FG41,FK41),"")</f>
        <v/>
      </c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40" t="str">
        <f>IF(SUM(FN41,FR41)&gt;0,SUM(FN41,FR41),"")</f>
        <v/>
      </c>
      <c r="GH41" s="40" t="str">
        <f>IF(SUM(FM41:FN41,FP41:FR41,FT41)-FO41-FS41&gt;0,SUM(FM41:FN41,FP41:FR41,FT41)-FO41-FS41,"")</f>
        <v/>
      </c>
      <c r="GI41" s="40" t="str">
        <f>IF(SUM(FU41:FV41,FX41)-FW41&gt;0,SUM(FU41:FV41,FX41)-FW41,"")</f>
        <v/>
      </c>
      <c r="GJ41" s="40" t="str">
        <f>IF(SUM(FN41,FR41,FV41)&gt;0,SUM(FN41,FR41,FV41),"")</f>
        <v/>
      </c>
      <c r="GK41" s="40" t="str">
        <f>IF(SUM(GH41,GI41)&gt;0,SUM(GH41,GI41),"")</f>
        <v/>
      </c>
      <c r="GL41" s="40" t="str">
        <f>IF(SUM(FZ41,GD41)&gt;0,SUM(FZ41,GD41),"")</f>
        <v/>
      </c>
      <c r="GM41" s="40" t="str">
        <f>IF(SUM(FY41:FZ41,GB41:GD41,GF41)-SUM(GA41,GE41)&gt;0,SUM(FY41:FZ41,GB41:GD41,GF41)-SUM(GA41,GE41),"")</f>
        <v/>
      </c>
      <c r="GN41" s="40" t="str">
        <f>IF(SUM(GH41,GI41,GM41)&gt;0,SUM(GH41,GI41,GM41),"")</f>
        <v/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1" t="str">
        <f>IF(SUM(GP41,GT41)&gt;0,SUM(GP41,GT41),"")</f>
        <v/>
      </c>
      <c r="HJ41" s="11" t="str">
        <f>IF(SUM(GO41:GP41,GR41:GT41,GV41)-GQ41-GU41&gt;0,SUM(GO41:GP41,GR41:GT41,GV41)-GQ41-GU41,"")</f>
        <v/>
      </c>
      <c r="HK41" s="11" t="str">
        <f>IF(SUM(GW41:GX41,GZ41)-GY41&gt;0,SUM(GW41:GX41,GZ41)-GY41,"")</f>
        <v/>
      </c>
      <c r="HL41" s="11" t="str">
        <f>IF(SUM(GP41,GT41,GX41)&gt;0,SUM(GP41,GT41,GX41),"")</f>
        <v/>
      </c>
      <c r="HM41" s="11" t="str">
        <f>IF(SUM(HJ41,HK41)&gt;0,SUM(HJ41,HK41),"")</f>
        <v/>
      </c>
      <c r="HN41" s="11" t="str">
        <f>IF(SUM(HB41,HF41)&gt;0,SUM(HB41,HF41),"")</f>
        <v/>
      </c>
      <c r="HO41" s="11" t="str">
        <f>IF(SUM(HA41:HB41,HD41:HF41,HH41)-SUM(HC41,HG41)&gt;0,SUM(HA41:HB41,HD41:HF41,HH41)-SUM(HC41,HG41),"")</f>
        <v/>
      </c>
      <c r="HP41" s="11" t="str">
        <f>IF(SUM(HJ41,HK41,HO41)&gt;0,SUM(HJ41,HK41,HO41),"")</f>
        <v/>
      </c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40" t="str">
        <f>IF(SUM(HR41,HV41)&gt;0,SUM(HR41,HV41),"")</f>
        <v/>
      </c>
      <c r="IL41" s="40" t="str">
        <f>IF(SUM(HQ41:HR41,HT41:HV41,HX41)-HS41-HW41&gt;0,SUM(HQ41:HR41,HT41:HV41,HX41)-HS41-HW41,"")</f>
        <v/>
      </c>
      <c r="IM41" s="40" t="str">
        <f>IF(SUM(HY41:HZ41,IB41)-IA41&gt;0,SUM(HY41:HZ41,IB41)-IA41,"")</f>
        <v/>
      </c>
      <c r="IN41" s="40" t="str">
        <f>IF(SUM(HR41,HV41,HZ41)&gt;0,SUM(HR41,HV41,HZ41),"")</f>
        <v/>
      </c>
      <c r="IO41" s="40" t="str">
        <f>IF(SUM(IL41,IM41)&gt;0,SUM(IL41,IM41),"")</f>
        <v/>
      </c>
      <c r="IP41" s="40" t="str">
        <f>IF(SUM(ID41,IH41)&gt;0,SUM(ID41,IH41),"")</f>
        <v/>
      </c>
      <c r="IQ41" s="40" t="str">
        <f>IF(SUM(IC41:ID41,IF41:IH41,IJ41)-SUM(IE41,II41)&gt;0,SUM(IC41:ID41,IF41:IH41,IJ41)-SUM(IE41,II41),"")</f>
        <v/>
      </c>
      <c r="IR41" s="40" t="str">
        <f>IF(SUM(IL41,IM41,IQ41)&gt;0,SUM(IL41,IM41,IQ41),"")</f>
        <v/>
      </c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1" t="str">
        <f>IF(SUM(IT41,IX41)&gt;0,SUM(IT41,IX41),"")</f>
        <v/>
      </c>
      <c r="JN41" s="11" t="str">
        <f>IF(SUM(IS41:IT41,IV41:IX41,IZ41)-IU41-IY41&gt;0,SUM(IS41:IT41,IV41:IX41,IZ41)-IU41-IY41,"")</f>
        <v/>
      </c>
      <c r="JO41" s="11" t="str">
        <f>IF(SUM(JA41:JB41,JD41)-JC41&gt;0,SUM(JA41:JB41,JD41)-JC41,"")</f>
        <v/>
      </c>
      <c r="JP41" s="11" t="str">
        <f>IF(SUM(IT41,IX41,JB41)&gt;0,SUM(IT41,IX41,JB41),"")</f>
        <v/>
      </c>
      <c r="JQ41" s="11" t="str">
        <f>IF(SUM(JN41,JO41)&gt;0,SUM(JN41,JO41),"")</f>
        <v/>
      </c>
      <c r="JR41" s="11" t="str">
        <f>IF(SUM(JF41,JJ41)&gt;0,SUM(JF41,JJ41),"")</f>
        <v/>
      </c>
      <c r="JS41" s="11" t="str">
        <f>IF(SUM(JE41:JF41,JH41:JJ41,JL41)-SUM(JG41,JK41)&gt;0,SUM(JE41:JF41,JH41:JJ41,JL41)-SUM(JG41,JK41),"")</f>
        <v/>
      </c>
      <c r="JT41" s="11" t="str">
        <f>IF(SUM(JN41,JO41,JS41)&gt;0,SUM(JN41,JO41,JS41),"")</f>
        <v/>
      </c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40" t="str">
        <f>IF(SUM(JV41,JZ41)&gt;0,SUM(JV41,JZ41),"")</f>
        <v/>
      </c>
      <c r="KP41" s="40" t="str">
        <f>IF(SUM(JU41:JV41,JX41:JZ41,KB41)-JW41-KA41&gt;0,SUM(JU41:JV41,JX41:JZ41,KB41)-JW41-KA41,"")</f>
        <v/>
      </c>
      <c r="KQ41" s="40" t="str">
        <f>IF(SUM(KC41:KD41,KF41)-KE41&gt;0,SUM(KC41:KD41,KF41)-KE41,"")</f>
        <v/>
      </c>
      <c r="KR41" s="40" t="str">
        <f>IF(SUM(JV41,JZ41,KD41)&gt;0,SUM(JV41,JZ41,KD41),"")</f>
        <v/>
      </c>
      <c r="KS41" s="40" t="str">
        <f>IF(SUM(KP41,KQ41)&gt;0,SUM(KP41,KQ41),"")</f>
        <v/>
      </c>
      <c r="KT41" s="40" t="str">
        <f>IF(SUM(KH41,KL41)&gt;0,SUM(KH41,KL41),"")</f>
        <v/>
      </c>
      <c r="KU41" s="40" t="str">
        <f>IF(SUM(KG41:KH41,KJ41:KL41,KN41)-SUM(KI41,KM41)&gt;0,SUM(KG41:KH41,KJ41:KL41,KN41)-SUM(KI41,KM41),"")</f>
        <v/>
      </c>
      <c r="KV41" s="40" t="str">
        <f>IF(SUM(KP41,KQ41,KU41)&gt;0,SUM(KP41,KQ41,KU41),"")</f>
        <v/>
      </c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1" t="str">
        <f>IF(SUM(KX41,LB41)&gt;0,SUM(KX41,LB41),"")</f>
        <v/>
      </c>
      <c r="LR41" s="11" t="str">
        <f>IF(SUM(KW41:KX41,KZ41:LB41,LD41)-KY41-LC41&gt;0,SUM(KW41:KX41,KZ41:LB41,LD41)-KY41-LC41,"")</f>
        <v/>
      </c>
      <c r="LS41" s="11" t="str">
        <f>IF(SUM(LE41:LF41,LH41)-LG41&gt;0,SUM(LE41:LF41,LH41)-LG41,"")</f>
        <v/>
      </c>
      <c r="LT41" s="11" t="str">
        <f>IF(SUM(KX41,LB41,LF41)&gt;0,SUM(KX41,LB41,LF41),"")</f>
        <v/>
      </c>
      <c r="LU41" s="11" t="str">
        <f>IF(SUM(LR41,LS41)&gt;0,SUM(LR41,LS41),"")</f>
        <v/>
      </c>
      <c r="LV41" s="11" t="str">
        <f>IF(SUM(LJ41,LN41)&gt;0,SUM(LJ41,LN41),"")</f>
        <v/>
      </c>
      <c r="LW41" s="11" t="str">
        <f>IF(SUM(LI41:LJ41,LL41:LN41,LP41)-SUM(LK41,LO41)&gt;0,SUM(LI41:LJ41,LL41:LN41,LP41)-SUM(LK41,LO41),"")</f>
        <v/>
      </c>
      <c r="LX41" s="11" t="str">
        <f>IF(SUM(LR41,LS41,LW41)&gt;0,SUM(LR41,LS41,LW41),"")</f>
        <v/>
      </c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40" t="str">
        <f>IF(SUM(LZ41,MD41)&gt;0,SUM(LZ41,MD41),"")</f>
        <v/>
      </c>
      <c r="MT41" s="40" t="str">
        <f>IF(SUM(LY41:LZ41,MB41:MD41,MF41)-MA41-ME41&gt;0,SUM(LY41:LZ41,MB41:MD41,MF41)-MA41-ME41,"")</f>
        <v/>
      </c>
      <c r="MU41" s="40" t="str">
        <f>IF(SUM(MG41:MH41,MJ41)-MI41&gt;0,SUM(MG41:MH41,MJ41)-MI41,"")</f>
        <v/>
      </c>
      <c r="MV41" s="40" t="str">
        <f>IF(SUM(LZ41,MD41,MH41)&gt;0,SUM(LZ41,MD41,MH41),"")</f>
        <v/>
      </c>
      <c r="MW41" s="40" t="str">
        <f>IF(SUM(MT41,MU41)&gt;0,SUM(MT41,MU41),"")</f>
        <v/>
      </c>
      <c r="MX41" s="40" t="str">
        <f>IF(SUM(ML41,MP41)&gt;0,SUM(ML41,MP41),"")</f>
        <v/>
      </c>
      <c r="MY41" s="40" t="str">
        <f>IF(SUM(MK41:ML41,MN41:MP41,MR41)-SUM(MM41,MQ41)&gt;0,SUM(MK41:ML41,MN41:MP41,MR41)-SUM(MM41,MQ41),"")</f>
        <v/>
      </c>
      <c r="MZ41" s="40" t="str">
        <f>IF(SUM(MT41,MU41,MY41)&gt;0,SUM(MT41,MU41,MY41),"")</f>
        <v/>
      </c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1" t="str">
        <f>IF(SUM(NB41,NF41)&gt;0,SUM(NB41,NF41),"")</f>
        <v/>
      </c>
      <c r="NV41" s="11" t="str">
        <f>IF(SUM(NA41:NB41,ND41:NF41,NH41)-NC41-NG41&gt;0,SUM(NA41:NB41,ND41:NF41,NH41)-NC41-NG41,"")</f>
        <v/>
      </c>
      <c r="NW41" s="11" t="str">
        <f>IF(SUM(NI41:NJ41,NL41)-NK41&gt;0,SUM(NI41:NJ41,NL41)-NK41,"")</f>
        <v/>
      </c>
      <c r="NX41" s="11" t="str">
        <f>IF(SUM(NB41,NF41,NJ41)&gt;0,SUM(NB41,NF41,NJ41),"")</f>
        <v/>
      </c>
      <c r="NY41" s="11" t="str">
        <f>IF(SUM(NV41,NW41)&gt;0,SUM(NV41,NW41),"")</f>
        <v/>
      </c>
      <c r="NZ41" s="11" t="str">
        <f>IF(SUM(NN41,NR41)&gt;0,SUM(NN41,NR41),"")</f>
        <v/>
      </c>
      <c r="OA41" s="11" t="str">
        <f>IF(SUM(NM41:NN41,NP41:NR41,NT41)-SUM(NO41,NS41)&gt;0,SUM(NM41:NN41,NP41:NR41,NT41)-SUM(NO41,NS41),"")</f>
        <v/>
      </c>
      <c r="OB41" s="11" t="str">
        <f>IF(SUM(NV41,NW41,OA41)&gt;0,SUM(NV41,NW41,OA41),"")</f>
        <v/>
      </c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40" t="str">
        <f>IF(SUM(OD41,OH41)&gt;0,SUM(OD41,OH41),"")</f>
        <v/>
      </c>
      <c r="OX41" s="40" t="str">
        <f>IF(SUM(OC41:OD41,OF41:OH41,OJ41)-OE41-OI41&gt;0,SUM(OC41:OD41,OF41:OH41,OJ41)-OE41-OI41,"")</f>
        <v/>
      </c>
      <c r="OY41" s="40" t="str">
        <f>IF(SUM(OK41:OL41,ON41)-OM41&gt;0,SUM(OK41:OL41,ON41)-OM41,"")</f>
        <v/>
      </c>
      <c r="OZ41" s="40" t="str">
        <f>IF(SUM(OD41,OH41,OL41)&gt;0,SUM(OD41,OH41,OL41),"")</f>
        <v/>
      </c>
      <c r="PA41" s="40" t="str">
        <f>IF(SUM(OX41,OY41)&gt;0,SUM(OX41,OY41),"")</f>
        <v/>
      </c>
      <c r="PB41" s="40" t="str">
        <f>IF(SUM(OP41,OT41)&gt;0,SUM(OP41,OT41),"")</f>
        <v/>
      </c>
      <c r="PC41" s="40" t="str">
        <f>IF(SUM(OO41:OP41,OR41:OT41,OV41)-SUM(OQ41,OU41)&gt;0,SUM(OO41:OP41,OR41:OT41,OV41)-SUM(OQ41,OU41),"")</f>
        <v/>
      </c>
      <c r="PD41" s="40" t="str">
        <f>IF(SUM(OX41,OY41,PC41)&gt;0,SUM(OX41,OY41,PC41),"")</f>
        <v/>
      </c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1" t="str">
        <f>IF(SUM(PF41,PJ41)&gt;0,SUM(PF41,PJ41),"")</f>
        <v/>
      </c>
      <c r="PZ41" s="11" t="str">
        <f>IF(SUM(PE41:PF41,PH41:PJ41,PL41)-PG41-PK41&gt;0,SUM(PE41:PF41,PH41:PJ41,PL41)-PG41-PK41,"")</f>
        <v/>
      </c>
      <c r="QA41" s="11" t="str">
        <f>IF(SUM(PM41:PN41,PP41)-PO41&gt;0,SUM(PM41:PN41,PP41)-PO41,"")</f>
        <v/>
      </c>
      <c r="QB41" s="11" t="str">
        <f>IF(SUM(PF41,PJ41,PN41)&gt;0,SUM(PF41,PJ41,PN41),"")</f>
        <v/>
      </c>
      <c r="QC41" s="11" t="str">
        <f>IF(SUM(PZ41,QA41)&gt;0,SUM(PZ41,QA41),"")</f>
        <v/>
      </c>
      <c r="QD41" s="11" t="str">
        <f>IF(SUM(PR41,PV41)&gt;0,SUM(PR41,PV41),"")</f>
        <v/>
      </c>
      <c r="QE41" s="11" t="str">
        <f>IF(SUM(PQ41:PR41,PT41:PV41,PX41)-SUM(PS41,PW41)&gt;0,SUM(PQ41:PR41,PT41:PV41,PX41)-SUM(PS41,PW41),"")</f>
        <v/>
      </c>
      <c r="QF41" s="11" t="str">
        <f>IF(SUM(PZ41,QA41,QE41)&gt;0,SUM(PZ41,QA41,QE41),"")</f>
        <v/>
      </c>
      <c r="QG41" s="22">
        <f>IF($CW41="P",CC41,(CC41+AZ41)/2)</f>
        <v>0</v>
      </c>
      <c r="QH41" s="22">
        <f>IF($CW41="P",CD41,(CD41+BA41)/2)</f>
        <v>0</v>
      </c>
      <c r="QI41" s="22">
        <f>IF($CW41="P",CE41,(CE41+BB41)/2)</f>
        <v>0</v>
      </c>
      <c r="QJ41" s="22">
        <f>IF($CW41="P",CF41,(CF41+BC41)/2)</f>
        <v>0</v>
      </c>
      <c r="QK41" s="22">
        <f>IF($CW41="P",CG41,(CG41+BD41)/2)</f>
        <v>0</v>
      </c>
      <c r="QL41" s="22">
        <f>IF($CW41="P",CH41,(CH41+BE41)/2)</f>
        <v>0</v>
      </c>
      <c r="QM41" s="22">
        <f>IF($CW41="P",CI41,(CI41+BF41)/2)</f>
        <v>0</v>
      </c>
      <c r="QN41" s="22">
        <f>IF($CW41="P",CJ41,(CJ41+BG41)/2)</f>
        <v>0</v>
      </c>
      <c r="QO41" s="22">
        <f>IF($CW41="P",CK41,(CK41+BH41)/2)</f>
        <v>0</v>
      </c>
      <c r="QP41" s="22">
        <f>IF($CW41="P",CL41,(CL41+BI41)/2)</f>
        <v>0</v>
      </c>
      <c r="QQ41" s="22">
        <f>IF($CW41="P",CM41,(CM41+BJ41)/2)</f>
        <v>0</v>
      </c>
      <c r="QR41" s="22">
        <f>IF($CW41="P",CN41,(CN41+BK41)/2)</f>
        <v>0</v>
      </c>
      <c r="QS41" s="22">
        <f>IF($CW41="P",CO41,(CO41+BL41)/2)</f>
        <v>0</v>
      </c>
      <c r="QT41" s="22">
        <f>IF($CW41="P",CP41,(CP41+BM41)/2)</f>
        <v>0</v>
      </c>
      <c r="QU41" s="22">
        <f>IF($CW41="P",CQ41,(CQ41+BN41)/2)</f>
        <v>0</v>
      </c>
      <c r="QV41" s="22">
        <f>IF($CW41="P",CR41,(CR41+BO41)/2)</f>
        <v>0</v>
      </c>
      <c r="QW41" s="22">
        <f>IF($CW41="P",CS41,(CS41+BP41)/2)</f>
        <v>0</v>
      </c>
      <c r="QX41" s="22">
        <f>IF($CW41="P",CT41,(CT41+BQ41)/2)</f>
        <v>0</v>
      </c>
      <c r="QY41" s="22">
        <f>IF($CW41="P",CU41,(CU41+BR41)/2)</f>
        <v>0</v>
      </c>
      <c r="QZ41" s="22">
        <f>IF($CW41="P",CV41,(CV41+BS41)/2)</f>
        <v>0</v>
      </c>
      <c r="RA41" s="27" t="s">
        <v>46</v>
      </c>
      <c r="RB41" s="40" t="str">
        <f>IF(SUM(QH41,QL41)&gt;0,SUM(QH41,QL41),"")</f>
        <v/>
      </c>
      <c r="RC41" s="40" t="str">
        <f>IF(SUM(QG41:QH41,QJ41:QL41,QN41)-QI41-QM41&gt;0,SUM(QG41:QH41,QJ41:QL41,QN41)-QI41-QM41,"")</f>
        <v/>
      </c>
      <c r="RD41" s="40" t="str">
        <f>IF(SUM(QO41:QP41,QR41)-QQ41&gt;0,SUM(QO41:QP41,QR41)-QQ41,"")</f>
        <v/>
      </c>
      <c r="RE41" s="40" t="str">
        <f>IF(SUM(QH41,QL41,QP41)&gt;0,SUM(QH41,QL41,QP41),"")</f>
        <v/>
      </c>
      <c r="RF41" s="40" t="str">
        <f>IF(SUM(RC41,RD41)&gt;0,SUM(RC41,RD41),"")</f>
        <v/>
      </c>
      <c r="RG41" s="40" t="str">
        <f>IF(SUM(QT41,QX41)&gt;0,SUM(QT41,QX41),"")</f>
        <v/>
      </c>
      <c r="RH41" s="40" t="str">
        <f>IF(SUM(QS41:QT41,QV41:QX41,QZ41)-SUM(QU41,QY41)&gt;0,SUM(QS41:QT41,QV41:QX41,QZ41)-SUM(QU41,QY41),"")</f>
        <v/>
      </c>
      <c r="RI41" s="40" t="str">
        <f>IF(SUM(RC41,RD41,RH41)&gt;0,SUM(RC41,RD41,RH41),"")</f>
        <v/>
      </c>
    </row>
    <row r="42" spans="1:477" ht="17" x14ac:dyDescent="0.2">
      <c r="T42" s="10"/>
      <c r="U42" s="10"/>
      <c r="V42" s="10"/>
    </row>
    <row r="43" spans="1:477" ht="17" x14ac:dyDescent="0.2">
      <c r="T43" s="10"/>
      <c r="U43" s="10"/>
      <c r="V43" s="10"/>
    </row>
    <row r="44" spans="1:477" ht="17" x14ac:dyDescent="0.2">
      <c r="C44" s="23" t="s">
        <v>44</v>
      </c>
      <c r="T44" s="10"/>
      <c r="U44" s="10"/>
      <c r="V44" s="10"/>
      <c r="AR44" s="4"/>
      <c r="AY44" s="42">
        <v>11.2</v>
      </c>
      <c r="BU44" s="4"/>
      <c r="CB44" s="42">
        <v>11.2</v>
      </c>
      <c r="CX44" s="4"/>
      <c r="DE44" s="42">
        <v>11.2</v>
      </c>
      <c r="EC44" s="4"/>
      <c r="EJ44" s="42">
        <v>11.2</v>
      </c>
      <c r="FE44" s="4"/>
      <c r="FL44" s="42">
        <v>11.2</v>
      </c>
      <c r="GG44" s="4"/>
      <c r="GN44" s="42">
        <v>11.2</v>
      </c>
      <c r="HI44" s="4"/>
      <c r="HP44" s="42">
        <v>11.2</v>
      </c>
      <c r="IK44" s="4"/>
      <c r="IR44" s="42">
        <v>11.2</v>
      </c>
      <c r="JM44" s="4"/>
      <c r="JT44" s="42">
        <v>11.2</v>
      </c>
      <c r="KO44" s="4"/>
      <c r="KV44" s="42">
        <v>11.2</v>
      </c>
      <c r="LQ44" s="4"/>
      <c r="LX44" s="42">
        <v>11.2</v>
      </c>
      <c r="MS44" s="4"/>
      <c r="MZ44" s="42">
        <v>11.2</v>
      </c>
      <c r="NU44" s="4"/>
      <c r="OB44" s="42">
        <v>11.2</v>
      </c>
      <c r="OW44" s="4"/>
      <c r="PD44" s="42">
        <v>11.2</v>
      </c>
      <c r="PY44" s="4"/>
      <c r="QF44" s="42">
        <v>11.2</v>
      </c>
    </row>
    <row r="45" spans="1:477" ht="17" hidden="1" x14ac:dyDescent="0.2">
      <c r="C45" s="30" t="s">
        <v>43</v>
      </c>
      <c r="T45" s="10"/>
      <c r="U45" s="10"/>
      <c r="V45" s="10"/>
      <c r="AR45" s="4"/>
      <c r="AY45" s="51">
        <v>1000</v>
      </c>
      <c r="BU45" s="4"/>
      <c r="CB45" s="51">
        <v>1000</v>
      </c>
      <c r="CX45" s="4"/>
      <c r="DE45" s="51">
        <v>1000</v>
      </c>
      <c r="EC45" s="4"/>
      <c r="EJ45" s="51">
        <v>1000</v>
      </c>
      <c r="FE45" s="4"/>
      <c r="FL45" s="51">
        <v>1000</v>
      </c>
      <c r="GG45" s="4"/>
      <c r="GN45" s="51">
        <v>1000</v>
      </c>
      <c r="HI45" s="4"/>
      <c r="HP45" s="51">
        <v>1000</v>
      </c>
      <c r="IK45" s="4"/>
      <c r="IR45" s="51">
        <v>1000</v>
      </c>
      <c r="JM45" s="4"/>
      <c r="JT45" s="51">
        <v>1000</v>
      </c>
      <c r="KO45" s="4"/>
      <c r="KV45" s="51">
        <v>1000</v>
      </c>
      <c r="LQ45" s="4"/>
      <c r="LX45" s="51">
        <v>1000</v>
      </c>
      <c r="MS45" s="4"/>
      <c r="MZ45" s="51">
        <v>1000</v>
      </c>
      <c r="NU45" s="4"/>
      <c r="OB45" s="51">
        <v>1000</v>
      </c>
      <c r="OW45" s="4"/>
      <c r="PD45" s="51">
        <v>1000</v>
      </c>
      <c r="PY45" s="4"/>
      <c r="QF45" s="51">
        <v>1000</v>
      </c>
    </row>
    <row r="46" spans="1:477" ht="17" hidden="1" x14ac:dyDescent="0.2">
      <c r="A46" s="5"/>
      <c r="B46" s="5"/>
      <c r="C46" s="31" t="s">
        <v>55</v>
      </c>
      <c r="D46" s="20"/>
      <c r="T46" s="10"/>
      <c r="U46" s="10"/>
      <c r="V46" s="10"/>
      <c r="AR46" s="4"/>
      <c r="AY46" s="43">
        <v>1000</v>
      </c>
      <c r="BU46" s="4"/>
      <c r="CB46" s="43">
        <v>1000</v>
      </c>
      <c r="CX46" s="4"/>
      <c r="DE46" s="43">
        <v>1000</v>
      </c>
      <c r="EC46" s="4"/>
      <c r="EJ46" s="43">
        <v>1000</v>
      </c>
      <c r="FE46" s="4"/>
      <c r="FL46" s="43">
        <v>1000</v>
      </c>
      <c r="GG46" s="4"/>
      <c r="GN46" s="43">
        <v>1000</v>
      </c>
      <c r="HI46" s="4"/>
      <c r="HP46" s="43">
        <v>1000</v>
      </c>
      <c r="IK46" s="4"/>
      <c r="IR46" s="43">
        <v>1000</v>
      </c>
      <c r="JM46" s="4"/>
      <c r="JT46" s="43">
        <v>1000</v>
      </c>
      <c r="KO46" s="4"/>
      <c r="KV46" s="43">
        <v>1000</v>
      </c>
      <c r="LQ46" s="4"/>
      <c r="LX46" s="43">
        <v>1000</v>
      </c>
      <c r="MS46" s="4"/>
      <c r="MZ46" s="43">
        <v>1000</v>
      </c>
      <c r="NU46" s="4"/>
      <c r="OB46" s="43">
        <v>1000</v>
      </c>
      <c r="OW46" s="4"/>
      <c r="PD46" s="43">
        <v>1000</v>
      </c>
      <c r="PY46" s="4"/>
      <c r="QF46" s="43">
        <v>1000</v>
      </c>
    </row>
    <row r="47" spans="1:477" ht="17" hidden="1" x14ac:dyDescent="0.2">
      <c r="A47" s="5"/>
      <c r="B47" s="5"/>
      <c r="C47" s="35" t="s">
        <v>62</v>
      </c>
      <c r="D47" s="20"/>
      <c r="T47" s="10"/>
      <c r="U47" s="10"/>
      <c r="V47" s="10"/>
      <c r="AR47" s="4"/>
      <c r="AY47" s="62">
        <v>1000</v>
      </c>
      <c r="BU47" s="4"/>
      <c r="CB47" s="62">
        <v>1000</v>
      </c>
      <c r="CX47" s="4"/>
      <c r="DE47" s="62">
        <v>1000</v>
      </c>
      <c r="EC47" s="4"/>
      <c r="EJ47" s="62">
        <v>1000</v>
      </c>
      <c r="FE47" s="4"/>
      <c r="FL47" s="62">
        <v>1000</v>
      </c>
      <c r="GG47" s="4"/>
      <c r="GN47" s="62">
        <v>1000</v>
      </c>
      <c r="HI47" s="4"/>
      <c r="HP47" s="62">
        <v>1000</v>
      </c>
      <c r="IK47" s="4"/>
      <c r="IR47" s="62">
        <v>1000</v>
      </c>
      <c r="JM47" s="4"/>
      <c r="JT47" s="62">
        <v>1000</v>
      </c>
      <c r="KO47" s="4"/>
      <c r="KV47" s="62">
        <v>1000</v>
      </c>
      <c r="LQ47" s="4"/>
      <c r="LX47" s="62">
        <v>1000</v>
      </c>
      <c r="MS47" s="4"/>
      <c r="MZ47" s="62">
        <v>1000</v>
      </c>
      <c r="NU47" s="4"/>
      <c r="OB47" s="62">
        <v>1000</v>
      </c>
      <c r="OW47" s="4"/>
      <c r="PD47" s="62">
        <v>1000</v>
      </c>
      <c r="PY47" s="4"/>
      <c r="QF47" s="62">
        <v>1000</v>
      </c>
    </row>
    <row r="48" spans="1:477" ht="17" x14ac:dyDescent="0.2">
      <c r="A48" s="5"/>
      <c r="B48" s="5"/>
      <c r="C48" s="34" t="s">
        <v>41</v>
      </c>
      <c r="D48" s="20"/>
      <c r="T48" s="10"/>
      <c r="U48" s="10"/>
      <c r="V48" s="10"/>
      <c r="AR48" s="4"/>
      <c r="AY48" s="63">
        <v>48</v>
      </c>
      <c r="BU48" s="4"/>
      <c r="CB48" s="63">
        <v>48</v>
      </c>
      <c r="CX48" s="4"/>
      <c r="DE48" s="63">
        <v>48</v>
      </c>
      <c r="EC48" s="4"/>
      <c r="EJ48" s="63">
        <v>48</v>
      </c>
      <c r="FE48" s="4"/>
      <c r="FL48" s="63">
        <v>48</v>
      </c>
      <c r="GG48" s="4"/>
      <c r="GN48" s="63">
        <v>48</v>
      </c>
      <c r="HI48" s="4"/>
      <c r="HP48" s="63">
        <v>48</v>
      </c>
      <c r="IK48" s="4"/>
      <c r="IR48" s="63">
        <v>48</v>
      </c>
      <c r="JM48" s="4"/>
      <c r="JT48" s="63">
        <v>48</v>
      </c>
      <c r="KO48" s="4"/>
      <c r="KV48" s="63">
        <v>48</v>
      </c>
      <c r="LQ48" s="4"/>
      <c r="LX48" s="63">
        <v>48</v>
      </c>
      <c r="MS48" s="4"/>
      <c r="MZ48" s="63">
        <v>48</v>
      </c>
      <c r="NU48" s="4"/>
      <c r="OB48" s="63">
        <v>48</v>
      </c>
      <c r="OW48" s="4"/>
      <c r="PD48" s="63">
        <v>48</v>
      </c>
      <c r="PY48" s="4"/>
      <c r="QF48" s="63">
        <v>48</v>
      </c>
    </row>
    <row r="49" spans="1:458" ht="17" hidden="1" x14ac:dyDescent="0.2">
      <c r="A49" s="5"/>
      <c r="B49" s="5"/>
      <c r="C49" s="24" t="s">
        <v>42</v>
      </c>
      <c r="D49" s="20"/>
      <c r="T49" s="10"/>
      <c r="U49" s="10"/>
      <c r="V49" s="10"/>
      <c r="AR49" s="4"/>
      <c r="AY49" s="46">
        <v>1000</v>
      </c>
      <c r="BU49" s="4"/>
      <c r="CB49" s="46">
        <v>1000</v>
      </c>
      <c r="CX49" s="4"/>
      <c r="DE49" s="46">
        <v>1000</v>
      </c>
      <c r="EC49" s="4"/>
      <c r="EJ49" s="46">
        <v>1000</v>
      </c>
      <c r="FE49" s="4"/>
      <c r="FL49" s="46">
        <v>1000</v>
      </c>
      <c r="GG49" s="4"/>
      <c r="GN49" s="46">
        <v>1000</v>
      </c>
      <c r="HI49" s="4"/>
      <c r="HP49" s="46">
        <v>1000</v>
      </c>
      <c r="IK49" s="4"/>
      <c r="IR49" s="46">
        <v>1000</v>
      </c>
      <c r="JM49" s="4"/>
      <c r="JT49" s="46">
        <v>1000</v>
      </c>
      <c r="KO49" s="4"/>
      <c r="KV49" s="46">
        <v>1000</v>
      </c>
      <c r="LQ49" s="4"/>
      <c r="LX49" s="46">
        <v>1000</v>
      </c>
      <c r="MS49" s="4"/>
      <c r="MZ49" s="46">
        <v>1000</v>
      </c>
      <c r="NU49" s="4"/>
      <c r="OB49" s="46">
        <v>1000</v>
      </c>
      <c r="OW49" s="4"/>
      <c r="PD49" s="46">
        <v>1000</v>
      </c>
      <c r="PY49" s="4"/>
      <c r="QF49" s="46">
        <v>1000</v>
      </c>
    </row>
    <row r="50" spans="1:458" ht="17" hidden="1" x14ac:dyDescent="0.2">
      <c r="A50" s="5"/>
      <c r="B50" s="5"/>
      <c r="C50" s="33" t="s">
        <v>54</v>
      </c>
      <c r="D50" s="20"/>
      <c r="T50" s="10"/>
      <c r="U50" s="10"/>
      <c r="V50" s="10"/>
      <c r="AR50" s="4"/>
      <c r="AY50" s="47">
        <v>1000</v>
      </c>
      <c r="BU50" s="4"/>
      <c r="CB50" s="47">
        <v>1000</v>
      </c>
      <c r="CX50" s="4"/>
      <c r="DE50" s="47">
        <v>1000</v>
      </c>
      <c r="EC50" s="4"/>
      <c r="EJ50" s="47">
        <v>1000</v>
      </c>
      <c r="FE50" s="4"/>
      <c r="FL50" s="47">
        <v>1000</v>
      </c>
      <c r="GG50" s="4"/>
      <c r="GN50" s="47">
        <v>1000</v>
      </c>
      <c r="HI50" s="4"/>
      <c r="HP50" s="47">
        <v>1000</v>
      </c>
      <c r="IK50" s="4"/>
      <c r="IR50" s="47">
        <v>1000</v>
      </c>
      <c r="JM50" s="4"/>
      <c r="JT50" s="47">
        <v>1000</v>
      </c>
      <c r="KO50" s="4"/>
      <c r="KV50" s="47">
        <v>1000</v>
      </c>
      <c r="LQ50" s="4"/>
      <c r="LX50" s="47">
        <v>1000</v>
      </c>
      <c r="MS50" s="4"/>
      <c r="MZ50" s="47">
        <v>1000</v>
      </c>
      <c r="NU50" s="4"/>
      <c r="OB50" s="47">
        <v>1000</v>
      </c>
      <c r="OW50" s="4"/>
      <c r="PD50" s="47">
        <v>1000</v>
      </c>
      <c r="PY50" s="4"/>
      <c r="QF50" s="47">
        <v>1000</v>
      </c>
    </row>
    <row r="51" spans="1:458" ht="17" hidden="1" x14ac:dyDescent="0.2">
      <c r="A51" s="5"/>
      <c r="B51" s="5"/>
      <c r="C51" s="25" t="s">
        <v>27</v>
      </c>
      <c r="D51" s="20"/>
      <c r="T51" s="10"/>
      <c r="U51" s="10"/>
      <c r="V51" s="10"/>
      <c r="AR51" s="4"/>
      <c r="AY51" s="48">
        <v>1000</v>
      </c>
      <c r="BU51" s="4"/>
      <c r="CB51" s="48">
        <v>1000</v>
      </c>
      <c r="CX51" s="4"/>
      <c r="DE51" s="48">
        <v>1000</v>
      </c>
      <c r="EC51" s="4"/>
      <c r="EJ51" s="48">
        <v>1000</v>
      </c>
      <c r="FE51" s="4"/>
      <c r="FL51" s="48">
        <v>1000</v>
      </c>
      <c r="GG51" s="4"/>
      <c r="GN51" s="48">
        <v>1000</v>
      </c>
      <c r="HI51" s="4"/>
      <c r="HP51" s="48">
        <v>1000</v>
      </c>
      <c r="IK51" s="4"/>
      <c r="IR51" s="48">
        <v>1000</v>
      </c>
      <c r="JM51" s="4"/>
      <c r="JT51" s="48">
        <v>1000</v>
      </c>
      <c r="KO51" s="4"/>
      <c r="KV51" s="48">
        <v>1000</v>
      </c>
      <c r="LQ51" s="4"/>
      <c r="LX51" s="48">
        <v>1000</v>
      </c>
      <c r="MS51" s="4"/>
      <c r="MZ51" s="48">
        <v>1000</v>
      </c>
      <c r="NU51" s="4"/>
      <c r="OB51" s="48">
        <v>1000</v>
      </c>
      <c r="OW51" s="4"/>
      <c r="PD51" s="48">
        <v>1000</v>
      </c>
      <c r="PY51" s="4"/>
      <c r="QF51" s="48">
        <v>1000</v>
      </c>
    </row>
    <row r="52" spans="1:458" x14ac:dyDescent="0.2">
      <c r="C52" s="29" t="s">
        <v>47</v>
      </c>
      <c r="D52" s="2"/>
    </row>
    <row r="53" spans="1:458" x14ac:dyDescent="0.2">
      <c r="A53" s="5"/>
      <c r="B53" s="5"/>
      <c r="C53" s="5"/>
      <c r="D53" s="20"/>
      <c r="QH53" s="2"/>
      <c r="QI53" s="2"/>
      <c r="QJ53" s="2"/>
      <c r="QK53" s="2"/>
      <c r="QL53" s="2"/>
      <c r="QM53" s="2"/>
      <c r="QN53" s="2"/>
      <c r="QO53" s="2"/>
      <c r="QP53" s="2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20"/>
    </row>
    <row r="56" spans="1:458" x14ac:dyDescent="0.2">
      <c r="A56" s="5"/>
      <c r="B56" s="5"/>
      <c r="C56" s="5"/>
      <c r="D56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41">
      <sortCondition descending="1" ref="H1:H4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41">
    <cfRule type="expression" dxfId="59" priority="7" stopIfTrue="1">
      <formula>IF($AQ4&lt;&gt;"",1,0)</formula>
    </cfRule>
  </conditionalFormatting>
  <conditionalFormatting sqref="AZ4:CB41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1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2:AV1048576 BY52:BY1048576 EG52:EG1048576 FI52:FI1048576 BY1:BY50 DB1:DB1048576 EG1:EG50 FI1:FI50 GK1:GK1048576 HM1:HM1048576 IO1:IO1048576 JQ1:JQ1048576 KS1:KS1048576 LU1:LU1048576 MW1:MW1048576 NY1:NY1048576 PA1:PA1048576 QC1:QC1048576 AV1:AV50">
    <cfRule type="cellIs" dxfId="46" priority="59088" operator="between">
      <formula>AY$51</formula>
      <formula>1000</formula>
    </cfRule>
    <cfRule type="cellIs" dxfId="45" priority="59089" operator="between">
      <formula>AY$50</formula>
      <formula>AY$51</formula>
    </cfRule>
    <cfRule type="cellIs" dxfId="44" priority="59090" operator="between">
      <formula>AY$49</formula>
      <formula>AY$50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3147" operator="between">
      <formula>AY$44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43192" operator="between">
      <formula>AY$48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43237" operator="between">
      <formula>AY$44</formula>
      <formula>AY$45</formula>
    </cfRule>
    <cfRule type="cellIs" dxfId="39" priority="143238" operator="between">
      <formula>AY$45</formula>
      <formula>AY$46</formula>
    </cfRule>
    <cfRule type="cellIs" dxfId="38" priority="143239" operator="between">
      <formula>AY$46</formula>
      <formula>AY$47</formula>
    </cfRule>
    <cfRule type="cellIs" dxfId="37" priority="143240" operator="between">
      <formula>AY$47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43417" operator="between">
      <formula>AY$48</formula>
      <formula>AY$49</formula>
    </cfRule>
    <cfRule type="cellIs" dxfId="35" priority="143418" operator="between">
      <formula>AY$49</formula>
      <formula>AY$50</formula>
    </cfRule>
    <cfRule type="cellIs" dxfId="34" priority="143419" operator="between">
      <formula>AY$50</formula>
      <formula>AY$51</formula>
    </cfRule>
    <cfRule type="cellIs" dxfId="33" priority="143420" operator="between">
      <formula>AY$51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43597" operator="between">
      <formula>AY$47</formula>
      <formula>1000</formula>
    </cfRule>
    <cfRule type="cellIs" dxfId="31" priority="143598" operator="between">
      <formula>AY$46</formula>
      <formula>AY$47</formula>
    </cfRule>
    <cfRule type="cellIs" dxfId="30" priority="143599" operator="between">
      <formula>AY$45</formula>
      <formula>AY$46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193</v>
      </c>
      <c r="B1" s="70" t="s">
        <v>194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195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91</v>
      </c>
      <c r="M1" s="75" t="s">
        <v>25</v>
      </c>
      <c r="N1" s="74" t="s">
        <v>92</v>
      </c>
      <c r="O1" s="75" t="s">
        <v>25</v>
      </c>
      <c r="P1" s="74" t="s">
        <v>93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162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189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212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158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161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188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197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199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210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83</v>
      </c>
      <c r="X2" s="73"/>
      <c r="Y2" s="73"/>
      <c r="Z2" s="73"/>
      <c r="AA2" s="73" t="s">
        <v>84</v>
      </c>
      <c r="AB2" s="73"/>
      <c r="AC2" s="73"/>
      <c r="AD2" s="73"/>
      <c r="AE2" s="73" t="s">
        <v>85</v>
      </c>
      <c r="AF2" s="73"/>
      <c r="AG2" s="73"/>
      <c r="AH2" s="73"/>
      <c r="AI2" s="73" t="s">
        <v>86</v>
      </c>
      <c r="AJ2" s="73"/>
      <c r="AK2" s="73"/>
      <c r="AL2" s="73"/>
      <c r="AM2" s="80" t="s">
        <v>87</v>
      </c>
      <c r="AN2" s="80"/>
      <c r="AO2" s="80"/>
      <c r="AP2" s="80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69" t="s">
        <v>83</v>
      </c>
      <c r="BA2" s="69"/>
      <c r="BB2" s="69"/>
      <c r="BC2" s="69"/>
      <c r="BD2" s="69" t="s">
        <v>84</v>
      </c>
      <c r="BE2" s="69"/>
      <c r="BF2" s="69"/>
      <c r="BG2" s="69"/>
      <c r="BH2" s="69" t="s">
        <v>85</v>
      </c>
      <c r="BI2" s="69"/>
      <c r="BJ2" s="69"/>
      <c r="BK2" s="69"/>
      <c r="BL2" s="69" t="s">
        <v>86</v>
      </c>
      <c r="BM2" s="69"/>
      <c r="BN2" s="69"/>
      <c r="BO2" s="69"/>
      <c r="BP2" s="79" t="s">
        <v>87</v>
      </c>
      <c r="BQ2" s="79"/>
      <c r="BR2" s="79"/>
      <c r="BS2" s="79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73" t="s">
        <v>83</v>
      </c>
      <c r="CD2" s="73"/>
      <c r="CE2" s="73"/>
      <c r="CF2" s="73"/>
      <c r="CG2" s="73" t="s">
        <v>84</v>
      </c>
      <c r="CH2" s="73"/>
      <c r="CI2" s="73"/>
      <c r="CJ2" s="73"/>
      <c r="CK2" s="73" t="s">
        <v>85</v>
      </c>
      <c r="CL2" s="73"/>
      <c r="CM2" s="73"/>
      <c r="CN2" s="73"/>
      <c r="CO2" s="73" t="s">
        <v>86</v>
      </c>
      <c r="CP2" s="73"/>
      <c r="CQ2" s="73"/>
      <c r="CR2" s="73"/>
      <c r="CS2" s="80" t="s">
        <v>87</v>
      </c>
      <c r="CT2" s="80"/>
      <c r="CU2" s="80"/>
      <c r="CV2" s="80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73" t="s">
        <v>83</v>
      </c>
      <c r="DJ2" s="73"/>
      <c r="DK2" s="73"/>
      <c r="DL2" s="73"/>
      <c r="DM2" s="73" t="s">
        <v>84</v>
      </c>
      <c r="DN2" s="73"/>
      <c r="DO2" s="73"/>
      <c r="DP2" s="73"/>
      <c r="DQ2" s="73" t="s">
        <v>85</v>
      </c>
      <c r="DR2" s="73"/>
      <c r="DS2" s="73"/>
      <c r="DT2" s="73"/>
      <c r="DU2" s="73" t="s">
        <v>86</v>
      </c>
      <c r="DV2" s="73"/>
      <c r="DW2" s="73"/>
      <c r="DX2" s="73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69" t="s">
        <v>83</v>
      </c>
      <c r="EL2" s="69"/>
      <c r="EM2" s="69"/>
      <c r="EN2" s="69"/>
      <c r="EO2" s="69" t="s">
        <v>84</v>
      </c>
      <c r="EP2" s="69"/>
      <c r="EQ2" s="69"/>
      <c r="ER2" s="69"/>
      <c r="ES2" s="69" t="s">
        <v>85</v>
      </c>
      <c r="ET2" s="69"/>
      <c r="EU2" s="69"/>
      <c r="EV2" s="69"/>
      <c r="EW2" s="69" t="s">
        <v>86</v>
      </c>
      <c r="EX2" s="69"/>
      <c r="EY2" s="69"/>
      <c r="EZ2" s="69"/>
      <c r="FA2" s="79" t="s">
        <v>87</v>
      </c>
      <c r="FB2" s="79"/>
      <c r="FC2" s="79"/>
      <c r="FD2" s="79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73" t="s">
        <v>83</v>
      </c>
      <c r="FN2" s="73"/>
      <c r="FO2" s="73"/>
      <c r="FP2" s="73"/>
      <c r="FQ2" s="73" t="s">
        <v>84</v>
      </c>
      <c r="FR2" s="73"/>
      <c r="FS2" s="73"/>
      <c r="FT2" s="73"/>
      <c r="FU2" s="73" t="s">
        <v>85</v>
      </c>
      <c r="FV2" s="73"/>
      <c r="FW2" s="73"/>
      <c r="FX2" s="73"/>
      <c r="FY2" s="73" t="s">
        <v>86</v>
      </c>
      <c r="FZ2" s="73"/>
      <c r="GA2" s="73"/>
      <c r="GB2" s="73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69" t="s">
        <v>83</v>
      </c>
      <c r="GP2" s="69"/>
      <c r="GQ2" s="69"/>
      <c r="GR2" s="69"/>
      <c r="GS2" s="69" t="s">
        <v>84</v>
      </c>
      <c r="GT2" s="69"/>
      <c r="GU2" s="69"/>
      <c r="GV2" s="69"/>
      <c r="GW2" s="69" t="s">
        <v>85</v>
      </c>
      <c r="GX2" s="69"/>
      <c r="GY2" s="69"/>
      <c r="GZ2" s="69"/>
      <c r="HA2" s="69" t="s">
        <v>86</v>
      </c>
      <c r="HB2" s="69"/>
      <c r="HC2" s="69"/>
      <c r="HD2" s="69"/>
      <c r="HE2" s="79" t="s">
        <v>87</v>
      </c>
      <c r="HF2" s="79"/>
      <c r="HG2" s="79"/>
      <c r="HH2" s="79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73" t="s">
        <v>83</v>
      </c>
      <c r="HR2" s="73"/>
      <c r="HS2" s="73"/>
      <c r="HT2" s="73"/>
      <c r="HU2" s="73" t="s">
        <v>84</v>
      </c>
      <c r="HV2" s="73"/>
      <c r="HW2" s="73"/>
      <c r="HX2" s="73"/>
      <c r="HY2" s="73" t="s">
        <v>85</v>
      </c>
      <c r="HZ2" s="73"/>
      <c r="IA2" s="73"/>
      <c r="IB2" s="73"/>
      <c r="IC2" s="73" t="s">
        <v>86</v>
      </c>
      <c r="ID2" s="73"/>
      <c r="IE2" s="73"/>
      <c r="IF2" s="73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69" t="s">
        <v>83</v>
      </c>
      <c r="IT2" s="69"/>
      <c r="IU2" s="69"/>
      <c r="IV2" s="69"/>
      <c r="IW2" s="69" t="s">
        <v>84</v>
      </c>
      <c r="IX2" s="69"/>
      <c r="IY2" s="69"/>
      <c r="IZ2" s="69"/>
      <c r="JA2" s="69" t="s">
        <v>85</v>
      </c>
      <c r="JB2" s="69"/>
      <c r="JC2" s="69"/>
      <c r="JD2" s="69"/>
      <c r="JE2" s="69" t="s">
        <v>86</v>
      </c>
      <c r="JF2" s="69"/>
      <c r="JG2" s="69"/>
      <c r="JH2" s="69"/>
      <c r="JI2" s="79" t="s">
        <v>87</v>
      </c>
      <c r="JJ2" s="79"/>
      <c r="JK2" s="79"/>
      <c r="JL2" s="79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73" t="s">
        <v>83</v>
      </c>
      <c r="JV2" s="73"/>
      <c r="JW2" s="73"/>
      <c r="JX2" s="73"/>
      <c r="JY2" s="73" t="s">
        <v>84</v>
      </c>
      <c r="JZ2" s="73"/>
      <c r="KA2" s="73"/>
      <c r="KB2" s="73"/>
      <c r="KC2" s="73" t="s">
        <v>85</v>
      </c>
      <c r="KD2" s="73"/>
      <c r="KE2" s="73"/>
      <c r="KF2" s="73"/>
      <c r="KG2" s="73" t="s">
        <v>86</v>
      </c>
      <c r="KH2" s="73"/>
      <c r="KI2" s="73"/>
      <c r="KJ2" s="73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69" t="s">
        <v>83</v>
      </c>
      <c r="KX2" s="69"/>
      <c r="KY2" s="69"/>
      <c r="KZ2" s="69"/>
      <c r="LA2" s="69" t="s">
        <v>84</v>
      </c>
      <c r="LB2" s="69"/>
      <c r="LC2" s="69"/>
      <c r="LD2" s="69"/>
      <c r="LE2" s="69" t="s">
        <v>85</v>
      </c>
      <c r="LF2" s="69"/>
      <c r="LG2" s="69"/>
      <c r="LH2" s="69"/>
      <c r="LI2" s="69" t="s">
        <v>86</v>
      </c>
      <c r="LJ2" s="69"/>
      <c r="LK2" s="69"/>
      <c r="LL2" s="69"/>
      <c r="LM2" s="79" t="s">
        <v>87</v>
      </c>
      <c r="LN2" s="79"/>
      <c r="LO2" s="79"/>
      <c r="LP2" s="79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73" t="s">
        <v>83</v>
      </c>
      <c r="LZ2" s="73"/>
      <c r="MA2" s="73"/>
      <c r="MB2" s="73"/>
      <c r="MC2" s="73" t="s">
        <v>84</v>
      </c>
      <c r="MD2" s="73"/>
      <c r="ME2" s="73"/>
      <c r="MF2" s="73"/>
      <c r="MG2" s="73" t="s">
        <v>85</v>
      </c>
      <c r="MH2" s="73"/>
      <c r="MI2" s="73"/>
      <c r="MJ2" s="73"/>
      <c r="MK2" s="73" t="s">
        <v>86</v>
      </c>
      <c r="ML2" s="73"/>
      <c r="MM2" s="73"/>
      <c r="MN2" s="73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69" t="s">
        <v>83</v>
      </c>
      <c r="NB2" s="69"/>
      <c r="NC2" s="69"/>
      <c r="ND2" s="69"/>
      <c r="NE2" s="69" t="s">
        <v>84</v>
      </c>
      <c r="NF2" s="69"/>
      <c r="NG2" s="69"/>
      <c r="NH2" s="69"/>
      <c r="NI2" s="69" t="s">
        <v>85</v>
      </c>
      <c r="NJ2" s="69"/>
      <c r="NK2" s="69"/>
      <c r="NL2" s="69"/>
      <c r="NM2" s="69" t="s">
        <v>86</v>
      </c>
      <c r="NN2" s="69"/>
      <c r="NO2" s="69"/>
      <c r="NP2" s="69"/>
      <c r="NQ2" s="79" t="s">
        <v>87</v>
      </c>
      <c r="NR2" s="79"/>
      <c r="NS2" s="79"/>
      <c r="NT2" s="79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73" t="s">
        <v>83</v>
      </c>
      <c r="OD2" s="73"/>
      <c r="OE2" s="73"/>
      <c r="OF2" s="73"/>
      <c r="OG2" s="73" t="s">
        <v>84</v>
      </c>
      <c r="OH2" s="73"/>
      <c r="OI2" s="73"/>
      <c r="OJ2" s="73"/>
      <c r="OK2" s="73" t="s">
        <v>85</v>
      </c>
      <c r="OL2" s="73"/>
      <c r="OM2" s="73"/>
      <c r="ON2" s="73"/>
      <c r="OO2" s="73" t="s">
        <v>86</v>
      </c>
      <c r="OP2" s="73"/>
      <c r="OQ2" s="73"/>
      <c r="OR2" s="73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69" t="s">
        <v>83</v>
      </c>
      <c r="PF2" s="69"/>
      <c r="PG2" s="69"/>
      <c r="PH2" s="69"/>
      <c r="PI2" s="69" t="s">
        <v>84</v>
      </c>
      <c r="PJ2" s="69"/>
      <c r="PK2" s="69"/>
      <c r="PL2" s="69"/>
      <c r="PM2" s="69" t="s">
        <v>85</v>
      </c>
      <c r="PN2" s="69"/>
      <c r="PO2" s="69"/>
      <c r="PP2" s="69"/>
      <c r="PQ2" s="69" t="s">
        <v>86</v>
      </c>
      <c r="PR2" s="69"/>
      <c r="PS2" s="69"/>
      <c r="PT2" s="69"/>
      <c r="PU2" s="79" t="s">
        <v>87</v>
      </c>
      <c r="PV2" s="79"/>
      <c r="PW2" s="79"/>
      <c r="PX2" s="79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73" t="s">
        <v>83</v>
      </c>
      <c r="QH2" s="73"/>
      <c r="QI2" s="73"/>
      <c r="QJ2" s="73"/>
      <c r="QK2" s="73" t="s">
        <v>84</v>
      </c>
      <c r="QL2" s="73"/>
      <c r="QM2" s="73"/>
      <c r="QN2" s="73"/>
      <c r="QO2" s="73" t="s">
        <v>85</v>
      </c>
      <c r="QP2" s="73"/>
      <c r="QQ2" s="73"/>
      <c r="QR2" s="73"/>
      <c r="QS2" s="73" t="s">
        <v>86</v>
      </c>
      <c r="QT2" s="73"/>
      <c r="QU2" s="73"/>
      <c r="QV2" s="73"/>
      <c r="QW2" s="80" t="s">
        <v>87</v>
      </c>
      <c r="QX2" s="80"/>
      <c r="QY2" s="80"/>
      <c r="QZ2" s="80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204</v>
      </c>
      <c r="D4" s="4" t="s">
        <v>5</v>
      </c>
      <c r="E4" s="4">
        <v>2007</v>
      </c>
      <c r="F4" s="9">
        <f>SUM(L4:T4)+SUM(L4:P4)*0.0000001+SUM(L4)*0.0000000000001</f>
        <v>176.10001237000503</v>
      </c>
      <c r="G4" s="66" t="s">
        <v>46</v>
      </c>
      <c r="H4" s="3" t="str">
        <f>IF(OR(AND(AR4&gt;=AY$34,AS4&gt;=AY$38,AR4&lt;&gt;"",AQ4=""),AND(AW4&gt;=AY$34,AX4&gt;=AY$38,AW4&lt;&gt;"",AQ4=""),AND(BU4&gt;=CB$34,BV4&gt;=CB$38,BU4&lt;&gt;"",BT4=""),AND(BZ4&gt;=CB$34,CA4&gt;=CB$38,BZ4&lt;&gt;"",BT4=""),AND(CX4&gt;=DE$34,CY4&gt;=DE$38,CX4&lt;&gt;"",CW4=""),AND(DC4&gt;=DE$34,DD4&gt;=DE$38,DC4&lt;&gt;""),AND(EC4&gt;=EJ$34,ED4&gt;=EJ$38,EC4&lt;&gt;""),AND(EH4&gt;=EJ$34,EI4&gt;=EJ$38,EH4&lt;&gt;""),AND(FE4&gt;=FL$34,FF4&gt;=FL$38,FE4&lt;&gt;""),AND(FJ4&gt;=FL$34,FK4&gt;=FL$38,FJ4&lt;&gt;""),AND(GG4&gt;=GN$34,GH4&gt;=GN$38,GG4&lt;&gt;""),AND(GL4&gt;=GN$34,GM4&gt;=GN$38,GL4&lt;&gt;""),AND(HI4&gt;=HP$34,HJ4&gt;=HP$38,HI4&lt;&gt;""),AND(HN4&gt;=HP$34,HO4&gt;=HP$38,HN4&lt;&gt;""),AND(IK4&gt;=IR$34,IL4&gt;=IR$38,IK4&lt;&gt;""),AND(IP4&gt;=IR$34,IQ4&gt;=IR$38,IP4&lt;&gt;""),AND(JM4&gt;=JT$34,JN4&gt;=JT$38,JM4&lt;&gt;""),AND(JR4&gt;=JT$34,JS4&gt;=JT$38,JR4&lt;&gt;""),AND(KO4&gt;=KV$34,KP4&gt;=KV$38,KO4&lt;&gt;""),AND(KT4&gt;=KV$34,KU4&gt;=KV$38,KT4&lt;&gt;""),AND(LQ4&gt;=LX$34,LR4&gt;=LX$38,LQ4&lt;&gt;""),AND(LV4&gt;=LX$34,LW4&gt;=LX$38,LV4&lt;&gt;""),AND(MS4&gt;=MZ$34,MT4&gt;=MZ$38,MS4&lt;&gt;""),AND(MX4&gt;=MZ$34,MY4&gt;=MZ$38,MX4&lt;&gt;""),AND(NU4&gt;=OB$34,NV4&gt;=OB$38,NU4&lt;&gt;""),AND(NZ4&gt;=OB$34,OA4&gt;=OB$38,NZ4&lt;&gt;""),AND(OW4&gt;=PD$34,OX4&gt;=PD$38,OW4&lt;&gt;""),AND(PB4&gt;=PD$34,PC4&gt;=PD$38,PB4&lt;&gt;""),AND(PY4&gt;=QF$34,PZ4&gt;=QF$38,PY4&lt;&gt;""),AND(QD4&gt;=QF$34,QE4&gt;=QF$38,QD4&lt;&gt;"")),"P","")</f>
        <v>P</v>
      </c>
      <c r="I4" s="3" t="str">
        <f>IF(OR(AND(AS4&gt;=AY$38,AS4&lt;&gt;"",AQ4=""),AND(AX4&gt;=AY$38,AX4&lt;&gt;"",AQ4=""),AND(BV4&gt;=CB$38,BV4&lt;&gt;"",BT4=""),AND(CA4&gt;=CB$38,CA4&lt;&gt;"",BT4=""),AND(CY4&gt;=DE$38,CY4&lt;&gt;"",CW4=""),AND(DD4&gt;=DE$38,DD4&lt;&gt;"",CW4=""),AND(ED4&gt;=EJ$38,ED4&lt;&gt;""),AND(EI4&gt;=EJ$38,EI4&lt;&gt;""),AND(FF4&gt;=FL$38,FF4&lt;&gt;""),AND(FK4&gt;=FL$38,FK4&lt;&gt;""),AND(GH4&gt;=GN$38,GH4&lt;&gt;""),AND(GM4&gt;=GN$38,GM4&lt;&gt;""),AND(HJ4&gt;=HP$38,HJ4&lt;&gt;""),AND(HO4&gt;=HP$38,HO4&lt;&gt;""),AND(IL4&gt;=IR$38,IL4&lt;&gt;""),AND(IQ4&gt;=IR$38,IQ4&lt;&gt;""),AND(JN4&gt;=JT$38,JN4&lt;&gt;""),AND(JS4&gt;=JT$38,JS4&lt;&gt;""),AND(KP4&gt;=KV$38,KP4&lt;&gt;""),AND(KU4&gt;=KV$38,KU4&lt;&gt;""),AND(LR4&gt;=LX$38,LR4&lt;&gt;""),AND(LW4&gt;=LX$38,LW4&lt;&gt;""),AND(MT4&gt;=MZ$38,MT4&lt;&gt;""),AND(MY4&gt;=MZ$38,MY4&lt;&gt;""),AND(NV4&gt;=OB$38,NV4&lt;&gt;""),AND(OA4&gt;=OB$38,OA4&lt;&gt;""),AND(OX4&gt;=PD$38,OX4&lt;&gt;""),AND(PC4&gt;=PD$38,PC4&lt;&gt;""),AND(PZ4&gt;=QF$38,PZ4&lt;&gt;""),AND(QE4&gt;=QF$38,QE4&lt;&gt;"")),"P","")</f>
        <v>P</v>
      </c>
      <c r="J4" s="36" t="str">
        <f>IF(AND(I4="P",H4=""),"No DD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Merit",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Excellence",IF(K4="P","Worlds Team",IF(H4="P","National Team","")))))</f>
        <v>National Team</v>
      </c>
      <c r="K4" s="3" t="str">
        <f>IF(OR(AND(AU4&gt;=AY$35,AV4&gt;=AY$39,AU4&lt;&gt;"",AQ4=""),AND(BX4&gt;=CB$35,BY4&gt;=CB$39,BX4&lt;&gt;"",BT4=""),AND(DA4&gt;=DE$35,DB4&gt;=DE$39,DA4&lt;&gt;"",CW4=""),AND(EF4&gt;=EJ$35,EG4&gt;=EJ$39,EF4&lt;&gt;""),AND(FH4&gt;=FL$35,FI4&gt;=FL$39,FH4&lt;&gt;""),AND(GJ4&gt;=GN$35,GK4&gt;=GN$39,GJ4&lt;&gt;""),AND(HL4&gt;=HP$35,HM4&gt;=HP$39,HL4&lt;&gt;""),AND(IN4&gt;=IR$35,IO4&gt;=IR$39,IN4&lt;&gt;""),AND(JP4&gt;=JT$35,JQ4&gt;=JT$39,JP4&lt;&gt;""),AND(KR4&gt;=KV$35,KS4&gt;=KV$39,KR4&lt;&gt;""),AND(LT4&gt;=LX$35,LU4&gt;=LX$39,LT4&lt;&gt;""),AND(MV4&gt;=MZ$35,MW4&gt;=MZ$39,MV4&lt;&gt;""),AND(NX4&gt;=OB$35,NY4&gt;=OB$39,NX4&lt;&gt;""),AND(OZ4&gt;=PD$35,PA4&gt;=PD$39,OZ4&lt;&gt;""),AND(QB4&gt;=QF$35,QC4&gt;=QF$39,QB4&lt;&gt;"")),"P","")</f>
        <v/>
      </c>
      <c r="L4" s="8">
        <f>IF(COUNT(AS4,BV4,CY4)&gt;0,LARGE((AS4,BV4,CY4),1),0)</f>
        <v>50.3</v>
      </c>
      <c r="M4" s="8" t="str">
        <f>IF(L4=0,"",IF(L4=CY4,$CC$1,IF(L4=BV4,$AZ$1,IF(L4=AS4,$W$1,""))))</f>
        <v>2024 Elite Canada</v>
      </c>
      <c r="N4" s="8">
        <f>IF(COUNT(AS4,BV4,CY4)&gt;1,LARGE((AS4,BV4,CY4),2),0)</f>
        <v>49.300000000000004</v>
      </c>
      <c r="O4" s="8" t="str">
        <f>IF(N4=0,"",IF(N4=CY4,$CC$1,IF(N4=BV4,$AZ$1,IF(N4=AS4,$W$1,""))))</f>
        <v>2023 Nationals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18.3</v>
      </c>
      <c r="X4" s="19">
        <v>6</v>
      </c>
      <c r="Y4" s="19">
        <v>0</v>
      </c>
      <c r="Z4" s="19">
        <v>0</v>
      </c>
      <c r="AA4" s="19">
        <v>18.600000000000001</v>
      </c>
      <c r="AB4" s="19">
        <v>6.4</v>
      </c>
      <c r="AC4" s="19">
        <v>0</v>
      </c>
      <c r="AD4" s="19">
        <v>0</v>
      </c>
      <c r="AE4" s="19">
        <v>17.899999999999999</v>
      </c>
      <c r="AF4" s="19">
        <v>5.2</v>
      </c>
      <c r="AG4" s="19">
        <v>0.2</v>
      </c>
      <c r="AH4" s="19">
        <v>0</v>
      </c>
      <c r="AI4" s="19">
        <v>18.5</v>
      </c>
      <c r="AJ4" s="19">
        <v>6</v>
      </c>
      <c r="AK4" s="19">
        <v>0.6</v>
      </c>
      <c r="AL4" s="19">
        <v>0</v>
      </c>
      <c r="AM4" s="19">
        <v>19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12.4</v>
      </c>
      <c r="AS4" s="40">
        <f>IF(SUM(W4:X4,Z4:AB4,AD4)-Y4-AC4&gt;0,SUM(W4:X4,Z4:AB4,AD4)-Y4-AC4,"")</f>
        <v>49.300000000000004</v>
      </c>
      <c r="AT4" s="40">
        <f>IF(SUM(AE4:AF4,AH4)-AG4&gt;0,SUM(AE4:AF4,AH4)-AG4,"")</f>
        <v>22.9</v>
      </c>
      <c r="AU4" s="40">
        <f>IF(SUM(X4,AB4,AF4)&gt;0,SUM(X4,AB4,AF4),"")</f>
        <v>17.600000000000001</v>
      </c>
      <c r="AV4" s="40">
        <f>IF(SUM(AS4,AT4)&gt;0,SUM(AS4,AT4),"")</f>
        <v>72.2</v>
      </c>
      <c r="AW4" s="40">
        <f>IF(SUM(AJ4,AN4)&gt;0,SUM(AJ4,AN4),"")</f>
        <v>11.6</v>
      </c>
      <c r="AX4" s="40">
        <f>IF(SUM(AI4:AJ4,AL4:AN4,AP4)-SUM(AK4,AO4)&gt;0,SUM(AI4:AJ4,AL4:AN4,AP4)-SUM(AK4,AO4),"")</f>
        <v>48.5</v>
      </c>
      <c r="AY4" s="40">
        <f>IF(SUM(AS4,AT4,AX4)&gt;0,SUM(AS4,AT4,AX4),"")</f>
        <v>120.7</v>
      </c>
      <c r="AZ4" s="18">
        <v>18.2</v>
      </c>
      <c r="BA4" s="18">
        <v>5.1999999999999993</v>
      </c>
      <c r="BB4" s="18">
        <v>0</v>
      </c>
      <c r="BC4" s="18">
        <v>0</v>
      </c>
      <c r="BD4" s="18">
        <v>18.2</v>
      </c>
      <c r="BE4" s="18">
        <v>5.1999999999999993</v>
      </c>
      <c r="BF4" s="18">
        <v>0.2</v>
      </c>
      <c r="BG4" s="18">
        <v>0</v>
      </c>
      <c r="BH4" s="18">
        <v>17</v>
      </c>
      <c r="BI4" s="18">
        <v>3.2</v>
      </c>
      <c r="BJ4" s="18">
        <v>0</v>
      </c>
      <c r="BK4" s="18">
        <v>0</v>
      </c>
      <c r="BL4" s="18">
        <v>18.7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>IF(SUM(BA4,BE4)&gt;0,SUM(BA4,BE4),"")</f>
        <v>10.399999999999999</v>
      </c>
      <c r="BV4" s="11">
        <f>IF(SUM(AZ4:BA4,BC4:BE4,BG4)-BB4-BF4&gt;0,SUM(AZ4:BA4,BC4:BE4,BG4)-BB4-BF4,"")</f>
        <v>46.599999999999994</v>
      </c>
      <c r="BW4" s="11">
        <f>IF(SUM(BH4:BI4,BK4)-BJ4&gt;0,SUM(BH4:BI4,BK4)-BJ4,"")</f>
        <v>20.2</v>
      </c>
      <c r="BX4" s="11">
        <f>IF(SUM(BA4,BE4,BI4)&gt;0,SUM(BA4,BE4,BI4),"")</f>
        <v>13.599999999999998</v>
      </c>
      <c r="BY4" s="11">
        <f>IF(SUM(BV4,BW4)&gt;0,SUM(BV4,BW4),"")</f>
        <v>66.8</v>
      </c>
      <c r="BZ4" s="11">
        <f>IF(SUM(BM4,BQ4)&gt;0,SUM(BM4,BQ4),"")</f>
        <v>11.6</v>
      </c>
      <c r="CA4" s="11">
        <f>IF(SUM(BL4:BM4,BO4:BQ4,BS4)-SUM(BN4,BR4)&gt;0,SUM(BL4:BM4,BO4:BQ4,BS4)-SUM(BN4,BR4),"")</f>
        <v>48.699999999999996</v>
      </c>
      <c r="CB4" s="11">
        <f>IF(SUM(BV4,BW4,CA4)&gt;0,SUM(BV4,BW4,CA4),"")</f>
        <v>115.5</v>
      </c>
      <c r="CC4" s="19">
        <v>18.8</v>
      </c>
      <c r="CD4" s="19">
        <v>6.8</v>
      </c>
      <c r="CE4" s="19">
        <v>0</v>
      </c>
      <c r="CF4" s="19">
        <v>0.3</v>
      </c>
      <c r="CG4" s="19">
        <v>18.600000000000001</v>
      </c>
      <c r="CH4" s="19">
        <v>6.4</v>
      </c>
      <c r="CI4" s="19">
        <v>0.6</v>
      </c>
      <c r="CJ4" s="19">
        <v>0</v>
      </c>
      <c r="CK4" s="19">
        <v>18.399999999999999</v>
      </c>
      <c r="CL4" s="19">
        <v>6</v>
      </c>
      <c r="CM4" s="19">
        <v>0.6</v>
      </c>
      <c r="CN4" s="19">
        <v>0.3</v>
      </c>
      <c r="CO4" s="19">
        <v>19</v>
      </c>
      <c r="CP4" s="19">
        <v>6.8</v>
      </c>
      <c r="CQ4" s="19">
        <v>0</v>
      </c>
      <c r="CR4" s="19">
        <v>0.3</v>
      </c>
      <c r="CS4" s="19">
        <v>19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50.3</v>
      </c>
      <c r="CZ4" s="40">
        <f>IF(SUM(CK4:CL4,CN4)-CM4&gt;0,SUM(CK4:CL4,CN4)-CM4,"")</f>
        <v>24.099999999999998</v>
      </c>
      <c r="DA4" s="40">
        <f>IF(SUM(CD4,CH4,CL4)&gt;0,SUM(CD4,CH4,CL4),"")</f>
        <v>19.2</v>
      </c>
      <c r="DB4" s="40">
        <f>IF(SUM(CY4,CZ4)&gt;0,SUM(CY4,CZ4),"")</f>
        <v>74.399999999999991</v>
      </c>
      <c r="DC4" s="40">
        <f>IF(SUM(CP4,CT4)&gt;0,SUM(CP4,CT4),"")</f>
        <v>13.2</v>
      </c>
      <c r="DD4" s="40">
        <f>IF(SUM(CO4:CP4,CR4:CT4,CV4)-SUM(CQ4,CU4)&gt;0,SUM(CO4:CP4,CR4:CT4,CV4)-SUM(CQ4,CU4),"")</f>
        <v>51.5</v>
      </c>
      <c r="DE4" s="40">
        <f>IF(SUM(CY4,CZ4,DD4)&gt;0,SUM(CY4,CZ4,DD4),"")</f>
        <v>125.89999999999999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>
        <v>18.600000000000001</v>
      </c>
      <c r="KD4" s="17">
        <v>6.4</v>
      </c>
      <c r="KE4" s="17">
        <v>0</v>
      </c>
      <c r="KF4" s="17">
        <v>0</v>
      </c>
      <c r="KG4" s="17">
        <v>18.8</v>
      </c>
      <c r="KH4" s="17">
        <v>5.6</v>
      </c>
      <c r="KI4" s="17">
        <v>0</v>
      </c>
      <c r="KJ4" s="17">
        <v>0</v>
      </c>
      <c r="KK4" s="17">
        <v>18.399999999999999</v>
      </c>
      <c r="KL4" s="17">
        <v>6</v>
      </c>
      <c r="KM4" s="17">
        <v>0</v>
      </c>
      <c r="KN4" s="17">
        <v>0</v>
      </c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>
        <f>IF(SUM(KC4:KD4,KF4)-KE4&gt;0,SUM(KC4:KD4,KF4)-KE4,"")</f>
        <v>25</v>
      </c>
      <c r="KR4" s="40">
        <f>IF(SUM(JV4,JZ4,KD4)&gt;0,SUM(JV4,JZ4,KD4),"")</f>
        <v>6.4</v>
      </c>
      <c r="KS4" s="40">
        <f>IF(SUM(KP4,KQ4)&gt;0,SUM(KP4,KQ4),"")</f>
        <v>25</v>
      </c>
      <c r="KT4" s="40">
        <f>IF(SUM(KH4,KL4)&gt;0,SUM(KH4,KL4),"")</f>
        <v>11.6</v>
      </c>
      <c r="KU4" s="40">
        <f>IF(SUM(KG4:KH4,KJ4:KL4,KN4)-SUM(KI4,KM4)&gt;0,SUM(KG4:KH4,KJ4:KL4,KN4)-SUM(KI4,KM4),"")</f>
        <v>48.8</v>
      </c>
      <c r="KV4" s="40">
        <f>IF(SUM(KP4,KQ4,KU4)&gt;0,SUM(KP4,KQ4,KU4),"")</f>
        <v>73.8</v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18.5</v>
      </c>
      <c r="QH4" s="22">
        <f>IF($CW4="P",CD4,(CD4+BA4)/2)</f>
        <v>6</v>
      </c>
      <c r="QI4" s="22">
        <f>IF($CW4="P",CE4,(CE4+BB4)/2)</f>
        <v>0</v>
      </c>
      <c r="QJ4" s="22">
        <f>IF($CW4="P",CF4,(CF4+BC4)/2)</f>
        <v>0.15</v>
      </c>
      <c r="QK4" s="22">
        <f>IF($CW4="P",CG4,(CG4+BD4)/2)</f>
        <v>18.399999999999999</v>
      </c>
      <c r="QL4" s="22">
        <f>IF($CW4="P",CH4,(CH4+BE4)/2)</f>
        <v>5.8</v>
      </c>
      <c r="QM4" s="22">
        <f>IF($CW4="P",CI4,(CI4+BF4)/2)</f>
        <v>0.4</v>
      </c>
      <c r="QN4" s="22">
        <f>IF($CW4="P",CJ4,(CJ4+BG4)/2)</f>
        <v>0</v>
      </c>
      <c r="QO4" s="22">
        <f>IF($CW4="P",CK4,(CK4+BH4)/2)</f>
        <v>17.7</v>
      </c>
      <c r="QP4" s="22">
        <f>IF($CW4="P",CL4,(CL4+BI4)/2)</f>
        <v>4.5999999999999996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18.850000000000001</v>
      </c>
      <c r="QT4" s="22">
        <f>IF($CW4="P",CP4,(CP4+BM4)/2)</f>
        <v>6.4</v>
      </c>
      <c r="QU4" s="22">
        <f>IF($CW4="P",CQ4,(CQ4+BN4)/2)</f>
        <v>0.1</v>
      </c>
      <c r="QV4" s="22">
        <f>IF($CW4="P",CR4,(CR4+BO4)/2)</f>
        <v>0.15</v>
      </c>
      <c r="QW4" s="22">
        <f>IF($CW4="P",CS4,(CS4+BP4)/2)</f>
        <v>18.8</v>
      </c>
      <c r="QX4" s="22">
        <f>IF($CW4="P",CT4,(CT4+BQ4)/2)</f>
        <v>6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11.8</v>
      </c>
      <c r="RC4" s="40">
        <f>IF(SUM(QG4:QH4,QJ4:QL4,QN4)-QI4-QM4&gt;0,SUM(QG4:QH4,QJ4:QL4,QN4)-QI4-QM4,"")</f>
        <v>48.449999999999996</v>
      </c>
      <c r="RD4" s="40">
        <f>IF(SUM(QO4:QP4,QR4)-QQ4&gt;0,SUM(QO4:QP4,QR4)-QQ4,"")</f>
        <v>22.149999999999995</v>
      </c>
      <c r="RE4" s="40">
        <f>IF(SUM(QH4,QL4,QP4)&gt;0,SUM(QH4,QL4,QP4),"")</f>
        <v>16.399999999999999</v>
      </c>
      <c r="RF4" s="40">
        <f>IF(SUM(RC4,RD4)&gt;0,SUM(RC4,RD4),"")</f>
        <v>70.599999999999994</v>
      </c>
      <c r="RG4" s="40">
        <f>IF(SUM(QT4,QX4)&gt;0,SUM(QT4,QX4),"")</f>
        <v>12.4</v>
      </c>
      <c r="RH4" s="40">
        <f>IF(SUM(QS4:QT4,QV4:QX4,QZ4)-SUM(QU4,QY4)&gt;0,SUM(QS4:QT4,QV4:QX4,QZ4)-SUM(QU4,QY4),"")</f>
        <v>50.1</v>
      </c>
      <c r="RI4" s="40">
        <f>IF(SUM(RC4,RD4,RH4)&gt;0,SUM(RC4,RD4,RH4),"")</f>
        <v>120.69999999999999</v>
      </c>
    </row>
    <row r="5" spans="1:477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173.10001223000492</v>
      </c>
      <c r="G5" s="66" t="s">
        <v>46</v>
      </c>
      <c r="H5" s="3" t="str">
        <f>IF(OR(AND(AR5&gt;=AY$34,AS5&gt;=AY$38,AR5&lt;&gt;"",AQ5=""),AND(AW5&gt;=AY$34,AX5&gt;=AY$38,AW5&lt;&gt;"",AQ5=""),AND(BU5&gt;=CB$34,BV5&gt;=CB$38,BU5&lt;&gt;"",BT5=""),AND(BZ5&gt;=CB$34,CA5&gt;=CB$38,BZ5&lt;&gt;"",BT5=""),AND(CX5&gt;=DE$34,CY5&gt;=DE$38,CX5&lt;&gt;"",CW5=""),AND(DC5&gt;=DE$34,DD5&gt;=DE$38,DC5&lt;&gt;""),AND(EC5&gt;=EJ$34,ED5&gt;=EJ$38,EC5&lt;&gt;""),AND(EH5&gt;=EJ$34,EI5&gt;=EJ$38,EH5&lt;&gt;""),AND(FE5&gt;=FL$34,FF5&gt;=FL$38,FE5&lt;&gt;""),AND(FJ5&gt;=FL$34,FK5&gt;=FL$38,FJ5&lt;&gt;""),AND(GG5&gt;=GN$34,GH5&gt;=GN$38,GG5&lt;&gt;""),AND(GL5&gt;=GN$34,GM5&gt;=GN$38,GL5&lt;&gt;""),AND(HI5&gt;=HP$34,HJ5&gt;=HP$38,HI5&lt;&gt;""),AND(HN5&gt;=HP$34,HO5&gt;=HP$38,HN5&lt;&gt;""),AND(IK5&gt;=IR$34,IL5&gt;=IR$38,IK5&lt;&gt;""),AND(IP5&gt;=IR$34,IQ5&gt;=IR$38,IP5&lt;&gt;""),AND(JM5&gt;=JT$34,JN5&gt;=JT$38,JM5&lt;&gt;""),AND(JR5&gt;=JT$34,JS5&gt;=JT$38,JR5&lt;&gt;""),AND(KO5&gt;=KV$34,KP5&gt;=KV$38,KO5&lt;&gt;""),AND(KT5&gt;=KV$34,KU5&gt;=KV$38,KT5&lt;&gt;""),AND(LQ5&gt;=LX$34,LR5&gt;=LX$38,LQ5&lt;&gt;""),AND(LV5&gt;=LX$34,LW5&gt;=LX$38,LV5&lt;&gt;""),AND(MS5&gt;=MZ$34,MT5&gt;=MZ$38,MS5&lt;&gt;""),AND(MX5&gt;=MZ$34,MY5&gt;=MZ$38,MX5&lt;&gt;""),AND(NU5&gt;=OB$34,NV5&gt;=OB$38,NU5&lt;&gt;""),AND(NZ5&gt;=OB$34,OA5&gt;=OB$38,NZ5&lt;&gt;""),AND(OW5&gt;=PD$34,OX5&gt;=PD$38,OW5&lt;&gt;""),AND(PB5&gt;=PD$34,PC5&gt;=PD$38,PB5&lt;&gt;""),AND(PY5&gt;=QF$34,PZ5&gt;=QF$38,PY5&lt;&gt;""),AND(QD5&gt;=QF$34,QE5&gt;=QF$38,QD5&lt;&gt;"")),"P","")</f>
        <v>P</v>
      </c>
      <c r="I5" s="3" t="str">
        <f>IF(OR(AND(AS5&gt;=AY$38,AS5&lt;&gt;"",AQ5=""),AND(AX5&gt;=AY$38,AX5&lt;&gt;"",AQ5=""),AND(BV5&gt;=CB$38,BV5&lt;&gt;"",BT5=""),AND(CA5&gt;=CB$38,CA5&lt;&gt;"",BT5=""),AND(CY5&gt;=DE$38,CY5&lt;&gt;"",CW5=""),AND(DD5&gt;=DE$38,DD5&lt;&gt;"",CW5=""),AND(ED5&gt;=EJ$38,ED5&lt;&gt;""),AND(EI5&gt;=EJ$38,EI5&lt;&gt;""),AND(FF5&gt;=FL$38,FF5&lt;&gt;""),AND(FK5&gt;=FL$38,FK5&lt;&gt;""),AND(GH5&gt;=GN$38,GH5&lt;&gt;""),AND(GM5&gt;=GN$38,GM5&lt;&gt;""),AND(HJ5&gt;=HP$38,HJ5&lt;&gt;""),AND(HO5&gt;=HP$38,HO5&lt;&gt;""),AND(IL5&gt;=IR$38,IL5&lt;&gt;""),AND(IQ5&gt;=IR$38,IQ5&lt;&gt;""),AND(JN5&gt;=JT$38,JN5&lt;&gt;""),AND(JS5&gt;=JT$38,JS5&lt;&gt;""),AND(KP5&gt;=KV$38,KP5&lt;&gt;""),AND(KU5&gt;=KV$38,KU5&lt;&gt;""),AND(LR5&gt;=LX$38,LR5&lt;&gt;""),AND(LW5&gt;=LX$38,LW5&lt;&gt;""),AND(MT5&gt;=MZ$38,MT5&lt;&gt;""),AND(MY5&gt;=MZ$38,MY5&lt;&gt;""),AND(NV5&gt;=OB$38,NV5&lt;&gt;""),AND(OA5&gt;=OB$38,OA5&lt;&gt;""),AND(OX5&gt;=PD$38,OX5&lt;&gt;""),AND(PC5&gt;=PD$38,PC5&lt;&gt;""),AND(PZ5&gt;=QF$38,PZ5&lt;&gt;""),AND(QE5&gt;=QF$38,QE5&lt;&gt;"")),"P","")</f>
        <v>P</v>
      </c>
      <c r="J5" s="36" t="str">
        <f>IF(AND(I5="P",H5=""),"No DD",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Merit",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Excellence",IF(K5="P","Worlds Team",IF(H5="P","National Team","")))))</f>
        <v>National Team</v>
      </c>
      <c r="K5" s="3" t="str">
        <f>IF(OR(AND(AU5&gt;=AY$35,AV5&gt;=AY$39,AU5&lt;&gt;"",AQ5=""),AND(BX5&gt;=CB$35,BY5&gt;=CB$39,BX5&lt;&gt;"",BT5=""),AND(DA5&gt;=DE$35,DB5&gt;=DE$39,DA5&lt;&gt;"",CW5=""),AND(EF5&gt;=EJ$35,EG5&gt;=EJ$39,EF5&lt;&gt;""),AND(FH5&gt;=FL$35,FI5&gt;=FL$39,FH5&lt;&gt;""),AND(GJ5&gt;=GN$35,GK5&gt;=GN$39,GJ5&lt;&gt;""),AND(HL5&gt;=HP$35,HM5&gt;=HP$39,HL5&lt;&gt;""),AND(IN5&gt;=IR$35,IO5&gt;=IR$39,IN5&lt;&gt;""),AND(JP5&gt;=JT$35,JQ5&gt;=JT$39,JP5&lt;&gt;""),AND(KR5&gt;=KV$35,KS5&gt;=KV$39,KR5&lt;&gt;""),AND(LT5&gt;=LX$35,LU5&gt;=LX$39,LT5&lt;&gt;""),AND(MV5&gt;=MZ$35,MW5&gt;=MZ$39,MV5&lt;&gt;""),AND(NX5&gt;=OB$35,NY5&gt;=OB$39,NX5&lt;&gt;""),AND(OZ5&gt;=PD$35,PA5&gt;=PD$39,OZ5&lt;&gt;""),AND(QB5&gt;=QF$35,QC5&gt;=QF$39,QB5&lt;&gt;"")),"P","")</f>
        <v/>
      </c>
      <c r="L5" s="8">
        <f>IF(COUNT(AS5,BV5,CY5)&gt;0,LARGE((AS5,BV5,CY5),1),0)</f>
        <v>49.3</v>
      </c>
      <c r="M5" s="8" t="str">
        <f>IF(L5=0,"",IF(L5=CY5,$CC$1,IF(L5=BV5,$AZ$1,IF(L5=AS5,$W$1,""))))</f>
        <v>2023 Nationals</v>
      </c>
      <c r="N5" s="8">
        <f>IF(COUNT(AS5,BV5,CY5)&gt;1,LARGE((AS5,BV5,CY5),2),0)</f>
        <v>48.300000000000004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18.2</v>
      </c>
      <c r="AB5" s="19">
        <v>6</v>
      </c>
      <c r="AC5" s="19">
        <v>0.2</v>
      </c>
      <c r="AD5" s="19">
        <v>0.3</v>
      </c>
      <c r="AE5" s="19">
        <v>18</v>
      </c>
      <c r="AF5" s="19">
        <v>5.2</v>
      </c>
      <c r="AG5" s="19">
        <v>0.2</v>
      </c>
      <c r="AH5" s="19">
        <v>0</v>
      </c>
      <c r="AI5" s="19">
        <v>18.600000000000001</v>
      </c>
      <c r="AJ5" s="19">
        <v>6.4</v>
      </c>
      <c r="AK5" s="19">
        <v>0</v>
      </c>
      <c r="AL5" s="19">
        <v>0</v>
      </c>
      <c r="AM5" s="19">
        <v>16.3</v>
      </c>
      <c r="AN5" s="19">
        <v>2.9</v>
      </c>
      <c r="AO5" s="19">
        <v>1.8</v>
      </c>
      <c r="AP5" s="19">
        <v>0</v>
      </c>
      <c r="AQ5" s="27"/>
      <c r="AR5" s="40">
        <f>IF(SUM(X5,AB5)&gt;0,SUM(X5,AB5),"")</f>
        <v>12.4</v>
      </c>
      <c r="AS5" s="40">
        <f>IF(SUM(W5:X5,Z5:AB5,AD5)-Y5-AC5&gt;0,SUM(W5:X5,Z5:AB5,AD5)-Y5-AC5,"")</f>
        <v>49.3</v>
      </c>
      <c r="AT5" s="40">
        <f>IF(SUM(AE5:AF5,AH5)-AG5&gt;0,SUM(AE5:AF5,AH5)-AG5,"")</f>
        <v>23</v>
      </c>
      <c r="AU5" s="40">
        <f>IF(SUM(X5,AB5,AF5)&gt;0,SUM(X5,AB5,AF5),"")</f>
        <v>17.600000000000001</v>
      </c>
      <c r="AV5" s="40">
        <f>IF(SUM(AS5,AT5)&gt;0,SUM(AS5,AT5),"")</f>
        <v>72.3</v>
      </c>
      <c r="AW5" s="40">
        <f>IF(SUM(AJ5,AN5)&gt;0,SUM(AJ5,AN5),"")</f>
        <v>9.3000000000000007</v>
      </c>
      <c r="AX5" s="40">
        <f>IF(SUM(AI5:AJ5,AL5:AN5,AP5)-SUM(AK5,AO5)&gt;0,SUM(AI5:AJ5,AL5:AN5,AP5)-SUM(AK5,AO5),"")</f>
        <v>42.4</v>
      </c>
      <c r="AY5" s="40">
        <f>IF(SUM(AS5,AT5,AX5)&gt;0,SUM(AS5,AT5,AX5),"")</f>
        <v>114.69999999999999</v>
      </c>
      <c r="AZ5" s="18">
        <v>18</v>
      </c>
      <c r="BA5" s="18">
        <v>6</v>
      </c>
      <c r="BB5" s="18">
        <v>0</v>
      </c>
      <c r="BC5" s="18">
        <v>0.3</v>
      </c>
      <c r="BD5" s="18">
        <v>18.8</v>
      </c>
      <c r="BE5" s="18">
        <v>5.2</v>
      </c>
      <c r="BF5" s="18">
        <v>0</v>
      </c>
      <c r="BG5" s="18">
        <v>0</v>
      </c>
      <c r="BH5" s="18">
        <v>18.3</v>
      </c>
      <c r="BI5" s="18">
        <v>6.4</v>
      </c>
      <c r="BJ5" s="18">
        <v>0</v>
      </c>
      <c r="BK5" s="18">
        <v>0</v>
      </c>
      <c r="BL5" s="18">
        <v>18.399999999999999</v>
      </c>
      <c r="BM5" s="18">
        <v>7.2</v>
      </c>
      <c r="BN5" s="18">
        <v>0.2</v>
      </c>
      <c r="BO5" s="18">
        <v>0.3</v>
      </c>
      <c r="BP5" s="18">
        <v>18.600000000000001</v>
      </c>
      <c r="BQ5" s="18">
        <v>6</v>
      </c>
      <c r="BR5" s="18">
        <v>0.6</v>
      </c>
      <c r="BS5" s="18">
        <v>0</v>
      </c>
      <c r="BT5" s="28"/>
      <c r="BU5" s="11">
        <f>IF(SUM(BA5,BE5)&gt;0,SUM(BA5,BE5),"")</f>
        <v>11.2</v>
      </c>
      <c r="BV5" s="11">
        <f>IF(SUM(AZ5:BA5,BC5:BE5,BG5)-BB5-BF5&gt;0,SUM(AZ5:BA5,BC5:BE5,BG5)-BB5-BF5,"")</f>
        <v>48.300000000000004</v>
      </c>
      <c r="BW5" s="11">
        <f>IF(SUM(BH5:BI5,BK5)-BJ5&gt;0,SUM(BH5:BI5,BK5)-BJ5,"")</f>
        <v>24.700000000000003</v>
      </c>
      <c r="BX5" s="11">
        <f>IF(SUM(BA5,BE5,BI5)&gt;0,SUM(BA5,BE5,BI5),"")</f>
        <v>17.600000000000001</v>
      </c>
      <c r="BY5" s="11">
        <f>IF(SUM(BV5,BW5)&gt;0,SUM(BV5,BW5),"")</f>
        <v>73</v>
      </c>
      <c r="BZ5" s="11">
        <f>IF(SUM(BM5,BQ5)&gt;0,SUM(BM5,BQ5),"")</f>
        <v>13.2</v>
      </c>
      <c r="CA5" s="11">
        <f>IF(SUM(BL5:BM5,BO5:BQ5,BS5)-SUM(BN5,BR5)&gt;0,SUM(BL5:BM5,BO5:BQ5,BS5)-SUM(BN5,BR5),"")</f>
        <v>49.7</v>
      </c>
      <c r="CB5" s="11">
        <f>IF(SUM(BV5,BW5,CA5)&gt;0,SUM(BV5,BW5,CA5),"")</f>
        <v>122.7</v>
      </c>
      <c r="CC5" s="19">
        <v>18.5</v>
      </c>
      <c r="CD5" s="19">
        <v>6.4</v>
      </c>
      <c r="CE5" s="19">
        <v>0.6</v>
      </c>
      <c r="CF5" s="19">
        <v>0</v>
      </c>
      <c r="CG5" s="19">
        <v>17.2</v>
      </c>
      <c r="CH5" s="19">
        <v>2.4</v>
      </c>
      <c r="CI5" s="19">
        <v>0</v>
      </c>
      <c r="CJ5" s="19">
        <v>0</v>
      </c>
      <c r="CK5" s="19">
        <v>16.399999999999999</v>
      </c>
      <c r="CL5" s="19">
        <v>5.2</v>
      </c>
      <c r="CM5" s="19">
        <v>0.8</v>
      </c>
      <c r="CN5" s="19">
        <v>0.3</v>
      </c>
      <c r="CO5" s="19">
        <v>18.399999999999999</v>
      </c>
      <c r="CP5" s="19">
        <v>6.4</v>
      </c>
      <c r="CQ5" s="19">
        <v>0</v>
      </c>
      <c r="CR5" s="19">
        <v>0.3</v>
      </c>
      <c r="CS5" s="19">
        <v>16.100000000000001</v>
      </c>
      <c r="CT5" s="19">
        <v>4.4000000000000004</v>
      </c>
      <c r="CU5" s="19">
        <v>0.8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43.899999999999991</v>
      </c>
      <c r="CZ5" s="40">
        <f>IF(SUM(CK5:CL5,CN5)-CM5&gt;0,SUM(CK5:CL5,CN5)-CM5,"")</f>
        <v>21.099999999999998</v>
      </c>
      <c r="DA5" s="40">
        <f>IF(SUM(CD5,CH5,CL5)&gt;0,SUM(CD5,CH5,CL5),"")</f>
        <v>14</v>
      </c>
      <c r="DB5" s="40">
        <f>IF(SUM(CY5,CZ5)&gt;0,SUM(CY5,CZ5),"")</f>
        <v>64.999999999999986</v>
      </c>
      <c r="DC5" s="40">
        <f>IF(SUM(CP5,CT5)&gt;0,SUM(CP5,CT5),"")</f>
        <v>10.8</v>
      </c>
      <c r="DD5" s="40">
        <f>IF(SUM(CO5:CP5,CR5:CT5,CV5)-SUM(CQ5,CU5)&gt;0,SUM(CO5:CP5,CR5:CT5,CV5)-SUM(CQ5,CU5),"")</f>
        <v>44.800000000000004</v>
      </c>
      <c r="DE5" s="40">
        <f>IF(SUM(CY5,CZ5,DD5)&gt;0,SUM(CY5,CZ5,DD5),"")</f>
        <v>109.79999999999998</v>
      </c>
      <c r="DF5" s="50">
        <f>IF(MAX(ED5,FF5,GH5,HJ5,IL5,JN5,KP5,LR5,MT5,NV5,OX5,PZ5)-IF(N5="",0,N5)&gt;0.001,MAX(ED5,FF5,GH5,HJ5,IL5,JN5,KP5,LR5,MT5,NV5,OX5,PZ5)-IF(N5="",0,N5),"")</f>
        <v>1.0999999999999943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18.100000000000001</v>
      </c>
      <c r="GP5" s="18">
        <v>6.4</v>
      </c>
      <c r="GQ5" s="18">
        <v>0</v>
      </c>
      <c r="GR5" s="18">
        <v>0</v>
      </c>
      <c r="GS5" s="18">
        <v>18.3</v>
      </c>
      <c r="GT5" s="18">
        <v>5.2</v>
      </c>
      <c r="GU5" s="18">
        <v>0.8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11.600000000000001</v>
      </c>
      <c r="HJ5" s="11">
        <f>IF(SUM(GO5:GP5,GR5:GT5,GV5)-GQ5-GU5&gt;0,SUM(GO5:GP5,GR5:GT5,GV5)-GQ5-GU5,"")</f>
        <v>47.2</v>
      </c>
      <c r="HK5" s="11" t="str">
        <f>IF(SUM(GW5:GX5,GZ5)-GY5&gt;0,SUM(GW5:GX5,GZ5)-GY5,"")</f>
        <v/>
      </c>
      <c r="HL5" s="11">
        <f>IF(SUM(GP5,GT5,GX5)&gt;0,SUM(GP5,GT5,GX5),"")</f>
        <v>11.600000000000001</v>
      </c>
      <c r="HM5" s="11">
        <f>IF(SUM(HJ5,HK5)&gt;0,SUM(HJ5,HK5),"")</f>
        <v>47.2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47.2</v>
      </c>
      <c r="HQ5" s="17">
        <v>18.399999999999999</v>
      </c>
      <c r="HR5" s="17">
        <v>7.2</v>
      </c>
      <c r="HS5" s="17">
        <v>0</v>
      </c>
      <c r="HT5" s="17">
        <v>0</v>
      </c>
      <c r="HU5" s="17">
        <v>18.399999999999999</v>
      </c>
      <c r="HV5" s="17">
        <v>6</v>
      </c>
      <c r="HW5" s="17">
        <v>0.6</v>
      </c>
      <c r="HX5" s="17">
        <v>0</v>
      </c>
      <c r="HY5" s="17">
        <v>18.100000000000001</v>
      </c>
      <c r="HZ5" s="17">
        <v>6</v>
      </c>
      <c r="IA5" s="17">
        <v>0</v>
      </c>
      <c r="IB5" s="17">
        <v>0</v>
      </c>
      <c r="IC5" s="17">
        <v>18.399999999999999</v>
      </c>
      <c r="ID5" s="17">
        <v>6.4</v>
      </c>
      <c r="IE5" s="17">
        <v>0</v>
      </c>
      <c r="IF5" s="17">
        <v>0</v>
      </c>
      <c r="IG5" s="17"/>
      <c r="IH5" s="17"/>
      <c r="II5" s="17"/>
      <c r="IJ5" s="17"/>
      <c r="IK5" s="40">
        <f>IF(SUM(HR5,HV5)&gt;0,SUM(HR5,HV5),"")</f>
        <v>13.2</v>
      </c>
      <c r="IL5" s="40">
        <f>IF(SUM(HQ5:HR5,HT5:HV5,HX5)-HS5-HW5&gt;0,SUM(HQ5:HR5,HT5:HV5,HX5)-HS5-HW5,"")</f>
        <v>49.4</v>
      </c>
      <c r="IM5" s="40">
        <f>IF(SUM(HY5:HZ5,IB5)-IA5&gt;0,SUM(HY5:HZ5,IB5)-IA5,"")</f>
        <v>24.1</v>
      </c>
      <c r="IN5" s="40">
        <f>IF(SUM(HR5,HV5,HZ5)&gt;0,SUM(HR5,HV5,HZ5),"")</f>
        <v>19.2</v>
      </c>
      <c r="IO5" s="40">
        <f>IF(SUM(IL5,IM5)&gt;0,SUM(IL5,IM5),"")</f>
        <v>73.5</v>
      </c>
      <c r="IP5" s="40">
        <f>IF(SUM(ID5,IH5)&gt;0,SUM(ID5,IH5),"")</f>
        <v>6.4</v>
      </c>
      <c r="IQ5" s="40">
        <f>IF(SUM(IC5:ID5,IF5:IH5,IJ5)-SUM(IE5,II5)&gt;0,SUM(IC5:ID5,IF5:IH5,IJ5)-SUM(IE5,II5),"")</f>
        <v>24.799999999999997</v>
      </c>
      <c r="IR5" s="40">
        <f>IF(SUM(IL5,IM5,IQ5)&gt;0,SUM(IL5,IM5,IQ5),"")</f>
        <v>98.3</v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18.25</v>
      </c>
      <c r="QH5" s="22">
        <f>IF($CW5="P",CD5,(CD5+BA5)/2)</f>
        <v>6.2</v>
      </c>
      <c r="QI5" s="22">
        <f>IF($CW5="P",CE5,(CE5+BB5)/2)</f>
        <v>0.3</v>
      </c>
      <c r="QJ5" s="22">
        <f>IF($CW5="P",CF5,(CF5+BC5)/2)</f>
        <v>0.15</v>
      </c>
      <c r="QK5" s="22">
        <f>IF($CW5="P",CG5,(CG5+BD5)/2)</f>
        <v>18</v>
      </c>
      <c r="QL5" s="22">
        <f>IF($CW5="P",CH5,(CH5+BE5)/2)</f>
        <v>3.8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5.8000000000000007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18.399999999999999</v>
      </c>
      <c r="QT5" s="22">
        <f>IF($CW5="P",CP5,(CP5+BM5)/2)</f>
        <v>6.8000000000000007</v>
      </c>
      <c r="QU5" s="22">
        <f>IF($CW5="P",CQ5,(CQ5+BN5)/2)</f>
        <v>0.1</v>
      </c>
      <c r="QV5" s="22">
        <f>IF($CW5="P",CR5,(CR5+BO5)/2)</f>
        <v>0.3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0.7</v>
      </c>
      <c r="QZ5" s="22">
        <f>IF($CW5="P",CV5,(CV5+BS5)/2)</f>
        <v>0</v>
      </c>
      <c r="RA5" s="27" t="s">
        <v>46</v>
      </c>
      <c r="RB5" s="40">
        <f>IF(SUM(QH5,QL5)&gt;0,SUM(QH5,QL5),"")</f>
        <v>10</v>
      </c>
      <c r="RC5" s="40">
        <f>IF(SUM(QG5:QH5,QJ5:QL5,QN5)-QI5-QM5&gt;0,SUM(QG5:QH5,QJ5:QL5,QN5)-QI5-QM5,"")</f>
        <v>46.099999999999994</v>
      </c>
      <c r="RD5" s="40">
        <f>IF(SUM(QO5:QP5,QR5)-QQ5&gt;0,SUM(QO5:QP5,QR5)-QQ5,"")</f>
        <v>22.900000000000002</v>
      </c>
      <c r="RE5" s="40">
        <f>IF(SUM(QH5,QL5,QP5)&gt;0,SUM(QH5,QL5,QP5),"")</f>
        <v>15.8</v>
      </c>
      <c r="RF5" s="40">
        <f>IF(SUM(RC5,RD5)&gt;0,SUM(RC5,RD5),"")</f>
        <v>69</v>
      </c>
      <c r="RG5" s="40">
        <f>IF(SUM(QT5,QX5)&gt;0,SUM(QT5,QX5),"")</f>
        <v>12</v>
      </c>
      <c r="RH5" s="40">
        <f>IF(SUM(QS5:QT5,QV5:QX5,QZ5)-SUM(QU5,QY5)&gt;0,SUM(QS5:QT5,QV5:QX5,QZ5)-SUM(QU5,QY5),"")</f>
        <v>47.250000000000007</v>
      </c>
      <c r="RI5" s="40">
        <f>IF(SUM(RC5,RD5,RH5)&gt;0,SUM(RC5,RD5,RH5),"")</f>
        <v>116.25</v>
      </c>
    </row>
    <row r="6" spans="1:477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70</v>
      </c>
      <c r="D6" s="4" t="s">
        <v>5</v>
      </c>
      <c r="E6" s="4">
        <v>2004</v>
      </c>
      <c r="F6" s="9">
        <f>SUM(L6:T6)+SUM(L6:P6)*0.0000001+SUM(L6)*0.0000000000001</f>
        <v>169.30001207000498</v>
      </c>
      <c r="G6" s="66"/>
      <c r="H6" s="3" t="str">
        <f>IF(OR(AND(AR6&gt;=AY$34,AS6&gt;=AY$38,AR6&lt;&gt;"",AQ6=""),AND(AW6&gt;=AY$34,AX6&gt;=AY$38,AW6&lt;&gt;"",AQ6=""),AND(BU6&gt;=CB$34,BV6&gt;=CB$38,BU6&lt;&gt;"",BT6=""),AND(BZ6&gt;=CB$34,CA6&gt;=CB$38,BZ6&lt;&gt;"",BT6=""),AND(CX6&gt;=DE$34,CY6&gt;=DE$38,CX6&lt;&gt;"",CW6=""),AND(DC6&gt;=DE$34,DD6&gt;=DE$38,DC6&lt;&gt;""),AND(EC6&gt;=EJ$34,ED6&gt;=EJ$38,EC6&lt;&gt;""),AND(EH6&gt;=EJ$34,EI6&gt;=EJ$38,EH6&lt;&gt;""),AND(FE6&gt;=FL$34,FF6&gt;=FL$38,FE6&lt;&gt;""),AND(FJ6&gt;=FL$34,FK6&gt;=FL$38,FJ6&lt;&gt;""),AND(GG6&gt;=GN$34,GH6&gt;=GN$38,GG6&lt;&gt;""),AND(GL6&gt;=GN$34,GM6&gt;=GN$38,GL6&lt;&gt;""),AND(HI6&gt;=HP$34,HJ6&gt;=HP$38,HI6&lt;&gt;""),AND(HN6&gt;=HP$34,HO6&gt;=HP$38,HN6&lt;&gt;""),AND(IK6&gt;=IR$34,IL6&gt;=IR$38,IK6&lt;&gt;""),AND(IP6&gt;=IR$34,IQ6&gt;=IR$38,IP6&lt;&gt;""),AND(JM6&gt;=JT$34,JN6&gt;=JT$38,JM6&lt;&gt;""),AND(JR6&gt;=JT$34,JS6&gt;=JT$38,JR6&lt;&gt;""),AND(KO6&gt;=KV$34,KP6&gt;=KV$38,KO6&lt;&gt;""),AND(KT6&gt;=KV$34,KU6&gt;=KV$38,KT6&lt;&gt;""),AND(LQ6&gt;=LX$34,LR6&gt;=LX$38,LQ6&lt;&gt;""),AND(LV6&gt;=LX$34,LW6&gt;=LX$38,LV6&lt;&gt;""),AND(MS6&gt;=MZ$34,MT6&gt;=MZ$38,MS6&lt;&gt;""),AND(MX6&gt;=MZ$34,MY6&gt;=MZ$38,MX6&lt;&gt;""),AND(NU6&gt;=OB$34,NV6&gt;=OB$38,NU6&lt;&gt;""),AND(NZ6&gt;=OB$34,OA6&gt;=OB$38,NZ6&lt;&gt;""),AND(OW6&gt;=PD$34,OX6&gt;=PD$38,OW6&lt;&gt;""),AND(PB6&gt;=PD$34,PC6&gt;=PD$38,PB6&lt;&gt;""),AND(PY6&gt;=QF$34,PZ6&gt;=QF$38,PY6&lt;&gt;""),AND(QD6&gt;=QF$34,QE6&gt;=QF$38,QD6&lt;&gt;"")),"P","")</f>
        <v>P</v>
      </c>
      <c r="I6" s="3" t="str">
        <f>IF(OR(AND(AS6&gt;=AY$38,AS6&lt;&gt;"",AQ6=""),AND(AX6&gt;=AY$38,AX6&lt;&gt;"",AQ6=""),AND(BV6&gt;=CB$38,BV6&lt;&gt;"",BT6=""),AND(CA6&gt;=CB$38,CA6&lt;&gt;"",BT6=""),AND(CY6&gt;=DE$38,CY6&lt;&gt;"",CW6=""),AND(DD6&gt;=DE$38,DD6&lt;&gt;"",CW6=""),AND(ED6&gt;=EJ$38,ED6&lt;&gt;""),AND(EI6&gt;=EJ$38,EI6&lt;&gt;""),AND(FF6&gt;=FL$38,FF6&lt;&gt;""),AND(FK6&gt;=FL$38,FK6&lt;&gt;""),AND(GH6&gt;=GN$38,GH6&lt;&gt;""),AND(GM6&gt;=GN$38,GM6&lt;&gt;""),AND(HJ6&gt;=HP$38,HJ6&lt;&gt;""),AND(HO6&gt;=HP$38,HO6&lt;&gt;""),AND(IL6&gt;=IR$38,IL6&lt;&gt;""),AND(IQ6&gt;=IR$38,IQ6&lt;&gt;""),AND(JN6&gt;=JT$38,JN6&lt;&gt;""),AND(JS6&gt;=JT$38,JS6&lt;&gt;""),AND(KP6&gt;=KV$38,KP6&lt;&gt;""),AND(KU6&gt;=KV$38,KU6&lt;&gt;""),AND(LR6&gt;=LX$38,LR6&lt;&gt;""),AND(LW6&gt;=LX$38,LW6&lt;&gt;""),AND(MT6&gt;=MZ$38,MT6&lt;&gt;""),AND(MY6&gt;=MZ$38,MY6&lt;&gt;""),AND(NV6&gt;=OB$38,NV6&lt;&gt;""),AND(OA6&gt;=OB$38,OA6&lt;&gt;""),AND(OX6&gt;=PD$38,OX6&lt;&gt;""),AND(PC6&gt;=PD$38,PC6&lt;&gt;""),AND(PZ6&gt;=QF$38,PZ6&lt;&gt;""),AND(QE6&gt;=QF$38,QE6&lt;&gt;"")),"P","")</f>
        <v>P</v>
      </c>
      <c r="J6" s="36" t="str">
        <f>IF(AND(I6="P",H6=""),"No DD",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Merit",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Excellence",IF(K6="P","Worlds Team",IF(H6="P","National Team","")))))</f>
        <v>National Team</v>
      </c>
      <c r="K6" s="3" t="str">
        <f>IF(OR(AND(AU6&gt;=AY$35,AV6&gt;=AY$39,AU6&lt;&gt;"",AQ6=""),AND(BX6&gt;=CB$35,BY6&gt;=CB$39,BX6&lt;&gt;"",BT6=""),AND(DA6&gt;=DE$35,DB6&gt;=DE$39,DA6&lt;&gt;"",CW6=""),AND(EF6&gt;=EJ$35,EG6&gt;=EJ$39,EF6&lt;&gt;""),AND(FH6&gt;=FL$35,FI6&gt;=FL$39,FH6&lt;&gt;""),AND(GJ6&gt;=GN$35,GK6&gt;=GN$39,GJ6&lt;&gt;""),AND(HL6&gt;=HP$35,HM6&gt;=HP$39,HL6&lt;&gt;""),AND(IN6&gt;=IR$35,IO6&gt;=IR$39,IN6&lt;&gt;""),AND(JP6&gt;=JT$35,JQ6&gt;=JT$39,JP6&lt;&gt;""),AND(KR6&gt;=KV$35,KS6&gt;=KV$39,KR6&lt;&gt;""),AND(LT6&gt;=LX$35,LU6&gt;=LX$39,LT6&lt;&gt;""),AND(MV6&gt;=MZ$35,MW6&gt;=MZ$39,MV6&lt;&gt;""),AND(NX6&gt;=OB$35,NY6&gt;=OB$39,NX6&lt;&gt;""),AND(OZ6&gt;=PD$35,PA6&gt;=PD$39,OZ6&lt;&gt;""),AND(QB6&gt;=QF$35,QC6&gt;=QF$39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23.9</v>
      </c>
      <c r="Q6" s="8" t="str">
        <f>IF(P6=0,"",IF(P6=CZ6,$CC$1,IF(P6=BW6,$AZ$1,IF(P6=AT6,$W$1,""))))</f>
        <v>2023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17</v>
      </c>
      <c r="X6" s="19">
        <v>6.4</v>
      </c>
      <c r="Y6" s="19">
        <v>0.8</v>
      </c>
      <c r="Z6" s="19">
        <v>0</v>
      </c>
      <c r="AA6" s="19">
        <v>19.3</v>
      </c>
      <c r="AB6" s="19">
        <v>5.2</v>
      </c>
      <c r="AC6" s="19">
        <v>0</v>
      </c>
      <c r="AD6" s="19">
        <v>0</v>
      </c>
      <c r="AE6" s="19">
        <v>18.7</v>
      </c>
      <c r="AF6" s="19">
        <v>5.2</v>
      </c>
      <c r="AG6" s="19">
        <v>0</v>
      </c>
      <c r="AH6" s="19">
        <v>0</v>
      </c>
      <c r="AI6" s="19">
        <v>17.600000000000001</v>
      </c>
      <c r="AJ6" s="19">
        <v>2.8</v>
      </c>
      <c r="AK6" s="19">
        <v>0</v>
      </c>
      <c r="AL6" s="19">
        <v>0</v>
      </c>
      <c r="AM6" s="19">
        <v>18.600000000000001</v>
      </c>
      <c r="AN6" s="19">
        <v>6</v>
      </c>
      <c r="AO6" s="19">
        <v>0.6</v>
      </c>
      <c r="AP6" s="19">
        <v>0</v>
      </c>
      <c r="AQ6" s="27"/>
      <c r="AR6" s="40">
        <f>IF(SUM(X6,AB6)&gt;0,SUM(X6,AB6),"")</f>
        <v>11.600000000000001</v>
      </c>
      <c r="AS6" s="40">
        <f>IF(SUM(W6:X6,Z6:AB6,AD6)-Y6-AC6&gt;0,SUM(W6:X6,Z6:AB6,AD6)-Y6-AC6,"")</f>
        <v>47.100000000000009</v>
      </c>
      <c r="AT6" s="40">
        <f>IF(SUM(AE6:AF6,AH6)-AG6&gt;0,SUM(AE6:AF6,AH6)-AG6,"")</f>
        <v>23.9</v>
      </c>
      <c r="AU6" s="40">
        <f>IF(SUM(X6,AB6,AF6)&gt;0,SUM(X6,AB6,AF6),"")</f>
        <v>16.8</v>
      </c>
      <c r="AV6" s="40">
        <f>IF(SUM(AS6,AT6)&gt;0,SUM(AS6,AT6),"")</f>
        <v>71</v>
      </c>
      <c r="AW6" s="40">
        <f>IF(SUM(AJ6,AN6)&gt;0,SUM(AJ6,AN6),"")</f>
        <v>8.8000000000000007</v>
      </c>
      <c r="AX6" s="40">
        <f>IF(SUM(AI6:AJ6,AL6:AN6,AP6)-SUM(AK6,AO6)&gt;0,SUM(AI6:AJ6,AL6:AN6,AP6)-SUM(AK6,AO6),"")</f>
        <v>44.4</v>
      </c>
      <c r="AY6" s="40">
        <f>IF(SUM(AS6,AT6,AX6)&gt;0,SUM(AS6,AT6,AX6),"")</f>
        <v>115.4</v>
      </c>
      <c r="AZ6" s="18">
        <v>18.600000000000001</v>
      </c>
      <c r="BA6" s="18">
        <v>6.4</v>
      </c>
      <c r="BB6" s="18">
        <v>0</v>
      </c>
      <c r="BC6" s="18">
        <v>0</v>
      </c>
      <c r="BD6" s="18">
        <v>18.100000000000001</v>
      </c>
      <c r="BE6" s="18">
        <v>4.4000000000000004</v>
      </c>
      <c r="BF6" s="18">
        <v>0.6</v>
      </c>
      <c r="BG6" s="18">
        <v>0</v>
      </c>
      <c r="BH6" s="18">
        <v>18.100000000000001</v>
      </c>
      <c r="BI6" s="18">
        <v>5.2</v>
      </c>
      <c r="BJ6" s="18">
        <v>0.6</v>
      </c>
      <c r="BK6" s="18">
        <v>0</v>
      </c>
      <c r="BL6" s="18">
        <v>18</v>
      </c>
      <c r="BM6" s="18">
        <v>6.4</v>
      </c>
      <c r="BN6" s="18">
        <v>0.6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28"/>
      <c r="BU6" s="11">
        <f>IF(SUM(BA6,BE6)&gt;0,SUM(BA6,BE6),"")</f>
        <v>10.8</v>
      </c>
      <c r="BV6" s="11">
        <f>IF(SUM(AZ6:BA6,BC6:BE6,BG6)-BB6-BF6&gt;0,SUM(AZ6:BA6,BC6:BE6,BG6)-BB6-BF6,"")</f>
        <v>46.9</v>
      </c>
      <c r="BW6" s="11">
        <f>IF(SUM(BH6:BI6,BK6)-BJ6&gt;0,SUM(BH6:BI6,BK6)-BJ6,"")</f>
        <v>22.7</v>
      </c>
      <c r="BX6" s="11">
        <f>IF(SUM(BA6,BE6,BI6)&gt;0,SUM(BA6,BE6,BI6),"")</f>
        <v>16</v>
      </c>
      <c r="BY6" s="11">
        <f>IF(SUM(BV6,BW6)&gt;0,SUM(BV6,BW6),"")</f>
        <v>69.599999999999994</v>
      </c>
      <c r="BZ6" s="11">
        <f>IF(SUM(BM6,BQ6)&gt;0,SUM(BM6,BQ6),"")</f>
        <v>6.4</v>
      </c>
      <c r="CA6" s="11">
        <f>IF(SUM(BL6:BM6,BO6:BQ6,BS6)-SUM(BN6,BR6)&gt;0,SUM(BL6:BM6,BO6:BQ6,BS6)-SUM(BN6,BR6),"")</f>
        <v>23.799999999999997</v>
      </c>
      <c r="CB6" s="11">
        <f>IF(SUM(BV6,BW6,CA6)&gt;0,SUM(BV6,BW6,CA6),"")</f>
        <v>93.399999999999991</v>
      </c>
      <c r="CC6" s="19">
        <v>18.600000000000001</v>
      </c>
      <c r="CD6" s="19">
        <v>6.4</v>
      </c>
      <c r="CE6" s="19">
        <v>0.8</v>
      </c>
      <c r="CF6" s="19">
        <v>0</v>
      </c>
      <c r="CG6" s="19">
        <v>18.600000000000001</v>
      </c>
      <c r="CH6" s="19">
        <v>6.8</v>
      </c>
      <c r="CI6" s="19">
        <v>0.2</v>
      </c>
      <c r="CJ6" s="19">
        <v>0.3</v>
      </c>
      <c r="CK6" s="19">
        <v>18.8</v>
      </c>
      <c r="CL6" s="19">
        <v>5.6</v>
      </c>
      <c r="CM6" s="19">
        <v>0.6</v>
      </c>
      <c r="CN6" s="19">
        <v>0</v>
      </c>
      <c r="CO6" s="19">
        <v>18</v>
      </c>
      <c r="CP6" s="19">
        <v>5.6</v>
      </c>
      <c r="CQ6" s="19">
        <v>0.8</v>
      </c>
      <c r="CR6" s="19">
        <v>0</v>
      </c>
      <c r="CS6" s="19">
        <v>18.399999999999999</v>
      </c>
      <c r="CT6" s="19">
        <v>6</v>
      </c>
      <c r="CU6" s="19">
        <v>0</v>
      </c>
      <c r="CV6" s="19">
        <v>0.3</v>
      </c>
      <c r="CW6" s="27"/>
      <c r="CX6" s="40">
        <f>IF(SUM(CD6,CH6)&gt;0,SUM(CD6,CH6),"")</f>
        <v>13.2</v>
      </c>
      <c r="CY6" s="40">
        <f>IF(SUM(CC6:CD6,CF6:CH6,CJ6)-CE6-CI6&gt;0,SUM(CC6:CD6,CF6:CH6,CJ6)-CE6-CI6,"")</f>
        <v>49.699999999999996</v>
      </c>
      <c r="CZ6" s="40">
        <f>IF(SUM(CK6:CL6,CN6)-CM6&gt;0,SUM(CK6:CL6,CN6)-CM6,"")</f>
        <v>23.799999999999997</v>
      </c>
      <c r="DA6" s="40">
        <f>IF(SUM(CD6,CH6,CL6)&gt;0,SUM(CD6,CH6,CL6),"")</f>
        <v>18.799999999999997</v>
      </c>
      <c r="DB6" s="40">
        <f>IF(SUM(CY6,CZ6)&gt;0,SUM(CY6,CZ6),"")</f>
        <v>73.5</v>
      </c>
      <c r="DC6" s="40">
        <f>IF(SUM(CP6,CT6)&gt;0,SUM(CP6,CT6),"")</f>
        <v>11.6</v>
      </c>
      <c r="DD6" s="40">
        <f>IF(SUM(CO6:CP6,CR6:CT6,CV6)-SUM(CQ6,CU6)&gt;0,SUM(CO6:CP6,CR6:CT6,CV6)-SUM(CQ6,CU6),"")</f>
        <v>47.5</v>
      </c>
      <c r="DE6" s="40">
        <f>IF(SUM(CY6,CZ6,DD6)&gt;0,SUM(CY6,CZ6,DD6),"")</f>
        <v>121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>
        <f>IF(SUM(DV6,DZ6)&gt;0,SUM(DV6,DZ6),"")</f>
        <v>9.6999999999999993</v>
      </c>
      <c r="EI6" s="40">
        <f>IF(SUM(DU6:DV6,DX6:DZ6,EB6)-SUM(DW6,EA6)&gt;0,SUM(DU6:DV6,DX6:DZ6,EB6)-SUM(DW6,EA6),"")</f>
        <v>43.8</v>
      </c>
      <c r="EJ6" s="40">
        <f>IF(SUM(ED6,EE6,EI6)&gt;0,SUM(ED6,EE6,EI6),"")</f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13.3</v>
      </c>
      <c r="GH6" s="40">
        <f>IF(SUM(FM6:FN6,FP6:FR6,FT6)-FO6-FS6&gt;0,SUM(FM6:FN6,FP6:FR6,FT6)-FO6-FS6,"")</f>
        <v>48.199999999999996</v>
      </c>
      <c r="GI6" s="40" t="str">
        <f>IF(SUM(FU6:FV6,FX6)-FW6&gt;0,SUM(FU6:FV6,FX6)-FW6,"")</f>
        <v/>
      </c>
      <c r="GJ6" s="40">
        <f>IF(SUM(FN6,FR6,FV6)&gt;0,SUM(FN6,FR6,FV6),"")</f>
        <v>13.3</v>
      </c>
      <c r="GK6" s="40">
        <f>IF(SUM(GH6,GI6)&gt;0,SUM(GH6,GI6),"")</f>
        <v>48.199999999999996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2.8</v>
      </c>
      <c r="JN6" s="11">
        <f>IF(SUM(IS6:IT6,IV6:IX6,IZ6)-IU6-IY6&gt;0,SUM(IS6:IT6,IV6:IX6,IZ6)-IU6-IY6,"")</f>
        <v>20.2</v>
      </c>
      <c r="JO6" s="11" t="str">
        <f>IF(SUM(JA6:JB6,JD6)-JC6&gt;0,SUM(JA6:JB6,JD6)-JC6,"")</f>
        <v/>
      </c>
      <c r="JP6" s="11">
        <f>IF(SUM(IT6,IX6,JB6)&gt;0,SUM(IT6,IX6,JB6),"")</f>
        <v>2.8</v>
      </c>
      <c r="JQ6" s="11">
        <f>IF(SUM(JN6,JO6)&gt;0,SUM(JN6,JO6),"")</f>
        <v>20.2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18.600000000000001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18.350000000000001</v>
      </c>
      <c r="QL6" s="22">
        <f>IF($CW6="P",CH6,(CH6+BE6)/2)</f>
        <v>5.6</v>
      </c>
      <c r="QM6" s="22">
        <f>IF($CW6="P",CI6,(CI6+BF6)/2)</f>
        <v>0.4</v>
      </c>
      <c r="QN6" s="22">
        <f>IF($CW6="P",CJ6,(CJ6+BG6)/2)</f>
        <v>0.15</v>
      </c>
      <c r="QO6" s="22">
        <f>IF($CW6="P",CK6,(CK6+BH6)/2)</f>
        <v>18.450000000000003</v>
      </c>
      <c r="QP6" s="22">
        <f>IF($CW6="P",CL6,(CL6+BI6)/2)</f>
        <v>5.4</v>
      </c>
      <c r="QQ6" s="22">
        <f>IF($CW6="P",CM6,(CM6+BJ6)/2)</f>
        <v>0.6</v>
      </c>
      <c r="QR6" s="22">
        <f>IF($CW6="P",CN6,(CN6+BK6)/2)</f>
        <v>0</v>
      </c>
      <c r="QS6" s="22">
        <f>IF($CW6="P",CO6,(CO6+BL6)/2)</f>
        <v>18</v>
      </c>
      <c r="QT6" s="22">
        <f>IF($CW6="P",CP6,(CP6+BM6)/2)</f>
        <v>6</v>
      </c>
      <c r="QU6" s="22">
        <f>IF($CW6="P",CQ6,(CQ6+BN6)/2)</f>
        <v>0.7</v>
      </c>
      <c r="QV6" s="22">
        <f>IF($CW6="P",CR6,(CR6+BO6)/2)</f>
        <v>0</v>
      </c>
      <c r="QW6" s="22">
        <f>IF($CW6="P",CS6,(CS6+BP6)/2)</f>
        <v>9.1999999999999993</v>
      </c>
      <c r="QX6" s="22">
        <f>IF($CW6="P",CT6,(CT6+BQ6)/2)</f>
        <v>3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12</v>
      </c>
      <c r="RC6" s="40">
        <f>IF(SUM(QG6:QH6,QJ6:QL6,QN6)-QI6-QM6&gt;0,SUM(QG6:QH6,QJ6:QL6,QN6)-QI6-QM6,"")</f>
        <v>48.300000000000004</v>
      </c>
      <c r="RD6" s="40">
        <f>IF(SUM(QO6:QP6,QR6)-QQ6&gt;0,SUM(QO6:QP6,QR6)-QQ6,"")</f>
        <v>23.25</v>
      </c>
      <c r="RE6" s="40">
        <f>IF(SUM(QH6,QL6,QP6)&gt;0,SUM(QH6,QL6,QP6),"")</f>
        <v>17.399999999999999</v>
      </c>
      <c r="RF6" s="40">
        <f>IF(SUM(RC6,RD6)&gt;0,SUM(RC6,RD6),"")</f>
        <v>71.550000000000011</v>
      </c>
      <c r="RG6" s="40">
        <f>IF(SUM(QT6,QX6)&gt;0,SUM(QT6,QX6),"")</f>
        <v>9</v>
      </c>
      <c r="RH6" s="40">
        <f>IF(SUM(QS6:QT6,QV6:QX6,QZ6)-SUM(QU6,QY6)&gt;0,SUM(QS6:QT6,QV6:QX6,QZ6)-SUM(QU6,QY6),"")</f>
        <v>35.65</v>
      </c>
      <c r="RI6" s="40">
        <f>IF(SUM(RC6,RD6,RH6)&gt;0,SUM(RC6,RD6,RH6),"")</f>
        <v>107.20000000000002</v>
      </c>
    </row>
    <row r="7" spans="1:477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149</v>
      </c>
      <c r="D7" s="4" t="s">
        <v>4</v>
      </c>
      <c r="E7" s="4">
        <v>2005</v>
      </c>
      <c r="F7" s="9">
        <f>SUM(L7:T7)+SUM(L7:P7)*0.0000001+SUM(L7)*0.0000000000001</f>
        <v>166.50000961000472</v>
      </c>
      <c r="G7" s="66"/>
      <c r="H7" s="3" t="str">
        <f>IF(OR(AND(AR7&gt;=AY$34,AS7&gt;=AY$38,AR7&lt;&gt;"",AQ7=""),AND(AW7&gt;=AY$34,AX7&gt;=AY$38,AW7&lt;&gt;"",AQ7=""),AND(BU7&gt;=CB$34,BV7&gt;=CB$38,BU7&lt;&gt;"",BT7=""),AND(BZ7&gt;=CB$34,CA7&gt;=CB$38,BZ7&lt;&gt;"",BT7=""),AND(CX7&gt;=DE$34,CY7&gt;=DE$38,CX7&lt;&gt;"",CW7=""),AND(DC7&gt;=DE$34,DD7&gt;=DE$38,DC7&lt;&gt;""),AND(EC7&gt;=EJ$34,ED7&gt;=EJ$38,EC7&lt;&gt;""),AND(EH7&gt;=EJ$34,EI7&gt;=EJ$38,EH7&lt;&gt;""),AND(FE7&gt;=FL$34,FF7&gt;=FL$38,FE7&lt;&gt;""),AND(FJ7&gt;=FL$34,FK7&gt;=FL$38,FJ7&lt;&gt;""),AND(GG7&gt;=GN$34,GH7&gt;=GN$38,GG7&lt;&gt;""),AND(GL7&gt;=GN$34,GM7&gt;=GN$38,GL7&lt;&gt;""),AND(HI7&gt;=HP$34,HJ7&gt;=HP$38,HI7&lt;&gt;""),AND(HN7&gt;=HP$34,HO7&gt;=HP$38,HN7&lt;&gt;""),AND(IK7&gt;=IR$34,IL7&gt;=IR$38,IK7&lt;&gt;""),AND(IP7&gt;=IR$34,IQ7&gt;=IR$38,IP7&lt;&gt;""),AND(JM7&gt;=JT$34,JN7&gt;=JT$38,JM7&lt;&gt;""),AND(JR7&gt;=JT$34,JS7&gt;=JT$38,JR7&lt;&gt;""),AND(KO7&gt;=KV$34,KP7&gt;=KV$38,KO7&lt;&gt;""),AND(KT7&gt;=KV$34,KU7&gt;=KV$38,KT7&lt;&gt;""),AND(LQ7&gt;=LX$34,LR7&gt;=LX$38,LQ7&lt;&gt;""),AND(LV7&gt;=LX$34,LW7&gt;=LX$38,LV7&lt;&gt;""),AND(MS7&gt;=MZ$34,MT7&gt;=MZ$38,MS7&lt;&gt;""),AND(MX7&gt;=MZ$34,MY7&gt;=MZ$38,MX7&lt;&gt;""),AND(NU7&gt;=OB$34,NV7&gt;=OB$38,NU7&lt;&gt;""),AND(NZ7&gt;=OB$34,OA7&gt;=OB$38,NZ7&lt;&gt;""),AND(OW7&gt;=PD$34,OX7&gt;=PD$38,OW7&lt;&gt;""),AND(PB7&gt;=PD$34,PC7&gt;=PD$38,PB7&lt;&gt;""),AND(PY7&gt;=QF$34,PZ7&gt;=QF$38,PY7&lt;&gt;""),AND(QD7&gt;=QF$34,QE7&gt;=QF$38,QD7&lt;&gt;"")),"P","")</f>
        <v>P</v>
      </c>
      <c r="I7" s="3" t="str">
        <f>IF(OR(AND(AS7&gt;=AY$38,AS7&lt;&gt;"",AQ7=""),AND(AX7&gt;=AY$38,AX7&lt;&gt;"",AQ7=""),AND(BV7&gt;=CB$38,BV7&lt;&gt;"",BT7=""),AND(CA7&gt;=CB$38,CA7&lt;&gt;"",BT7=""),AND(CY7&gt;=DE$38,CY7&lt;&gt;"",CW7=""),AND(DD7&gt;=DE$38,DD7&lt;&gt;"",CW7=""),AND(ED7&gt;=EJ$38,ED7&lt;&gt;""),AND(EI7&gt;=EJ$38,EI7&lt;&gt;""),AND(FF7&gt;=FL$38,FF7&lt;&gt;""),AND(FK7&gt;=FL$38,FK7&lt;&gt;""),AND(GH7&gt;=GN$38,GH7&lt;&gt;""),AND(GM7&gt;=GN$38,GM7&lt;&gt;""),AND(HJ7&gt;=HP$38,HJ7&lt;&gt;""),AND(HO7&gt;=HP$38,HO7&lt;&gt;""),AND(IL7&gt;=IR$38,IL7&lt;&gt;""),AND(IQ7&gt;=IR$38,IQ7&lt;&gt;""),AND(JN7&gt;=JT$38,JN7&lt;&gt;""),AND(JS7&gt;=JT$38,JS7&lt;&gt;""),AND(KP7&gt;=KV$38,KP7&lt;&gt;""),AND(KU7&gt;=KV$38,KU7&lt;&gt;""),AND(LR7&gt;=LX$38,LR7&lt;&gt;""),AND(LW7&gt;=LX$38,LW7&lt;&gt;""),AND(MT7&gt;=MZ$38,MT7&lt;&gt;""),AND(MY7&gt;=MZ$38,MY7&lt;&gt;""),AND(NV7&gt;=OB$38,NV7&lt;&gt;""),AND(OA7&gt;=OB$38,OA7&lt;&gt;""),AND(OX7&gt;=PD$38,OX7&lt;&gt;""),AND(PC7&gt;=PD$38,PC7&lt;&gt;""),AND(PZ7&gt;=QF$38,PZ7&lt;&gt;""),AND(QE7&gt;=QF$38,QE7&lt;&gt;"")),"P","")</f>
        <v>P</v>
      </c>
      <c r="J7" s="36" t="str">
        <f>IF(AND(I7="P",H7=""),"No DD",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Merit",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Excellence",IF(K7="P","Worlds Team",IF(H7="P","National Team","")))))</f>
        <v>National Team</v>
      </c>
      <c r="K7" s="3" t="str">
        <f>IF(OR(AND(AU7&gt;=AY$35,AV7&gt;=AY$39,AU7&lt;&gt;"",AQ7=""),AND(BX7&gt;=CB$35,BY7&gt;=CB$39,BX7&lt;&gt;"",BT7=""),AND(DA7&gt;=DE$35,DB7&gt;=DE$39,DA7&lt;&gt;"",CW7=""),AND(EF7&gt;=EJ$35,EG7&gt;=EJ$39,EF7&lt;&gt;""),AND(FH7&gt;=FL$35,FI7&gt;=FL$39,FH7&lt;&gt;""),AND(GJ7&gt;=GN$35,GK7&gt;=GN$39,GJ7&lt;&gt;""),AND(HL7&gt;=HP$35,HM7&gt;=HP$39,HL7&lt;&gt;""),AND(IN7&gt;=IR$35,IO7&gt;=IR$39,IN7&lt;&gt;""),AND(JP7&gt;=JT$35,JQ7&gt;=JT$39,JP7&lt;&gt;""),AND(KR7&gt;=KV$35,KS7&gt;=KV$39,KR7&lt;&gt;""),AND(LT7&gt;=LX$35,LU7&gt;=LX$39,LT7&lt;&gt;""),AND(MV7&gt;=MZ$35,MW7&gt;=MZ$39,MV7&lt;&gt;""),AND(NX7&gt;=OB$35,NY7&gt;=OB$39,NX7&lt;&gt;""),AND(OZ7&gt;=PD$35,PA7&gt;=PD$39,OZ7&lt;&gt;""),AND(QB7&gt;=QF$35,QC7&gt;=QF$39,QB7&lt;&gt;"")),"P","")</f>
        <v/>
      </c>
      <c r="L7" s="8">
        <f>IF(COUNT(AS7,BV7,CY7)&gt;0,LARGE((AS7,BV7,CY7),1),0)</f>
        <v>47.199999999999996</v>
      </c>
      <c r="M7" s="8" t="str">
        <f>IF(L7=0,"",IF(L7=CY7,$CC$1,IF(L7=BV7,$AZ$1,IF(L7=AS7,$W$1,""))))</f>
        <v>2023 Nationals</v>
      </c>
      <c r="N7" s="8">
        <f>IF(COUNT(AS7,BV7,CY7)&gt;1,LARGE((AS7,BV7,CY7),2),0)</f>
        <v>24.7</v>
      </c>
      <c r="O7" s="8" t="str">
        <f>IF(N7=0,"",IF(N7=CY7,$CC$1,IF(N7=BV7,$AZ$1,IF(N7=AS7,$W$1,""))))</f>
        <v>2024 Elite Canada</v>
      </c>
      <c r="P7" s="8">
        <f>IF(COUNT(AT7,BW7,CZ7)&gt;0,LARGE((AT7,BW7,CZ7),1),0)</f>
        <v>24.2</v>
      </c>
      <c r="Q7" s="8" t="str">
        <f>IF(P7=0,"",IF(P7=CZ7,$CC$1,IF(P7=BW7,$AZ$1,IF(P7=AT7,$W$1,""))))</f>
        <v>2024 Elite Canada</v>
      </c>
      <c r="R7" s="8">
        <f>IF(MAX(AX7,CA7,DD7)&gt;0,MAX(AX7,CA7,DD7),0)</f>
        <v>47.300000000000004</v>
      </c>
      <c r="S7" s="8" t="str">
        <f>IF(R7=0,"",IF(R7=DD7,$CC$1,IF(R7=CA7,$AZ$1,IF(R7=AX7,$W$1,""))))</f>
        <v>2024 Elite Canada</v>
      </c>
      <c r="T7" s="8">
        <f>IF(MAX(DF7:DH7)&gt;0,MAX(DF7:DH7),"")</f>
        <v>23.100000000000005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18.399999999999999</v>
      </c>
      <c r="X7" s="19">
        <v>6</v>
      </c>
      <c r="Y7" s="19">
        <v>0.6</v>
      </c>
      <c r="Z7" s="19">
        <v>0</v>
      </c>
      <c r="AA7" s="19">
        <v>18.5</v>
      </c>
      <c r="AB7" s="19">
        <v>5.6</v>
      </c>
      <c r="AC7" s="19">
        <v>1</v>
      </c>
      <c r="AD7" s="19">
        <v>0.3</v>
      </c>
      <c r="AE7" s="19">
        <v>17.2</v>
      </c>
      <c r="AF7" s="19">
        <v>2.4</v>
      </c>
      <c r="AG7" s="19">
        <v>0</v>
      </c>
      <c r="AH7" s="19">
        <v>0</v>
      </c>
      <c r="AI7" s="19">
        <v>18.399999999999999</v>
      </c>
      <c r="AJ7" s="19">
        <v>6</v>
      </c>
      <c r="AK7" s="19">
        <v>1</v>
      </c>
      <c r="AL7" s="19">
        <v>0</v>
      </c>
      <c r="AM7" s="19">
        <v>18.600000000000001</v>
      </c>
      <c r="AN7" s="19">
        <v>5.6</v>
      </c>
      <c r="AO7" s="19">
        <v>0.6</v>
      </c>
      <c r="AP7" s="19" t="s">
        <v>211</v>
      </c>
      <c r="AQ7" s="27"/>
      <c r="AR7" s="40">
        <f>IF(SUM(X7,AB7)&gt;0,SUM(X7,AB7),"")</f>
        <v>11.6</v>
      </c>
      <c r="AS7" s="40">
        <f>IF(SUM(W7:X7,Z7:AB7,AD7)-Y7-AC7&gt;0,SUM(W7:X7,Z7:AB7,AD7)-Y7-AC7,"")</f>
        <v>47.199999999999996</v>
      </c>
      <c r="AT7" s="40">
        <f>IF(SUM(AE7:AF7,AH7)-AG7&gt;0,SUM(AE7:AF7,AH7)-AG7,"")</f>
        <v>19.599999999999998</v>
      </c>
      <c r="AU7" s="40">
        <f>IF(SUM(X7,AB7,AF7)&gt;0,SUM(X7,AB7,AF7),"")</f>
        <v>14</v>
      </c>
      <c r="AV7" s="40">
        <f>IF(SUM(AS7,AT7)&gt;0,SUM(AS7,AT7),"")</f>
        <v>66.8</v>
      </c>
      <c r="AW7" s="40">
        <f>IF(SUM(AJ7,AN7)&gt;0,SUM(AJ7,AN7),"")</f>
        <v>11.6</v>
      </c>
      <c r="AX7" s="40">
        <f>IF(SUM(AI7:AJ7,AL7:AN7,AP7)-SUM(AK7,AO7)&gt;0,SUM(AI7:AJ7,AL7:AN7,AP7)-SUM(AK7,AO7),"")</f>
        <v>47</v>
      </c>
      <c r="AY7" s="40">
        <f>IF(SUM(AS7,AT7,AX7)&gt;0,SUM(AS7,AT7,AX7),"")</f>
        <v>113.8</v>
      </c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28"/>
      <c r="BU7" s="11" t="str">
        <f>IF(SUM(BA7,BE7)&gt;0,SUM(BA7,BE7),"")</f>
        <v/>
      </c>
      <c r="BV7" s="11" t="str">
        <f>IF(SUM(AZ7:BA7,BC7:BE7,BG7)-BB7-BF7&gt;0,SUM(AZ7:BA7,BC7:BE7,BG7)-BB7-BF7,"")</f>
        <v/>
      </c>
      <c r="BW7" s="11" t="str">
        <f>IF(SUM(BH7:BI7,BK7)-BJ7&gt;0,SUM(BH7:BI7,BK7)-BJ7,"")</f>
        <v/>
      </c>
      <c r="BX7" s="11" t="str">
        <f>IF(SUM(BA7,BE7,BI7)&gt;0,SUM(BA7,BE7,BI7),"")</f>
        <v/>
      </c>
      <c r="BY7" s="11" t="str">
        <f>IF(SUM(BV7,BW7)&gt;0,SUM(BV7,BW7),"")</f>
        <v/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 t="str">
        <f>IF(SUM(BV7,BW7,CA7)&gt;0,SUM(BV7,BW7,CA7),"")</f>
        <v/>
      </c>
      <c r="CC7" s="19">
        <v>0</v>
      </c>
      <c r="CD7" s="19">
        <v>0</v>
      </c>
      <c r="CE7" s="19">
        <v>0</v>
      </c>
      <c r="CF7" s="19">
        <v>0</v>
      </c>
      <c r="CG7" s="19">
        <v>18.399999999999999</v>
      </c>
      <c r="CH7" s="19">
        <v>6.8</v>
      </c>
      <c r="CI7" s="19">
        <v>0.8</v>
      </c>
      <c r="CJ7" s="19">
        <v>0.3</v>
      </c>
      <c r="CK7" s="19">
        <v>18.600000000000001</v>
      </c>
      <c r="CL7" s="19">
        <v>6.4</v>
      </c>
      <c r="CM7" s="19">
        <v>0.8</v>
      </c>
      <c r="CN7" s="19">
        <v>0</v>
      </c>
      <c r="CO7" s="19">
        <v>16.600000000000001</v>
      </c>
      <c r="CP7" s="19">
        <v>6.8</v>
      </c>
      <c r="CQ7" s="19">
        <v>0.8</v>
      </c>
      <c r="CR7" s="19">
        <v>0.3</v>
      </c>
      <c r="CS7" s="19">
        <v>18.600000000000001</v>
      </c>
      <c r="CT7" s="19">
        <v>6.4</v>
      </c>
      <c r="CU7" s="19">
        <v>0.6</v>
      </c>
      <c r="CV7" s="19">
        <v>0</v>
      </c>
      <c r="CW7" s="27"/>
      <c r="CX7" s="40">
        <f>IF(SUM(CD7,CH7)&gt;0,SUM(CD7,CH7),"")</f>
        <v>6.8</v>
      </c>
      <c r="CY7" s="40">
        <f>IF(SUM(CC7:CD7,CF7:CH7,CJ7)-CE7-CI7&gt;0,SUM(CC7:CD7,CF7:CH7,CJ7)-CE7-CI7,"")</f>
        <v>24.7</v>
      </c>
      <c r="CZ7" s="40">
        <f>IF(SUM(CK7:CL7,CN7)-CM7&gt;0,SUM(CK7:CL7,CN7)-CM7,"")</f>
        <v>24.2</v>
      </c>
      <c r="DA7" s="40">
        <f>IF(SUM(CD7,CH7,CL7)&gt;0,SUM(CD7,CH7,CL7),"")</f>
        <v>13.2</v>
      </c>
      <c r="DB7" s="40">
        <f>IF(SUM(CY7,CZ7)&gt;0,SUM(CY7,CZ7),"")</f>
        <v>48.9</v>
      </c>
      <c r="DC7" s="40">
        <f>IF(SUM(CP7,CT7)&gt;0,SUM(CP7,CT7),"")</f>
        <v>13.2</v>
      </c>
      <c r="DD7" s="40">
        <f>IF(SUM(CO7:CP7,CR7:CT7,CV7)-SUM(CQ7,CU7)&gt;0,SUM(CO7:CP7,CR7:CT7,CV7)-SUM(CQ7,CU7),"")</f>
        <v>47.300000000000004</v>
      </c>
      <c r="DE7" s="40">
        <f>IF(SUM(CY7,CZ7,DD7)&gt;0,SUM(CY7,CZ7,DD7),"")</f>
        <v>96.2</v>
      </c>
      <c r="DF7" s="50">
        <f>IF(MAX(ED7,FF7,GH7,HJ7,IL7,JN7,KP7,LR7,MT7,NV7,OX7,PZ7)-IF(N7="",0,N7)&gt;0.001,MAX(ED7,FF7,GH7,HJ7,IL7,JN7,KP7,LR7,MT7,NV7,OX7,PZ7)-IF(N7="",0,N7),"")</f>
        <v>23.100000000000005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>
        <v>18.3</v>
      </c>
      <c r="IT7" s="18">
        <v>6</v>
      </c>
      <c r="IU7" s="18">
        <v>0.8</v>
      </c>
      <c r="IV7" s="18">
        <v>0</v>
      </c>
      <c r="IW7" s="18">
        <v>18.7</v>
      </c>
      <c r="IX7" s="18">
        <v>5.6</v>
      </c>
      <c r="IY7" s="18">
        <v>0</v>
      </c>
      <c r="IZ7" s="18">
        <v>0</v>
      </c>
      <c r="JA7" s="18"/>
      <c r="JB7" s="18"/>
      <c r="JC7" s="18"/>
      <c r="JD7" s="18"/>
      <c r="JE7" s="18">
        <v>18.2</v>
      </c>
      <c r="JF7" s="18">
        <v>6</v>
      </c>
      <c r="JG7" s="18">
        <v>0.8</v>
      </c>
      <c r="JH7" s="18">
        <v>0</v>
      </c>
      <c r="JI7" s="18"/>
      <c r="JJ7" s="18"/>
      <c r="JK7" s="18"/>
      <c r="JL7" s="18"/>
      <c r="JM7" s="11">
        <f>IF(SUM(IT7,IX7)&gt;0,SUM(IT7,IX7),"")</f>
        <v>11.6</v>
      </c>
      <c r="JN7" s="11">
        <f>IF(SUM(IS7:IT7,IV7:IX7,IZ7)-IU7-IY7&gt;0,SUM(IS7:IT7,IV7:IX7,IZ7)-IU7-IY7,"")</f>
        <v>47.800000000000004</v>
      </c>
      <c r="JO7" s="11" t="str">
        <f>IF(SUM(JA7:JB7,JD7)-JC7&gt;0,SUM(JA7:JB7,JD7)-JC7,"")</f>
        <v/>
      </c>
      <c r="JP7" s="11">
        <f>IF(SUM(IT7,IX7,JB7)&gt;0,SUM(IT7,IX7,JB7),"")</f>
        <v>11.6</v>
      </c>
      <c r="JQ7" s="11">
        <f>IF(SUM(JN7,JO7)&gt;0,SUM(JN7,JO7),"")</f>
        <v>47.800000000000004</v>
      </c>
      <c r="JR7" s="11">
        <f>IF(SUM(JF7,JJ7)&gt;0,SUM(JF7,JJ7),"")</f>
        <v>6</v>
      </c>
      <c r="JS7" s="11">
        <f>IF(SUM(JE7:JF7,JH7:JJ7,JL7)-SUM(JG7,JK7)&gt;0,SUM(JE7:JF7,JH7:JJ7,JL7)-SUM(JG7,JK7),"")</f>
        <v>23.4</v>
      </c>
      <c r="JT7" s="11">
        <f>IF(SUM(JN7,JO7,JS7)&gt;0,SUM(JN7,JO7,JS7),"")</f>
        <v>71.2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0</v>
      </c>
      <c r="QH7" s="22">
        <f>IF($CW7="P",CD7,(CD7+BA7)/2)</f>
        <v>0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3.4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9.3000000000000007</v>
      </c>
      <c r="QP7" s="22">
        <f>IF($CW7="P",CL7,(CL7+BI7)/2)</f>
        <v>3.2</v>
      </c>
      <c r="QQ7" s="22">
        <f>IF($CW7="P",CM7,(CM7+BJ7)/2)</f>
        <v>0.4</v>
      </c>
      <c r="QR7" s="22">
        <f>IF($CW7="P",CN7,(CN7+BK7)/2)</f>
        <v>0</v>
      </c>
      <c r="QS7" s="22">
        <f>IF($CW7="P",CO7,(CO7+BL7)/2)</f>
        <v>8.3000000000000007</v>
      </c>
      <c r="QT7" s="22">
        <f>IF($CW7="P",CP7,(CP7+BM7)/2)</f>
        <v>3.4</v>
      </c>
      <c r="QU7" s="22">
        <f>IF($CW7="P",CQ7,(CQ7+BN7)/2)</f>
        <v>0.4</v>
      </c>
      <c r="QV7" s="22">
        <f>IF($CW7="P",CR7,(CR7+BO7)/2)</f>
        <v>0.15</v>
      </c>
      <c r="QW7" s="22">
        <f>IF($CW7="P",CS7,(CS7+BP7)/2)</f>
        <v>9.3000000000000007</v>
      </c>
      <c r="QX7" s="22">
        <f>IF($CW7="P",CT7,(CT7+BQ7)/2)</f>
        <v>3.2</v>
      </c>
      <c r="QY7" s="22">
        <f>IF($CW7="P",CU7,(CU7+BR7)/2)</f>
        <v>0.3</v>
      </c>
      <c r="QZ7" s="22">
        <f>IF($CW7="P",CV7,(CV7+BS7)/2)</f>
        <v>0</v>
      </c>
      <c r="RA7" s="27" t="s">
        <v>46</v>
      </c>
      <c r="RB7" s="40">
        <f>IF(SUM(QH7,QL7)&gt;0,SUM(QH7,QL7),"")</f>
        <v>3.4</v>
      </c>
      <c r="RC7" s="40">
        <f>IF(SUM(QG7:QH7,QJ7:QL7,QN7)-QI7-QM7&gt;0,SUM(QG7:QH7,QJ7:QL7,QN7)-QI7-QM7,"")</f>
        <v>12.35</v>
      </c>
      <c r="RD7" s="40">
        <f>IF(SUM(QO7:QP7,QR7)-QQ7&gt;0,SUM(QO7:QP7,QR7)-QQ7,"")</f>
        <v>12.1</v>
      </c>
      <c r="RE7" s="40">
        <f>IF(SUM(QH7,QL7,QP7)&gt;0,SUM(QH7,QL7,QP7),"")</f>
        <v>6.6</v>
      </c>
      <c r="RF7" s="40">
        <f>IF(SUM(RC7,RD7)&gt;0,SUM(RC7,RD7),"")</f>
        <v>24.45</v>
      </c>
      <c r="RG7" s="40">
        <f>IF(SUM(QT7,QX7)&gt;0,SUM(QT7,QX7),"")</f>
        <v>6.6</v>
      </c>
      <c r="RH7" s="40">
        <f>IF(SUM(QS7:QT7,QV7:QX7,QZ7)-SUM(QU7,QY7)&gt;0,SUM(QS7:QT7,QV7:QX7,QZ7)-SUM(QU7,QY7),"")</f>
        <v>23.650000000000002</v>
      </c>
      <c r="RI7" s="40">
        <f>IF(SUM(RC7,RD7,RH7)&gt;0,SUM(RC7,RD7,RH7),"")</f>
        <v>48.1</v>
      </c>
    </row>
    <row r="8" spans="1:477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148</v>
      </c>
      <c r="D8" s="4" t="s">
        <v>4</v>
      </c>
      <c r="E8" s="4">
        <v>2006</v>
      </c>
      <c r="F8" s="9">
        <f>SUM(L8:T8)+SUM(L8:P8)*0.0000001+SUM(L8)*0.0000000000001</f>
        <v>166.30001186000484</v>
      </c>
      <c r="G8" s="66"/>
      <c r="H8" s="3" t="str">
        <f>IF(OR(AND(AR8&gt;=AY$34,AS8&gt;=AY$38,AR8&lt;&gt;"",AQ8=""),AND(AW8&gt;=AY$34,AX8&gt;=AY$38,AW8&lt;&gt;"",AQ8=""),AND(BU8&gt;=CB$34,BV8&gt;=CB$38,BU8&lt;&gt;"",BT8=""),AND(BZ8&gt;=CB$34,CA8&gt;=CB$38,BZ8&lt;&gt;"",BT8=""),AND(CX8&gt;=DE$34,CY8&gt;=DE$38,CX8&lt;&gt;"",CW8=""),AND(DC8&gt;=DE$34,DD8&gt;=DE$38,DC8&lt;&gt;""),AND(EC8&gt;=EJ$34,ED8&gt;=EJ$38,EC8&lt;&gt;""),AND(EH8&gt;=EJ$34,EI8&gt;=EJ$38,EH8&lt;&gt;""),AND(FE8&gt;=FL$34,FF8&gt;=FL$38,FE8&lt;&gt;""),AND(FJ8&gt;=FL$34,FK8&gt;=FL$38,FJ8&lt;&gt;""),AND(GG8&gt;=GN$34,GH8&gt;=GN$38,GG8&lt;&gt;""),AND(GL8&gt;=GN$34,GM8&gt;=GN$38,GL8&lt;&gt;""),AND(HI8&gt;=HP$34,HJ8&gt;=HP$38,HI8&lt;&gt;""),AND(HN8&gt;=HP$34,HO8&gt;=HP$38,HN8&lt;&gt;""),AND(IK8&gt;=IR$34,IL8&gt;=IR$38,IK8&lt;&gt;""),AND(IP8&gt;=IR$34,IQ8&gt;=IR$38,IP8&lt;&gt;""),AND(JM8&gt;=JT$34,JN8&gt;=JT$38,JM8&lt;&gt;""),AND(JR8&gt;=JT$34,JS8&gt;=JT$38,JR8&lt;&gt;""),AND(KO8&gt;=KV$34,KP8&gt;=KV$38,KO8&lt;&gt;""),AND(KT8&gt;=KV$34,KU8&gt;=KV$38,KT8&lt;&gt;""),AND(LQ8&gt;=LX$34,LR8&gt;=LX$38,LQ8&lt;&gt;""),AND(LV8&gt;=LX$34,LW8&gt;=LX$38,LV8&lt;&gt;""),AND(MS8&gt;=MZ$34,MT8&gt;=MZ$38,MS8&lt;&gt;""),AND(MX8&gt;=MZ$34,MY8&gt;=MZ$38,MX8&lt;&gt;""),AND(NU8&gt;=OB$34,NV8&gt;=OB$38,NU8&lt;&gt;""),AND(NZ8&gt;=OB$34,OA8&gt;=OB$38,NZ8&lt;&gt;""),AND(OW8&gt;=PD$34,OX8&gt;=PD$38,OW8&lt;&gt;""),AND(PB8&gt;=PD$34,PC8&gt;=PD$38,PB8&lt;&gt;""),AND(PY8&gt;=QF$34,PZ8&gt;=QF$38,PY8&lt;&gt;""),AND(QD8&gt;=QF$34,QE8&gt;=QF$38,QD8&lt;&gt;"")),"P","")</f>
        <v>P</v>
      </c>
      <c r="I8" s="3" t="str">
        <f>IF(OR(AND(AS8&gt;=AY$38,AS8&lt;&gt;"",AQ8=""),AND(AX8&gt;=AY$38,AX8&lt;&gt;"",AQ8=""),AND(BV8&gt;=CB$38,BV8&lt;&gt;"",BT8=""),AND(CA8&gt;=CB$38,CA8&lt;&gt;"",BT8=""),AND(CY8&gt;=DE$38,CY8&lt;&gt;"",CW8=""),AND(DD8&gt;=DE$38,DD8&lt;&gt;"",CW8=""),AND(ED8&gt;=EJ$38,ED8&lt;&gt;""),AND(EI8&gt;=EJ$38,EI8&lt;&gt;""),AND(FF8&gt;=FL$38,FF8&lt;&gt;""),AND(FK8&gt;=FL$38,FK8&lt;&gt;""),AND(GH8&gt;=GN$38,GH8&lt;&gt;""),AND(GM8&gt;=GN$38,GM8&lt;&gt;""),AND(HJ8&gt;=HP$38,HJ8&lt;&gt;""),AND(HO8&gt;=HP$38,HO8&lt;&gt;""),AND(IL8&gt;=IR$38,IL8&lt;&gt;""),AND(IQ8&gt;=IR$38,IQ8&lt;&gt;""),AND(JN8&gt;=JT$38,JN8&lt;&gt;""),AND(JS8&gt;=JT$38,JS8&lt;&gt;""),AND(KP8&gt;=KV$38,KP8&lt;&gt;""),AND(KU8&gt;=KV$38,KU8&lt;&gt;""),AND(LR8&gt;=LX$38,LR8&lt;&gt;""),AND(LW8&gt;=LX$38,LW8&lt;&gt;""),AND(MT8&gt;=MZ$38,MT8&lt;&gt;""),AND(MY8&gt;=MZ$38,MY8&lt;&gt;""),AND(NV8&gt;=OB$38,NV8&lt;&gt;""),AND(OA8&gt;=OB$38,OA8&lt;&gt;""),AND(OX8&gt;=PD$38,OX8&lt;&gt;""),AND(PC8&gt;=PD$38,PC8&lt;&gt;""),AND(PZ8&gt;=QF$38,PZ8&lt;&gt;""),AND(QE8&gt;=QF$38,QE8&lt;&gt;"")),"P","")</f>
        <v>P</v>
      </c>
      <c r="J8" s="36" t="str">
        <f>IF(AND(I8="P",H8=""),"No DD",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Merit",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Excellence",IF(K8="P","Worlds Team",IF(H8="P","National Team","")))))</f>
        <v>National Team</v>
      </c>
      <c r="K8" s="3" t="str">
        <f>IF(OR(AND(AU8&gt;=AY$35,AV8&gt;=AY$39,AU8&lt;&gt;"",AQ8=""),AND(BX8&gt;=CB$35,BY8&gt;=CB$39,BX8&lt;&gt;"",BT8=""),AND(DA8&gt;=DE$35,DB8&gt;=DE$39,DA8&lt;&gt;"",CW8=""),AND(EF8&gt;=EJ$35,EG8&gt;=EJ$39,EF8&lt;&gt;""),AND(FH8&gt;=FL$35,FI8&gt;=FL$39,FH8&lt;&gt;""),AND(GJ8&gt;=GN$35,GK8&gt;=GN$39,GJ8&lt;&gt;""),AND(HL8&gt;=HP$35,HM8&gt;=HP$39,HL8&lt;&gt;""),AND(IN8&gt;=IR$35,IO8&gt;=IR$39,IN8&lt;&gt;""),AND(JP8&gt;=JT$35,JQ8&gt;=JT$39,JP8&lt;&gt;""),AND(KR8&gt;=KV$35,KS8&gt;=KV$39,KR8&lt;&gt;""),AND(LT8&gt;=LX$35,LU8&gt;=LX$39,LT8&lt;&gt;""),AND(MV8&gt;=MZ$35,MW8&gt;=MZ$39,MV8&lt;&gt;""),AND(NX8&gt;=OB$35,NY8&gt;=OB$39,NX8&lt;&gt;""),AND(OZ8&gt;=PD$35,PA8&gt;=PD$39,OZ8&lt;&gt;""),AND(QB8&gt;=QF$35,QC8&gt;=QF$39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47.6</v>
      </c>
      <c r="O8" s="8" t="str">
        <f>IF(N8=0,"",IF(N8=CY8,$CC$1,IF(N8=BV8,$AZ$1,IF(N8=AS8,$W$1,""))))</f>
        <v>2024 Elite Canada</v>
      </c>
      <c r="P8" s="8">
        <f>IF(COUNT(AT8,BW8,CZ8)&gt;0,LARGE((AT8,BW8,CZ8),1),0)</f>
        <v>22.4</v>
      </c>
      <c r="Q8" s="8" t="str">
        <f>IF(P8=0,"",IF(P8=CZ8,$CC$1,IF(P8=BW8,$AZ$1,IF(P8=AT8,$W$1,""))))</f>
        <v>2023 Nationals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18.399999999999999</v>
      </c>
      <c r="X8" s="19">
        <v>5.6</v>
      </c>
      <c r="Y8" s="19">
        <v>0.8</v>
      </c>
      <c r="Z8" s="19">
        <v>0</v>
      </c>
      <c r="AA8" s="19">
        <v>18.399999999999999</v>
      </c>
      <c r="AB8" s="19">
        <v>6</v>
      </c>
      <c r="AC8" s="19">
        <v>1</v>
      </c>
      <c r="AD8" s="19">
        <v>0</v>
      </c>
      <c r="AE8" s="19">
        <v>17.7</v>
      </c>
      <c r="AF8" s="19">
        <v>5.2</v>
      </c>
      <c r="AG8" s="19">
        <v>0.8</v>
      </c>
      <c r="AH8" s="19">
        <v>0.3</v>
      </c>
      <c r="AI8" s="19">
        <v>18</v>
      </c>
      <c r="AJ8" s="19">
        <v>4.8</v>
      </c>
      <c r="AK8" s="19">
        <v>0.2</v>
      </c>
      <c r="AL8" s="19">
        <v>0</v>
      </c>
      <c r="AM8" s="19">
        <v>18</v>
      </c>
      <c r="AN8" s="19">
        <v>5.2</v>
      </c>
      <c r="AO8" s="19">
        <v>0.8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46.6</v>
      </c>
      <c r="AT8" s="40">
        <f>IF(SUM(AE8:AF8,AH8)-AG8&gt;0,SUM(AE8:AF8,AH8)-AG8,"")</f>
        <v>22.4</v>
      </c>
      <c r="AU8" s="40">
        <f>IF(SUM(X8,AB8,AF8)&gt;0,SUM(X8,AB8,AF8),"")</f>
        <v>16.8</v>
      </c>
      <c r="AV8" s="40">
        <f>IF(SUM(AS8,AT8)&gt;0,SUM(AS8,AT8),"")</f>
        <v>69</v>
      </c>
      <c r="AW8" s="40">
        <f>IF(SUM(AJ8,AN8)&gt;0,SUM(AJ8,AN8),"")</f>
        <v>10</v>
      </c>
      <c r="AX8" s="40">
        <f>IF(SUM(AI8:AJ8,AL8:AN8,AP8)-SUM(AK8,AO8)&gt;0,SUM(AI8:AJ8,AL8:AN8,AP8)-SUM(AK8,AO8),"")</f>
        <v>45</v>
      </c>
      <c r="AY8" s="40">
        <f>IF(SUM(AS8,AT8,AX8)&gt;0,SUM(AS8,AT8,AX8),"")</f>
        <v>114</v>
      </c>
      <c r="AZ8" s="18">
        <v>18.7</v>
      </c>
      <c r="BA8" s="18">
        <v>5.6</v>
      </c>
      <c r="BB8" s="18">
        <v>0</v>
      </c>
      <c r="BC8" s="18">
        <v>0</v>
      </c>
      <c r="BD8" s="18">
        <v>18.3</v>
      </c>
      <c r="BE8" s="18">
        <v>6</v>
      </c>
      <c r="BF8" s="18">
        <v>0</v>
      </c>
      <c r="BG8" s="18">
        <v>0</v>
      </c>
      <c r="BH8" s="18">
        <v>17.2</v>
      </c>
      <c r="BI8" s="18">
        <v>2</v>
      </c>
      <c r="BJ8" s="18">
        <v>0</v>
      </c>
      <c r="BK8" s="18">
        <v>0</v>
      </c>
      <c r="BL8" s="18">
        <v>18.3</v>
      </c>
      <c r="BM8" s="18">
        <v>5.6</v>
      </c>
      <c r="BN8" s="18">
        <v>0</v>
      </c>
      <c r="BO8" s="18">
        <v>0</v>
      </c>
      <c r="BP8" s="18">
        <v>18.399999999999999</v>
      </c>
      <c r="BQ8" s="18">
        <v>6</v>
      </c>
      <c r="BR8" s="18">
        <v>0.6</v>
      </c>
      <c r="BS8" s="18">
        <v>0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48.599999999999994</v>
      </c>
      <c r="BW8" s="11">
        <f>IF(SUM(BH8:BI8,BK8)-BJ8&gt;0,SUM(BH8:BI8,BK8)-BJ8,"")</f>
        <v>19.2</v>
      </c>
      <c r="BX8" s="11">
        <f>IF(SUM(BA8,BE8,BI8)&gt;0,SUM(BA8,BE8,BI8),"")</f>
        <v>13.6</v>
      </c>
      <c r="BY8" s="11">
        <f>IF(SUM(BV8,BW8)&gt;0,SUM(BV8,BW8),"")</f>
        <v>67.8</v>
      </c>
      <c r="BZ8" s="11">
        <f>IF(SUM(BM8,BQ8)&gt;0,SUM(BM8,BQ8),"")</f>
        <v>11.6</v>
      </c>
      <c r="CA8" s="11">
        <f>IF(SUM(BL8:BM8,BO8:BQ8,BS8)-SUM(BN8,BR8)&gt;0,SUM(BL8:BM8,BO8:BQ8,BS8)-SUM(BN8,BR8),"")</f>
        <v>47.699999999999996</v>
      </c>
      <c r="CB8" s="11">
        <f>IF(SUM(BV8,BW8,CA8)&gt;0,SUM(BV8,BW8,CA8),"")</f>
        <v>115.5</v>
      </c>
      <c r="CC8" s="19">
        <v>18.549999999999997</v>
      </c>
      <c r="CD8" s="19">
        <v>5.6</v>
      </c>
      <c r="CE8" s="19">
        <v>0.4</v>
      </c>
      <c r="CF8" s="19">
        <v>0</v>
      </c>
      <c r="CG8" s="19">
        <v>18.350000000000001</v>
      </c>
      <c r="CH8" s="19">
        <v>6</v>
      </c>
      <c r="CI8" s="19">
        <v>0.5</v>
      </c>
      <c r="CJ8" s="19">
        <v>0</v>
      </c>
      <c r="CK8" s="19">
        <v>17.45</v>
      </c>
      <c r="CL8" s="19">
        <v>3.6</v>
      </c>
      <c r="CM8" s="19">
        <v>0.4</v>
      </c>
      <c r="CN8" s="19">
        <v>0.15</v>
      </c>
      <c r="CO8" s="19">
        <v>18.149999999999999</v>
      </c>
      <c r="CP8" s="19">
        <v>5.1999999999999993</v>
      </c>
      <c r="CQ8" s="19">
        <v>0.1</v>
      </c>
      <c r="CR8" s="19">
        <v>0</v>
      </c>
      <c r="CS8" s="19">
        <v>18.2</v>
      </c>
      <c r="CT8" s="19">
        <v>5.6</v>
      </c>
      <c r="CU8" s="19">
        <v>0.7</v>
      </c>
      <c r="CV8" s="19">
        <v>0</v>
      </c>
      <c r="CW8" s="27" t="s">
        <v>46</v>
      </c>
      <c r="CX8" s="40">
        <f>IF(SUM(CD8,CH8)&gt;0,SUM(CD8,CH8),"")</f>
        <v>11.6</v>
      </c>
      <c r="CY8" s="40">
        <f>IF(SUM(CC8:CD8,CF8:CH8,CJ8)-CE8-CI8&gt;0,SUM(CC8:CD8,CF8:CH8,CJ8)-CE8-CI8,"")</f>
        <v>47.6</v>
      </c>
      <c r="CZ8" s="40">
        <f>IF(SUM(CK8:CL8,CN8)-CM8&gt;0,SUM(CK8:CL8,CN8)-CM8,"")</f>
        <v>20.8</v>
      </c>
      <c r="DA8" s="40">
        <f>IF(SUM(CD8,CH8,CL8)&gt;0,SUM(CD8,CH8,CL8),"")</f>
        <v>15.2</v>
      </c>
      <c r="DB8" s="40">
        <f>IF(SUM(CY8,CZ8)&gt;0,SUM(CY8,CZ8),"")</f>
        <v>68.400000000000006</v>
      </c>
      <c r="DC8" s="40">
        <f>IF(SUM(CP8,CT8)&gt;0,SUM(CP8,CT8),"")</f>
        <v>10.799999999999999</v>
      </c>
      <c r="DD8" s="40">
        <f>IF(SUM(CO8:CP8,CR8:CT8,CV8)-SUM(CQ8,CU8)&gt;0,SUM(CO8:CP8,CR8:CT8,CV8)-SUM(CQ8,CU8),"")</f>
        <v>46.35</v>
      </c>
      <c r="DE8" s="40">
        <f>IF(SUM(CY8,CZ8,DD8)&gt;0,SUM(CY8,CZ8,DD8),"")</f>
        <v>114.75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18.549999999999997</v>
      </c>
      <c r="QH8" s="22">
        <f>IF($CW8="P",CD8,(CD8+BA8)/2)</f>
        <v>5.6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18.350000000000001</v>
      </c>
      <c r="QL8" s="22">
        <f>IF($CW8="P",CH8,(CH8+BE8)/2)</f>
        <v>6</v>
      </c>
      <c r="QM8" s="22">
        <f>IF($CW8="P",CI8,(CI8+BF8)/2)</f>
        <v>0.5</v>
      </c>
      <c r="QN8" s="22">
        <f>IF($CW8="P",CJ8,(CJ8+BG8)/2)</f>
        <v>0</v>
      </c>
      <c r="QO8" s="22">
        <f>IF($CW8="P",CK8,(CK8+BH8)/2)</f>
        <v>17.45</v>
      </c>
      <c r="QP8" s="22">
        <f>IF($CW8="P",CL8,(CL8+BI8)/2)</f>
        <v>3.6</v>
      </c>
      <c r="QQ8" s="22">
        <f>IF($CW8="P",CM8,(CM8+BJ8)/2)</f>
        <v>0.4</v>
      </c>
      <c r="QR8" s="22">
        <f>IF($CW8="P",CN8,(CN8+BK8)/2)</f>
        <v>0.15</v>
      </c>
      <c r="QS8" s="22">
        <f>IF($CW8="P",CO8,(CO8+BL8)/2)</f>
        <v>18.149999999999999</v>
      </c>
      <c r="QT8" s="22">
        <f>IF($CW8="P",CP8,(CP8+BM8)/2)</f>
        <v>5.1999999999999993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18.2</v>
      </c>
      <c r="QX8" s="22">
        <f>IF($CW8="P",CT8,(CT8+BQ8)/2)</f>
        <v>5.6</v>
      </c>
      <c r="QY8" s="22">
        <f>IF($CW8="P",CU8,(CU8+BR8)/2)</f>
        <v>0.7</v>
      </c>
      <c r="QZ8" s="22">
        <f>IF($CW8="P",CV8,(CV8+BS8)/2)</f>
        <v>0</v>
      </c>
      <c r="RA8" s="27" t="s">
        <v>46</v>
      </c>
      <c r="RB8" s="40">
        <f>IF(SUM(QH8,QL8)&gt;0,SUM(QH8,QL8),"")</f>
        <v>11.6</v>
      </c>
      <c r="RC8" s="40">
        <f>IF(SUM(QG8:QH8,QJ8:QL8,QN8)-QI8-QM8&gt;0,SUM(QG8:QH8,QJ8:QL8,QN8)-QI8-QM8,"")</f>
        <v>47.6</v>
      </c>
      <c r="RD8" s="40">
        <f>IF(SUM(QO8:QP8,QR8)-QQ8&gt;0,SUM(QO8:QP8,QR8)-QQ8,"")</f>
        <v>20.8</v>
      </c>
      <c r="RE8" s="40">
        <f>IF(SUM(QH8,QL8,QP8)&gt;0,SUM(QH8,QL8,QP8),"")</f>
        <v>15.2</v>
      </c>
      <c r="RF8" s="40">
        <f>IF(SUM(RC8,RD8)&gt;0,SUM(RC8,RD8),"")</f>
        <v>68.400000000000006</v>
      </c>
      <c r="RG8" s="40">
        <f>IF(SUM(QT8,QX8)&gt;0,SUM(QT8,QX8),"")</f>
        <v>10.799999999999999</v>
      </c>
      <c r="RH8" s="40">
        <f>IF(SUM(QS8:QT8,QV8:QX8,QZ8)-SUM(QU8,QY8)&gt;0,SUM(QS8:QT8,QV8:QX8,QZ8)-SUM(QU8,QY8),"")</f>
        <v>46.35</v>
      </c>
      <c r="RI8" s="40">
        <f>IF(SUM(RC8,RD8,RH8)&gt;0,SUM(RC8,RD8,RH8),"")</f>
        <v>114.75</v>
      </c>
    </row>
    <row r="9" spans="1:477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4</v>
      </c>
      <c r="C9" s="5" t="s">
        <v>163</v>
      </c>
      <c r="D9" s="4" t="s">
        <v>5</v>
      </c>
      <c r="E9" s="4">
        <v>2005</v>
      </c>
      <c r="F9" s="9">
        <f>SUM(L9:T9)+SUM(L9:P9)*0.0000001+SUM(L9)*0.0000000000001</f>
        <v>161.10001153000468</v>
      </c>
      <c r="G9" s="66"/>
      <c r="H9" s="3" t="str">
        <f>IF(OR(AND(AR9&gt;=AY$34,AS9&gt;=AY$38,AR9&lt;&gt;"",AQ9=""),AND(AW9&gt;=AY$34,AX9&gt;=AY$38,AW9&lt;&gt;"",AQ9=""),AND(BU9&gt;=CB$34,BV9&gt;=CB$38,BU9&lt;&gt;"",BT9=""),AND(BZ9&gt;=CB$34,CA9&gt;=CB$38,BZ9&lt;&gt;"",BT9=""),AND(CX9&gt;=DE$34,CY9&gt;=DE$38,CX9&lt;&gt;"",CW9=""),AND(DC9&gt;=DE$34,DD9&gt;=DE$38,DC9&lt;&gt;""),AND(EC9&gt;=EJ$34,ED9&gt;=EJ$38,EC9&lt;&gt;""),AND(EH9&gt;=EJ$34,EI9&gt;=EJ$38,EH9&lt;&gt;""),AND(FE9&gt;=FL$34,FF9&gt;=FL$38,FE9&lt;&gt;""),AND(FJ9&gt;=FL$34,FK9&gt;=FL$38,FJ9&lt;&gt;""),AND(GG9&gt;=GN$34,GH9&gt;=GN$38,GG9&lt;&gt;""),AND(GL9&gt;=GN$34,GM9&gt;=GN$38,GL9&lt;&gt;""),AND(HI9&gt;=HP$34,HJ9&gt;=HP$38,HI9&lt;&gt;""),AND(HN9&gt;=HP$34,HO9&gt;=HP$38,HN9&lt;&gt;""),AND(IK9&gt;=IR$34,IL9&gt;=IR$38,IK9&lt;&gt;""),AND(IP9&gt;=IR$34,IQ9&gt;=IR$38,IP9&lt;&gt;""),AND(JM9&gt;=JT$34,JN9&gt;=JT$38,JM9&lt;&gt;""),AND(JR9&gt;=JT$34,JS9&gt;=JT$38,JR9&lt;&gt;""),AND(KO9&gt;=KV$34,KP9&gt;=KV$38,KO9&lt;&gt;""),AND(KT9&gt;=KV$34,KU9&gt;=KV$38,KT9&lt;&gt;""),AND(LQ9&gt;=LX$34,LR9&gt;=LX$38,LQ9&lt;&gt;""),AND(LV9&gt;=LX$34,LW9&gt;=LX$38,LV9&lt;&gt;""),AND(MS9&gt;=MZ$34,MT9&gt;=MZ$38,MS9&lt;&gt;""),AND(MX9&gt;=MZ$34,MY9&gt;=MZ$38,MX9&lt;&gt;""),AND(NU9&gt;=OB$34,NV9&gt;=OB$38,NU9&lt;&gt;""),AND(NZ9&gt;=OB$34,OA9&gt;=OB$38,NZ9&lt;&gt;""),AND(OW9&gt;=PD$34,OX9&gt;=PD$38,OW9&lt;&gt;""),AND(PB9&gt;=PD$34,PC9&gt;=PD$38,PB9&lt;&gt;""),AND(PY9&gt;=QF$34,PZ9&gt;=QF$38,PY9&lt;&gt;""),AND(QD9&gt;=QF$34,QE9&gt;=QF$38,QD9&lt;&gt;"")),"P","")</f>
        <v>P</v>
      </c>
      <c r="I9" s="3" t="str">
        <f>IF(OR(AND(AS9&gt;=AY$38,AS9&lt;&gt;"",AQ9=""),AND(AX9&gt;=AY$38,AX9&lt;&gt;"",AQ9=""),AND(BV9&gt;=CB$38,BV9&lt;&gt;"",BT9=""),AND(CA9&gt;=CB$38,CA9&lt;&gt;"",BT9=""),AND(CY9&gt;=DE$38,CY9&lt;&gt;"",CW9=""),AND(DD9&gt;=DE$38,DD9&lt;&gt;"",CW9=""),AND(ED9&gt;=EJ$38,ED9&lt;&gt;""),AND(EI9&gt;=EJ$38,EI9&lt;&gt;""),AND(FF9&gt;=FL$38,FF9&lt;&gt;""),AND(FK9&gt;=FL$38,FK9&lt;&gt;""),AND(GH9&gt;=GN$38,GH9&lt;&gt;""),AND(GM9&gt;=GN$38,GM9&lt;&gt;""),AND(HJ9&gt;=HP$38,HJ9&lt;&gt;""),AND(HO9&gt;=HP$38,HO9&lt;&gt;""),AND(IL9&gt;=IR$38,IL9&lt;&gt;""),AND(IQ9&gt;=IR$38,IQ9&lt;&gt;""),AND(JN9&gt;=JT$38,JN9&lt;&gt;""),AND(JS9&gt;=JT$38,JS9&lt;&gt;""),AND(KP9&gt;=KV$38,KP9&lt;&gt;""),AND(KU9&gt;=KV$38,KU9&lt;&gt;""),AND(LR9&gt;=LX$38,LR9&lt;&gt;""),AND(LW9&gt;=LX$38,LW9&lt;&gt;""),AND(MT9&gt;=MZ$38,MT9&lt;&gt;""),AND(MY9&gt;=MZ$38,MY9&lt;&gt;""),AND(NV9&gt;=OB$38,NV9&lt;&gt;""),AND(OA9&gt;=OB$38,OA9&lt;&gt;""),AND(OX9&gt;=PD$38,OX9&lt;&gt;""),AND(PC9&gt;=PD$38,PC9&lt;&gt;""),AND(PZ9&gt;=QF$38,PZ9&lt;&gt;""),AND(QE9&gt;=QF$38,QE9&lt;&gt;"")),"P","")</f>
        <v>P</v>
      </c>
      <c r="J9" s="36" t="str">
        <f>IF(AND(I9="P",H9=""),"No DD",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Merit",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Excellence",IF(K9="P","Worlds Team",IF(H9="P","National Team","")))))</f>
        <v>National Team</v>
      </c>
      <c r="K9" s="3" t="str">
        <f>IF(OR(AND(AU9&gt;=AY$35,AV9&gt;=AY$39,AU9&lt;&gt;"",AQ9=""),AND(BX9&gt;=CB$35,BY9&gt;=CB$39,BX9&lt;&gt;"",BT9=""),AND(DA9&gt;=DE$35,DB9&gt;=DE$39,DA9&lt;&gt;"",CW9=""),AND(EF9&gt;=EJ$35,EG9&gt;=EJ$39,EF9&lt;&gt;""),AND(FH9&gt;=FL$35,FI9&gt;=FL$39,FH9&lt;&gt;""),AND(GJ9&gt;=GN$35,GK9&gt;=GN$39,GJ9&lt;&gt;""),AND(HL9&gt;=HP$35,HM9&gt;=HP$39,HL9&lt;&gt;""),AND(IN9&gt;=IR$35,IO9&gt;=IR$39,IN9&lt;&gt;""),AND(JP9&gt;=JT$35,JQ9&gt;=JT$39,JP9&lt;&gt;""),AND(KR9&gt;=KV$35,KS9&gt;=KV$39,KR9&lt;&gt;""),AND(LT9&gt;=LX$35,LU9&gt;=LX$39,LT9&lt;&gt;""),AND(MV9&gt;=MZ$35,MW9&gt;=MZ$39,MV9&lt;&gt;""),AND(NX9&gt;=OB$35,NY9&gt;=OB$39,NX9&lt;&gt;""),AND(OZ9&gt;=PD$35,PA9&gt;=PD$39,OZ9&lt;&gt;""),AND(QB9&gt;=QF$35,QC9&gt;=QF$39,QB9&lt;&gt;"")),"P","")</f>
        <v/>
      </c>
      <c r="L9" s="8">
        <f>IF(COUNT(AS9,BV9,CY9)&gt;0,LARGE((AS9,BV9,CY9),1),0)</f>
        <v>47</v>
      </c>
      <c r="M9" s="8" t="str">
        <f>IF(L9=0,"",IF(L9=CY9,$CC$1,IF(L9=BV9,$AZ$1,IF(L9=AS9,$W$1,""))))</f>
        <v>2023 3rd Domestic Trial</v>
      </c>
      <c r="N9" s="8">
        <f>IF(COUNT(AS9,BV9,CY9)&gt;1,LARGE((AS9,BV9,CY9),2),0)</f>
        <v>46.6</v>
      </c>
      <c r="O9" s="8" t="str">
        <f>IF(N9=0,"",IF(N9=CY9,$CC$1,IF(N9=BV9,$AZ$1,IF(N9=AS9,$W$1,""))))</f>
        <v>2023 Nationals</v>
      </c>
      <c r="P9" s="8">
        <f>IF(COUNT(AT9,BW9,CZ9)&gt;0,LARGE((AT9,BW9,CZ9),1),0)</f>
        <v>21.7</v>
      </c>
      <c r="Q9" s="8" t="str">
        <f>IF(P9=0,"",IF(P9=CZ9,$CC$1,IF(P9=BW9,$AZ$1,IF(P9=AT9,$W$1,""))))</f>
        <v>2023 Nationals</v>
      </c>
      <c r="R9" s="8">
        <f>IF(MAX(AX9,CA9,DD9)&gt;0,MAX(AX9,CA9,DD9),0)</f>
        <v>45.8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18.600000000000001</v>
      </c>
      <c r="X9" s="19">
        <v>5.2</v>
      </c>
      <c r="Y9" s="19">
        <v>0.2</v>
      </c>
      <c r="Z9" s="19">
        <v>0</v>
      </c>
      <c r="AA9" s="19">
        <v>18.3</v>
      </c>
      <c r="AB9" s="19">
        <v>5.2</v>
      </c>
      <c r="AC9" s="19">
        <v>0.8</v>
      </c>
      <c r="AD9" s="19">
        <v>0.3</v>
      </c>
      <c r="AE9" s="19">
        <v>18.8</v>
      </c>
      <c r="AF9" s="19">
        <v>3.7</v>
      </c>
      <c r="AG9" s="19">
        <v>0.8</v>
      </c>
      <c r="AH9" s="19">
        <v>0</v>
      </c>
      <c r="AI9" s="19">
        <v>17.5</v>
      </c>
      <c r="AJ9" s="19">
        <v>5.2</v>
      </c>
      <c r="AK9" s="19">
        <v>0.8</v>
      </c>
      <c r="AL9" s="19">
        <v>0</v>
      </c>
      <c r="AM9" s="19">
        <v>18.8</v>
      </c>
      <c r="AN9" s="19">
        <v>5.6</v>
      </c>
      <c r="AO9" s="19">
        <v>0.8</v>
      </c>
      <c r="AP9" s="19">
        <v>0.3</v>
      </c>
      <c r="AQ9" s="27"/>
      <c r="AR9" s="40">
        <f>IF(SUM(X9,AB9)&gt;0,SUM(X9,AB9),"")</f>
        <v>10.4</v>
      </c>
      <c r="AS9" s="40">
        <f>IF(SUM(W9:X9,Z9:AB9,AD9)-Y9-AC9&gt;0,SUM(W9:X9,Z9:AB9,AD9)-Y9-AC9,"")</f>
        <v>46.6</v>
      </c>
      <c r="AT9" s="40">
        <f>IF(SUM(AE9:AF9,AH9)-AG9&gt;0,SUM(AE9:AF9,AH9)-AG9,"")</f>
        <v>21.7</v>
      </c>
      <c r="AU9" s="40">
        <f>IF(SUM(X9,AB9,AF9)&gt;0,SUM(X9,AB9,AF9),"")</f>
        <v>14.100000000000001</v>
      </c>
      <c r="AV9" s="40">
        <f>IF(SUM(AS9,AT9)&gt;0,SUM(AS9,AT9),"")</f>
        <v>68.3</v>
      </c>
      <c r="AW9" s="40">
        <f>IF(SUM(AJ9,AN9)&gt;0,SUM(AJ9,AN9),"")</f>
        <v>10.8</v>
      </c>
      <c r="AX9" s="40">
        <f>IF(SUM(AI9:AJ9,AL9:AN9,AP9)-SUM(AK9,AO9)&gt;0,SUM(AI9:AJ9,AL9:AN9,AP9)-SUM(AK9,AO9),"")</f>
        <v>45.8</v>
      </c>
      <c r="AY9" s="40">
        <f>IF(SUM(AS9,AT9,AX9)&gt;0,SUM(AS9,AT9,AX9),"")</f>
        <v>114.1</v>
      </c>
      <c r="AZ9" s="18">
        <v>18.600000000000001</v>
      </c>
      <c r="BA9" s="18">
        <v>5.1999999999999993</v>
      </c>
      <c r="BB9" s="18">
        <v>0.2</v>
      </c>
      <c r="BC9" s="18">
        <v>0</v>
      </c>
      <c r="BD9" s="18">
        <v>18.7</v>
      </c>
      <c r="BE9" s="18">
        <v>5.1999999999999993</v>
      </c>
      <c r="BF9" s="18">
        <v>0.8</v>
      </c>
      <c r="BG9" s="18">
        <v>0.3</v>
      </c>
      <c r="BH9" s="18">
        <v>16.8</v>
      </c>
      <c r="BI9" s="18">
        <v>3.3</v>
      </c>
      <c r="BJ9" s="18">
        <v>1</v>
      </c>
      <c r="BK9" s="18">
        <v>0</v>
      </c>
      <c r="BL9" s="18">
        <v>16.8</v>
      </c>
      <c r="BM9" s="18">
        <v>5.1999999999999993</v>
      </c>
      <c r="BN9" s="18">
        <v>0.8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28"/>
      <c r="BU9" s="11">
        <f>IF(SUM(BA9,BE9)&gt;0,SUM(BA9,BE9),"")</f>
        <v>10.399999999999999</v>
      </c>
      <c r="BV9" s="11">
        <f>IF(SUM(AZ9:BA9,BC9:BE9,BG9)-BB9-BF9&gt;0,SUM(AZ9:BA9,BC9:BE9,BG9)-BB9-BF9,"")</f>
        <v>47</v>
      </c>
      <c r="BW9" s="11">
        <f>IF(SUM(BH9:BI9,BK9)-BJ9&gt;0,SUM(BH9:BI9,BK9)-BJ9,"")</f>
        <v>19.100000000000001</v>
      </c>
      <c r="BX9" s="11">
        <f>IF(SUM(BA9,BE9,BI9)&gt;0,SUM(BA9,BE9,BI9),"")</f>
        <v>13.7</v>
      </c>
      <c r="BY9" s="11">
        <f>IF(SUM(BV9,BW9)&gt;0,SUM(BV9,BW9),"")</f>
        <v>66.099999999999994</v>
      </c>
      <c r="BZ9" s="11">
        <f>IF(SUM(BM9,BQ9)&gt;0,SUM(BM9,BQ9),"")</f>
        <v>5.1999999999999993</v>
      </c>
      <c r="CA9" s="11">
        <f>IF(SUM(BL9:BM9,BO9:BQ9,BS9)-SUM(BN9,BR9)&gt;0,SUM(BL9:BM9,BO9:BQ9,BS9)-SUM(BN9,BR9),"")</f>
        <v>21.2</v>
      </c>
      <c r="CB9" s="11">
        <f>IF(SUM(BV9,BW9,CA9)&gt;0,SUM(BV9,BW9,CA9),"")</f>
        <v>87.3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42.900000000000006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42.900000000000006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9.3000000000000007</v>
      </c>
      <c r="QH9" s="22">
        <f>IF($CW9="P",CD9,(CD9+BA9)/2)</f>
        <v>2.5999999999999996</v>
      </c>
      <c r="QI9" s="22">
        <f>IF($CW9="P",CE9,(CE9+BB9)/2)</f>
        <v>0.1</v>
      </c>
      <c r="QJ9" s="22">
        <f>IF($CW9="P",CF9,(CF9+BC9)/2)</f>
        <v>0</v>
      </c>
      <c r="QK9" s="22">
        <f>IF($CW9="P",CG9,(CG9+BD9)/2)</f>
        <v>9.35</v>
      </c>
      <c r="QL9" s="22">
        <f>IF($CW9="P",CH9,(CH9+BE9)/2)</f>
        <v>2.5999999999999996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8.4</v>
      </c>
      <c r="QP9" s="22">
        <f>IF($CW9="P",CL9,(CL9+BI9)/2)</f>
        <v>1.65</v>
      </c>
      <c r="QQ9" s="22">
        <f>IF($CW9="P",CM9,(CM9+BJ9)/2)</f>
        <v>0.5</v>
      </c>
      <c r="QR9" s="22">
        <f>IF($CW9="P",CN9,(CN9+BK9)/2)</f>
        <v>0</v>
      </c>
      <c r="QS9" s="22">
        <f>IF($CW9="P",CO9,(CO9+BL9)/2)</f>
        <v>8.4</v>
      </c>
      <c r="QT9" s="22">
        <f>IF($CW9="P",CP9,(CP9+BM9)/2)</f>
        <v>2.5999999999999996</v>
      </c>
      <c r="QU9" s="22">
        <f>IF($CW9="P",CQ9,(CQ9+BN9)/2)</f>
        <v>0.4</v>
      </c>
      <c r="QV9" s="22">
        <f>IF($CW9="P",CR9,(CR9+BO9)/2)</f>
        <v>0</v>
      </c>
      <c r="QW9" s="22">
        <f>IF($CW9="P",CS9,(CS9+BP9)/2)</f>
        <v>0</v>
      </c>
      <c r="QX9" s="22">
        <f>IF($CW9="P",CT9,(CT9+BQ9)/2)</f>
        <v>0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5.1999999999999993</v>
      </c>
      <c r="RC9" s="40">
        <f>IF(SUM(QG9:QH9,QJ9:QL9,QN9)-QI9-QM9&gt;0,SUM(QG9:QH9,QJ9:QL9,QN9)-QI9-QM9,"")</f>
        <v>23.5</v>
      </c>
      <c r="RD9" s="40">
        <f>IF(SUM(QO9:QP9,QR9)-QQ9&gt;0,SUM(QO9:QP9,QR9)-QQ9,"")</f>
        <v>9.5500000000000007</v>
      </c>
      <c r="RE9" s="40">
        <f>IF(SUM(QH9,QL9,QP9)&gt;0,SUM(QH9,QL9,QP9),"")</f>
        <v>6.85</v>
      </c>
      <c r="RF9" s="40">
        <f>IF(SUM(RC9,RD9)&gt;0,SUM(RC9,RD9),"")</f>
        <v>33.049999999999997</v>
      </c>
      <c r="RG9" s="40">
        <f>IF(SUM(QT9,QX9)&gt;0,SUM(QT9,QX9),"")</f>
        <v>2.5999999999999996</v>
      </c>
      <c r="RH9" s="40">
        <f>IF(SUM(QS9:QT9,QV9:QX9,QZ9)-SUM(QU9,QY9)&gt;0,SUM(QS9:QT9,QV9:QX9,QZ9)-SUM(QU9,QY9),"")</f>
        <v>10.6</v>
      </c>
      <c r="RI9" s="40">
        <f>IF(SUM(RC9,RD9,RH9)&gt;0,SUM(RC9,RD9,RH9),"")</f>
        <v>43.65</v>
      </c>
    </row>
    <row r="10" spans="1:477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5</v>
      </c>
      <c r="C10" s="5" t="s">
        <v>119</v>
      </c>
      <c r="D10" s="4" t="s">
        <v>31</v>
      </c>
      <c r="E10" s="4">
        <v>2003</v>
      </c>
      <c r="F10" s="9">
        <f>SUM(L10:T10)+SUM(L10:P10)*0.0000001+SUM(L10)*0.0000000000001</f>
        <v>157.10001105000464</v>
      </c>
      <c r="G10" s="66"/>
      <c r="H10" s="3" t="str">
        <f>IF(OR(AND(AR10&gt;=AY$34,AS10&gt;=AY$38,AR10&lt;&gt;"",AQ10=""),AND(AW10&gt;=AY$34,AX10&gt;=AY$38,AW10&lt;&gt;"",AQ10=""),AND(BU10&gt;=CB$34,BV10&gt;=CB$38,BU10&lt;&gt;"",BT10=""),AND(BZ10&gt;=CB$34,CA10&gt;=CB$38,BZ10&lt;&gt;"",BT10=""),AND(CX10&gt;=DE$34,CY10&gt;=DE$38,CX10&lt;&gt;"",CW10=""),AND(DC10&gt;=DE$34,DD10&gt;=DE$38,DC10&lt;&gt;""),AND(EC10&gt;=EJ$34,ED10&gt;=EJ$38,EC10&lt;&gt;""),AND(EH10&gt;=EJ$34,EI10&gt;=EJ$38,EH10&lt;&gt;""),AND(FE10&gt;=FL$34,FF10&gt;=FL$38,FE10&lt;&gt;""),AND(FJ10&gt;=FL$34,FK10&gt;=FL$38,FJ10&lt;&gt;""),AND(GG10&gt;=GN$34,GH10&gt;=GN$38,GG10&lt;&gt;""),AND(GL10&gt;=GN$34,GM10&gt;=GN$38,GL10&lt;&gt;""),AND(HI10&gt;=HP$34,HJ10&gt;=HP$38,HI10&lt;&gt;""),AND(HN10&gt;=HP$34,HO10&gt;=HP$38,HN10&lt;&gt;""),AND(IK10&gt;=IR$34,IL10&gt;=IR$38,IK10&lt;&gt;""),AND(IP10&gt;=IR$34,IQ10&gt;=IR$38,IP10&lt;&gt;""),AND(JM10&gt;=JT$34,JN10&gt;=JT$38,JM10&lt;&gt;""),AND(JR10&gt;=JT$34,JS10&gt;=JT$38,JR10&lt;&gt;""),AND(KO10&gt;=KV$34,KP10&gt;=KV$38,KO10&lt;&gt;""),AND(KT10&gt;=KV$34,KU10&gt;=KV$38,KT10&lt;&gt;""),AND(LQ10&gt;=LX$34,LR10&gt;=LX$38,LQ10&lt;&gt;""),AND(LV10&gt;=LX$34,LW10&gt;=LX$38,LV10&lt;&gt;""),AND(MS10&gt;=MZ$34,MT10&gt;=MZ$38,MS10&lt;&gt;""),AND(MX10&gt;=MZ$34,MY10&gt;=MZ$38,MX10&lt;&gt;""),AND(NU10&gt;=OB$34,NV10&gt;=OB$38,NU10&lt;&gt;""),AND(NZ10&gt;=OB$34,OA10&gt;=OB$38,NZ10&lt;&gt;""),AND(OW10&gt;=PD$34,OX10&gt;=PD$38,OW10&lt;&gt;""),AND(PB10&gt;=PD$34,PC10&gt;=PD$38,PB10&lt;&gt;""),AND(PY10&gt;=QF$34,PZ10&gt;=QF$38,PY10&lt;&gt;""),AND(QD10&gt;=QF$34,QE10&gt;=QF$38,QD10&lt;&gt;"")),"P","")</f>
        <v>P</v>
      </c>
      <c r="I10" s="3" t="str">
        <f>IF(OR(AND(AS10&gt;=AY$38,AS10&lt;&gt;"",AQ10=""),AND(AX10&gt;=AY$38,AX10&lt;&gt;"",AQ10=""),AND(BV10&gt;=CB$38,BV10&lt;&gt;"",BT10=""),AND(CA10&gt;=CB$38,CA10&lt;&gt;"",BT10=""),AND(CY10&gt;=DE$38,CY10&lt;&gt;"",CW10=""),AND(DD10&gt;=DE$38,DD10&lt;&gt;"",CW10=""),AND(ED10&gt;=EJ$38,ED10&lt;&gt;""),AND(EI10&gt;=EJ$38,EI10&lt;&gt;""),AND(FF10&gt;=FL$38,FF10&lt;&gt;""),AND(FK10&gt;=FL$38,FK10&lt;&gt;""),AND(GH10&gt;=GN$38,GH10&lt;&gt;""),AND(GM10&gt;=GN$38,GM10&lt;&gt;""),AND(HJ10&gt;=HP$38,HJ10&lt;&gt;""),AND(HO10&gt;=HP$38,HO10&lt;&gt;""),AND(IL10&gt;=IR$38,IL10&lt;&gt;""),AND(IQ10&gt;=IR$38,IQ10&lt;&gt;""),AND(JN10&gt;=JT$38,JN10&lt;&gt;""),AND(JS10&gt;=JT$38,JS10&lt;&gt;""),AND(KP10&gt;=KV$38,KP10&lt;&gt;""),AND(KU10&gt;=KV$38,KU10&lt;&gt;""),AND(LR10&gt;=LX$38,LR10&lt;&gt;""),AND(LW10&gt;=LX$38,LW10&lt;&gt;""),AND(MT10&gt;=MZ$38,MT10&lt;&gt;""),AND(MY10&gt;=MZ$38,MY10&lt;&gt;""),AND(NV10&gt;=OB$38,NV10&lt;&gt;""),AND(OA10&gt;=OB$38,OA10&lt;&gt;""),AND(OX10&gt;=PD$38,OX10&lt;&gt;""),AND(PC10&gt;=PD$38,PC10&lt;&gt;""),AND(PZ10&gt;=QF$38,PZ10&lt;&gt;""),AND(QE10&gt;=QF$38,QE10&lt;&gt;"")),"P","")</f>
        <v>P</v>
      </c>
      <c r="J10" s="36" t="str">
        <f>IF(AND(I10="P",H10=""),"No DD",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Merit",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Excellence",IF(K10="P","Worlds Team",IF(H10="P","National Team","")))))</f>
        <v>National Team</v>
      </c>
      <c r="K10" s="3" t="str">
        <f>IF(OR(AND(AU10&gt;=AY$35,AV10&gt;=AY$39,AU10&lt;&gt;"",AQ10=""),AND(BX10&gt;=CB$35,BY10&gt;=CB$39,BX10&lt;&gt;"",BT10=""),AND(DA10&gt;=DE$35,DB10&gt;=DE$39,DA10&lt;&gt;"",CW10=""),AND(EF10&gt;=EJ$35,EG10&gt;=EJ$39,EF10&lt;&gt;""),AND(FH10&gt;=FL$35,FI10&gt;=FL$39,FH10&lt;&gt;""),AND(GJ10&gt;=GN$35,GK10&gt;=GN$39,GJ10&lt;&gt;""),AND(HL10&gt;=HP$35,HM10&gt;=HP$39,HL10&lt;&gt;""),AND(IN10&gt;=IR$35,IO10&gt;=IR$39,IN10&lt;&gt;""),AND(JP10&gt;=JT$35,JQ10&gt;=JT$39,JP10&lt;&gt;""),AND(KR10&gt;=KV$35,KS10&gt;=KV$39,KR10&lt;&gt;""),AND(LT10&gt;=LX$35,LU10&gt;=LX$39,LT10&lt;&gt;""),AND(MV10&gt;=MZ$35,MW10&gt;=MZ$39,MV10&lt;&gt;""),AND(NX10&gt;=OB$35,NY10&gt;=OB$39,NX10&lt;&gt;""),AND(OZ10&gt;=PD$35,PA10&gt;=PD$39,OZ10&lt;&gt;""),AND(QB10&gt;=QF$35,QC10&gt;=QF$39,QB10&lt;&gt;"")),"P","")</f>
        <v/>
      </c>
      <c r="L10" s="8">
        <f>IF(COUNT(AS10,BV10,CY10)&gt;0,LARGE((AS10,BV10,CY10),1),0)</f>
        <v>46.4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41.8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22.3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46.6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17.3</v>
      </c>
      <c r="X10" s="19">
        <v>2.8</v>
      </c>
      <c r="Y10" s="19">
        <v>0</v>
      </c>
      <c r="Z10" s="19">
        <v>0.3</v>
      </c>
      <c r="AA10" s="19">
        <v>17.2</v>
      </c>
      <c r="AB10" s="19">
        <v>2.4</v>
      </c>
      <c r="AC10" s="19">
        <v>0</v>
      </c>
      <c r="AD10" s="19">
        <v>0</v>
      </c>
      <c r="AE10" s="19">
        <v>17.399999999999999</v>
      </c>
      <c r="AF10" s="19">
        <v>0.9</v>
      </c>
      <c r="AG10" s="19">
        <v>0</v>
      </c>
      <c r="AH10" s="19">
        <v>0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5.1999999999999993</v>
      </c>
      <c r="AS10" s="40">
        <f>IF(SUM(W10:X10,Z10:AB10,AD10)-Y10-AC10&gt;0,SUM(W10:X10,Z10:AB10,AD10)-Y10-AC10,"")</f>
        <v>40</v>
      </c>
      <c r="AT10" s="40">
        <f>IF(SUM(AE10:AF10,AH10)-AG10&gt;0,SUM(AE10:AF10,AH10)-AG10,"")</f>
        <v>18.299999999999997</v>
      </c>
      <c r="AU10" s="40">
        <f>IF(SUM(X10,AB10,AF10)&gt;0,SUM(X10,AB10,AF10),"")</f>
        <v>6.1</v>
      </c>
      <c r="AV10" s="40">
        <f>IF(SUM(AS10,AT10)&gt;0,SUM(AS10,AT10),"")</f>
        <v>58.3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58.3</v>
      </c>
      <c r="AZ10" s="18">
        <v>17.600000000000001</v>
      </c>
      <c r="BA10" s="18">
        <v>5.1999999999999993</v>
      </c>
      <c r="BB10" s="18">
        <v>0.8</v>
      </c>
      <c r="BC10" s="18">
        <v>0</v>
      </c>
      <c r="BD10" s="18">
        <v>17.2</v>
      </c>
      <c r="BE10" s="18">
        <v>2.8</v>
      </c>
      <c r="BF10" s="18">
        <v>0.2</v>
      </c>
      <c r="BG10" s="18">
        <v>0</v>
      </c>
      <c r="BH10" s="18">
        <v>18.600000000000001</v>
      </c>
      <c r="BI10" s="18">
        <v>3.6999999999999997</v>
      </c>
      <c r="BJ10" s="18">
        <v>0</v>
      </c>
      <c r="BK10" s="18">
        <v>0</v>
      </c>
      <c r="BL10" s="18">
        <v>18.2</v>
      </c>
      <c r="BM10" s="18">
        <v>4.4000000000000004</v>
      </c>
      <c r="BN10" s="18">
        <v>0.4</v>
      </c>
      <c r="BO10" s="18">
        <v>0</v>
      </c>
      <c r="BP10" s="18">
        <v>17.2</v>
      </c>
      <c r="BQ10" s="18">
        <v>0</v>
      </c>
      <c r="BR10" s="18">
        <v>0</v>
      </c>
      <c r="BS10" s="18">
        <v>0</v>
      </c>
      <c r="BT10" s="28"/>
      <c r="BU10" s="11">
        <f>IF(SUM(BA10,BE10)&gt;0,SUM(BA10,BE10),"")</f>
        <v>7.9999999999999991</v>
      </c>
      <c r="BV10" s="11">
        <f>IF(SUM(AZ10:BA10,BC10:BE10,BG10)-BB10-BF10&gt;0,SUM(AZ10:BA10,BC10:BE10,BG10)-BB10-BF10,"")</f>
        <v>41.8</v>
      </c>
      <c r="BW10" s="11">
        <f>IF(SUM(BH10:BI10,BK10)-BJ10&gt;0,SUM(BH10:BI10,BK10)-BJ10,"")</f>
        <v>22.3</v>
      </c>
      <c r="BX10" s="11">
        <f>IF(SUM(BA10,BE10,BI10)&gt;0,SUM(BA10,BE10,BI10),"")</f>
        <v>11.7</v>
      </c>
      <c r="BY10" s="11">
        <f>IF(SUM(BV10,BW10)&gt;0,SUM(BV10,BW10),"")</f>
        <v>64.099999999999994</v>
      </c>
      <c r="BZ10" s="11">
        <f>IF(SUM(BM10,BQ10)&gt;0,SUM(BM10,BQ10),"")</f>
        <v>4.4000000000000004</v>
      </c>
      <c r="CA10" s="11">
        <f>IF(SUM(BL10:BM10,BO10:BQ10,BS10)-SUM(BN10,BR10)&gt;0,SUM(BL10:BM10,BO10:BQ10,BS10)-SUM(BN10,BR10),"")</f>
        <v>39.4</v>
      </c>
      <c r="CB10" s="11">
        <f>IF(SUM(BV10,BW10,CA10)&gt;0,SUM(BV10,BW10,CA10),"")</f>
        <v>103.5</v>
      </c>
      <c r="CC10" s="19">
        <v>18.100000000000001</v>
      </c>
      <c r="CD10" s="19">
        <v>5.2</v>
      </c>
      <c r="CE10" s="19">
        <v>0</v>
      </c>
      <c r="CF10" s="19">
        <v>0</v>
      </c>
      <c r="CG10" s="19">
        <v>17.8</v>
      </c>
      <c r="CH10" s="19">
        <v>5.2</v>
      </c>
      <c r="CI10" s="19">
        <v>0.2</v>
      </c>
      <c r="CJ10" s="19">
        <v>0.3</v>
      </c>
      <c r="CK10" s="19">
        <v>18</v>
      </c>
      <c r="CL10" s="19">
        <v>3.7</v>
      </c>
      <c r="CM10" s="19">
        <v>0.8</v>
      </c>
      <c r="CN10" s="19">
        <v>0</v>
      </c>
      <c r="CO10" s="19">
        <v>18.3</v>
      </c>
      <c r="CP10" s="19">
        <v>5.2</v>
      </c>
      <c r="CQ10" s="19">
        <v>0.2</v>
      </c>
      <c r="CR10" s="19">
        <v>0</v>
      </c>
      <c r="CS10" s="19">
        <v>18</v>
      </c>
      <c r="CT10" s="19">
        <v>5.2</v>
      </c>
      <c r="CU10" s="19">
        <v>0.2</v>
      </c>
      <c r="CV10" s="19">
        <v>0.3</v>
      </c>
      <c r="CW10" s="27"/>
      <c r="CX10" s="40">
        <f>IF(SUM(CD10,CH10)&gt;0,SUM(CD10,CH10),"")</f>
        <v>10.4</v>
      </c>
      <c r="CY10" s="40">
        <f>IF(SUM(CC10:CD10,CF10:CH10,CJ10)-CE10-CI10&gt;0,SUM(CC10:CD10,CF10:CH10,CJ10)-CE10-CI10,"")</f>
        <v>46.4</v>
      </c>
      <c r="CZ10" s="40">
        <f>IF(SUM(CK10:CL10,CN10)-CM10&gt;0,SUM(CK10:CL10,CN10)-CM10,"")</f>
        <v>20.9</v>
      </c>
      <c r="DA10" s="40">
        <f>IF(SUM(CD10,CH10,CL10)&gt;0,SUM(CD10,CH10,CL10),"")</f>
        <v>14.100000000000001</v>
      </c>
      <c r="DB10" s="40">
        <f>IF(SUM(CY10,CZ10)&gt;0,SUM(CY10,CZ10),"")</f>
        <v>67.3</v>
      </c>
      <c r="DC10" s="40">
        <f>IF(SUM(CP10,CT10)&gt;0,SUM(CP10,CT10),"")</f>
        <v>10.4</v>
      </c>
      <c r="DD10" s="40">
        <f>IF(SUM(CO10:CP10,CR10:CT10,CV10)-SUM(CQ10,CU10)&gt;0,SUM(CO10:CP10,CR10:CT10,CV10)-SUM(CQ10,CU10),"")</f>
        <v>46.6</v>
      </c>
      <c r="DE10" s="40">
        <f>IF(SUM(CY10,CZ10,DD10)&gt;0,SUM(CY10,CZ10,DD10),"")</f>
        <v>113.9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17.850000000000001</v>
      </c>
      <c r="QH10" s="22">
        <f>IF($CW10="P",CD10,(CD10+BA10)/2)</f>
        <v>5.1999999999999993</v>
      </c>
      <c r="QI10" s="22">
        <f>IF($CW10="P",CE10,(CE10+BB10)/2)</f>
        <v>0.4</v>
      </c>
      <c r="QJ10" s="22">
        <f>IF($CW10="P",CF10,(CF10+BC10)/2)</f>
        <v>0</v>
      </c>
      <c r="QK10" s="22">
        <f>IF($CW10="P",CG10,(CG10+BD10)/2)</f>
        <v>17.5</v>
      </c>
      <c r="QL10" s="22">
        <f>IF($CW10="P",CH10,(CH10+BE10)/2)</f>
        <v>4</v>
      </c>
      <c r="QM10" s="22">
        <f>IF($CW10="P",CI10,(CI10+BF10)/2)</f>
        <v>0.2</v>
      </c>
      <c r="QN10" s="22">
        <f>IF($CW10="P",CJ10,(CJ10+BG10)/2)</f>
        <v>0.15</v>
      </c>
      <c r="QO10" s="22">
        <f>IF($CW10="P",CK10,(CK10+BH10)/2)</f>
        <v>18.3</v>
      </c>
      <c r="QP10" s="22">
        <f>IF($CW10="P",CL10,(CL10+BI10)/2)</f>
        <v>3.7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18.25</v>
      </c>
      <c r="QT10" s="22">
        <f>IF($CW10="P",CP10,(CP10+BM10)/2)</f>
        <v>4.8000000000000007</v>
      </c>
      <c r="QU10" s="22">
        <f>IF($CW10="P",CQ10,(CQ10+BN10)/2)</f>
        <v>0.30000000000000004</v>
      </c>
      <c r="QV10" s="22">
        <f>IF($CW10="P",CR10,(CR10+BO10)/2)</f>
        <v>0</v>
      </c>
      <c r="QW10" s="22">
        <f>IF($CW10="P",CS10,(CS10+BP10)/2)</f>
        <v>17.600000000000001</v>
      </c>
      <c r="QX10" s="22">
        <f>IF($CW10="P",CT10,(CT10+BQ10)/2)</f>
        <v>2.6</v>
      </c>
      <c r="QY10" s="22">
        <f>IF($CW10="P",CU10,(CU10+BR10)/2)</f>
        <v>0.1</v>
      </c>
      <c r="QZ10" s="22">
        <f>IF($CW10="P",CV10,(CV10+BS10)/2)</f>
        <v>0.15</v>
      </c>
      <c r="RA10" s="27" t="s">
        <v>46</v>
      </c>
      <c r="RB10" s="40">
        <f>IF(SUM(QH10,QL10)&gt;0,SUM(QH10,QL10),"")</f>
        <v>9.1999999999999993</v>
      </c>
      <c r="RC10" s="40">
        <f>IF(SUM(QG10:QH10,QJ10:QL10,QN10)-QI10-QM10&gt;0,SUM(QG10:QH10,QJ10:QL10,QN10)-QI10-QM10,"")</f>
        <v>44.099999999999994</v>
      </c>
      <c r="RD10" s="40">
        <f>IF(SUM(QO10:QP10,QR10)-QQ10&gt;0,SUM(QO10:QP10,QR10)-QQ10,"")</f>
        <v>21.6</v>
      </c>
      <c r="RE10" s="40">
        <f>IF(SUM(QH10,QL10,QP10)&gt;0,SUM(QH10,QL10,QP10),"")</f>
        <v>12.899999999999999</v>
      </c>
      <c r="RF10" s="40">
        <f>IF(SUM(RC10,RD10)&gt;0,SUM(RC10,RD10),"")</f>
        <v>65.699999999999989</v>
      </c>
      <c r="RG10" s="40">
        <f>IF(SUM(QT10,QX10)&gt;0,SUM(QT10,QX10),"")</f>
        <v>7.4</v>
      </c>
      <c r="RH10" s="40">
        <f>IF(SUM(QS10:QT10,QV10:QX10,QZ10)-SUM(QU10,QY10)&gt;0,SUM(QS10:QT10,QV10:QX10,QZ10)-SUM(QU10,QY10),"")</f>
        <v>43.000000000000007</v>
      </c>
      <c r="RI10" s="40">
        <f>IF(SUM(RC10,RD10,RH10)&gt;0,SUM(RC10,RD10,RH10),"")</f>
        <v>108.69999999999999</v>
      </c>
    </row>
    <row r="11" spans="1:477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157</v>
      </c>
      <c r="D11" s="4" t="s">
        <v>5</v>
      </c>
      <c r="E11" s="4">
        <v>2006</v>
      </c>
      <c r="F11" s="9">
        <f>SUM(L11:T11)+SUM(L11:P11)*0.0000001+SUM(L11)*0.0000000000001</f>
        <v>157.70001115000454</v>
      </c>
      <c r="G11" s="66"/>
      <c r="H11" s="3" t="str">
        <f>IF(OR(AND(AR11&gt;=AY$34,AS11&gt;=AY$38,AR11&lt;&gt;"",AQ11=""),AND(AW11&gt;=AY$34,AX11&gt;=AY$38,AW11&lt;&gt;"",AQ11=""),AND(BU11&gt;=CB$34,BV11&gt;=CB$38,BU11&lt;&gt;"",BT11=""),AND(BZ11&gt;=CB$34,CA11&gt;=CB$38,BZ11&lt;&gt;"",BT11=""),AND(CX11&gt;=DE$34,CY11&gt;=DE$38,CX11&lt;&gt;"",CW11=""),AND(DC11&gt;=DE$34,DD11&gt;=DE$38,DC11&lt;&gt;""),AND(EC11&gt;=EJ$34,ED11&gt;=EJ$38,EC11&lt;&gt;""),AND(EH11&gt;=EJ$34,EI11&gt;=EJ$38,EH11&lt;&gt;""),AND(FE11&gt;=FL$34,FF11&gt;=FL$38,FE11&lt;&gt;""),AND(FJ11&gt;=FL$34,FK11&gt;=FL$38,FJ11&lt;&gt;""),AND(GG11&gt;=GN$34,GH11&gt;=GN$38,GG11&lt;&gt;""),AND(GL11&gt;=GN$34,GM11&gt;=GN$38,GL11&lt;&gt;""),AND(HI11&gt;=HP$34,HJ11&gt;=HP$38,HI11&lt;&gt;""),AND(HN11&gt;=HP$34,HO11&gt;=HP$38,HN11&lt;&gt;""),AND(IK11&gt;=IR$34,IL11&gt;=IR$38,IK11&lt;&gt;""),AND(IP11&gt;=IR$34,IQ11&gt;=IR$38,IP11&lt;&gt;""),AND(JM11&gt;=JT$34,JN11&gt;=JT$38,JM11&lt;&gt;""),AND(JR11&gt;=JT$34,JS11&gt;=JT$38,JR11&lt;&gt;""),AND(KO11&gt;=KV$34,KP11&gt;=KV$38,KO11&lt;&gt;""),AND(KT11&gt;=KV$34,KU11&gt;=KV$38,KT11&lt;&gt;""),AND(LQ11&gt;=LX$34,LR11&gt;=LX$38,LQ11&lt;&gt;""),AND(LV11&gt;=LX$34,LW11&gt;=LX$38,LV11&lt;&gt;""),AND(MS11&gt;=MZ$34,MT11&gt;=MZ$38,MS11&lt;&gt;""),AND(MX11&gt;=MZ$34,MY11&gt;=MZ$38,MX11&lt;&gt;""),AND(NU11&gt;=OB$34,NV11&gt;=OB$38,NU11&lt;&gt;""),AND(NZ11&gt;=OB$34,OA11&gt;=OB$38,NZ11&lt;&gt;""),AND(OW11&gt;=PD$34,OX11&gt;=PD$38,OW11&lt;&gt;""),AND(PB11&gt;=PD$34,PC11&gt;=PD$38,PB11&lt;&gt;""),AND(PY11&gt;=QF$34,PZ11&gt;=QF$38,PY11&lt;&gt;""),AND(QD11&gt;=QF$34,QE11&gt;=QF$38,QD11&lt;&gt;"")),"P","")</f>
        <v/>
      </c>
      <c r="I11" s="3" t="str">
        <f>IF(OR(AND(AS11&gt;=AY$38,AS11&lt;&gt;"",AQ11=""),AND(AX11&gt;=AY$38,AX11&lt;&gt;"",AQ11=""),AND(BV11&gt;=CB$38,BV11&lt;&gt;"",BT11=""),AND(CA11&gt;=CB$38,CA11&lt;&gt;"",BT11=""),AND(CY11&gt;=DE$38,CY11&lt;&gt;"",CW11=""),AND(DD11&gt;=DE$38,DD11&lt;&gt;"",CW11=""),AND(ED11&gt;=EJ$38,ED11&lt;&gt;""),AND(EI11&gt;=EJ$38,EI11&lt;&gt;""),AND(FF11&gt;=FL$38,FF11&lt;&gt;""),AND(FK11&gt;=FL$38,FK11&lt;&gt;""),AND(GH11&gt;=GN$38,GH11&lt;&gt;""),AND(GM11&gt;=GN$38,GM11&lt;&gt;""),AND(HJ11&gt;=HP$38,HJ11&lt;&gt;""),AND(HO11&gt;=HP$38,HO11&lt;&gt;""),AND(IL11&gt;=IR$38,IL11&lt;&gt;""),AND(IQ11&gt;=IR$38,IQ11&lt;&gt;""),AND(JN11&gt;=JT$38,JN11&lt;&gt;""),AND(JS11&gt;=JT$38,JS11&lt;&gt;""),AND(KP11&gt;=KV$38,KP11&lt;&gt;""),AND(KU11&gt;=KV$38,KU11&lt;&gt;""),AND(LR11&gt;=LX$38,LR11&lt;&gt;""),AND(LW11&gt;=LX$38,LW11&lt;&gt;""),AND(MT11&gt;=MZ$38,MT11&lt;&gt;""),AND(MY11&gt;=MZ$38,MY11&lt;&gt;""),AND(NV11&gt;=OB$38,NV11&lt;&gt;""),AND(OA11&gt;=OB$38,OA11&lt;&gt;""),AND(OX11&gt;=PD$38,OX11&lt;&gt;""),AND(PC11&gt;=PD$38,PC11&lt;&gt;""),AND(PZ11&gt;=QF$38,PZ11&lt;&gt;""),AND(QE11&gt;=QF$38,QE11&lt;&gt;"")),"P","")</f>
        <v/>
      </c>
      <c r="J11" s="36" t="str">
        <f>IF(AND(I11="P",H11=""),"No DD",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Merit",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Excellence",IF(K11="P","Worlds Team",IF(H11="P","National Team","")))))</f>
        <v/>
      </c>
      <c r="K11" s="3" t="str">
        <f>IF(OR(AND(AU11&gt;=AY$35,AV11&gt;=AY$39,AU11&lt;&gt;"",AQ11=""),AND(BX11&gt;=CB$35,BY11&gt;=CB$39,BX11&lt;&gt;"",BT11=""),AND(DA11&gt;=DE$35,DB11&gt;=DE$39,DA11&lt;&gt;"",CW11=""),AND(EF11&gt;=EJ$35,EG11&gt;=EJ$39,EF11&lt;&gt;""),AND(FH11&gt;=FL$35,FI11&gt;=FL$39,FH11&lt;&gt;""),AND(GJ11&gt;=GN$35,GK11&gt;=GN$39,GJ11&lt;&gt;""),AND(HL11&gt;=HP$35,HM11&gt;=HP$39,HL11&lt;&gt;""),AND(IN11&gt;=IR$35,IO11&gt;=IR$39,IN11&lt;&gt;""),AND(JP11&gt;=JT$35,JQ11&gt;=JT$39,JP11&lt;&gt;""),AND(KR11&gt;=KV$35,KS11&gt;=KV$39,KR11&lt;&gt;""),AND(LT11&gt;=LX$35,LU11&gt;=LX$39,LT11&lt;&gt;""),AND(MV11&gt;=MZ$35,MW11&gt;=MZ$39,MV11&lt;&gt;""),AND(NX11&gt;=OB$35,NY11&gt;=OB$39,NX11&lt;&gt;""),AND(OZ11&gt;=PD$35,PA11&gt;=PD$39,OZ11&lt;&gt;""),AND(QB11&gt;=QF$35,QC11&gt;=QF$39,QB11&lt;&gt;"")),"P","")</f>
        <v/>
      </c>
      <c r="L11" s="8">
        <f>IF(COUNT(AS11,BV11,CY11)&gt;0,LARGE((AS11,BV11,CY11),1),0)</f>
        <v>45.599999999999994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43.599999999999987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22.3</v>
      </c>
      <c r="Q11" s="8" t="str">
        <f>IF(P11=0,"",IF(P11=CZ11,$CC$1,IF(P11=BW11,$AZ$1,IF(P11=AT11,$W$1,""))))</f>
        <v>2023 Nationals</v>
      </c>
      <c r="R11" s="8">
        <f>IF(MAX(AX11,CA11,DD11)&gt;0,MAX(AX11,CA11,DD11),0)</f>
        <v>46.199999999999996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16.899999999999999</v>
      </c>
      <c r="X11" s="19">
        <v>4.8</v>
      </c>
      <c r="Y11" s="19">
        <v>0.2</v>
      </c>
      <c r="Z11" s="19">
        <v>0</v>
      </c>
      <c r="AA11" s="19">
        <v>17.2</v>
      </c>
      <c r="AB11" s="19">
        <v>2.8</v>
      </c>
      <c r="AC11" s="19">
        <v>0</v>
      </c>
      <c r="AD11" s="19">
        <v>0.3</v>
      </c>
      <c r="AE11" s="19">
        <v>19</v>
      </c>
      <c r="AF11" s="19">
        <v>3.5</v>
      </c>
      <c r="AG11" s="19">
        <v>0.2</v>
      </c>
      <c r="AH11" s="19">
        <v>0</v>
      </c>
      <c r="AI11" s="19">
        <v>18.100000000000001</v>
      </c>
      <c r="AJ11" s="19">
        <v>4.4000000000000004</v>
      </c>
      <c r="AK11" s="19">
        <v>0.2</v>
      </c>
      <c r="AL11" s="19">
        <v>0</v>
      </c>
      <c r="AM11" s="19">
        <v>18.3</v>
      </c>
      <c r="AN11" s="19">
        <v>2.8</v>
      </c>
      <c r="AO11" s="19">
        <v>0.4</v>
      </c>
      <c r="AP11" s="19">
        <v>0.3</v>
      </c>
      <c r="AQ11" s="27"/>
      <c r="AR11" s="40">
        <f>IF(SUM(X11,AB11)&gt;0,SUM(X11,AB11),"")</f>
        <v>7.6</v>
      </c>
      <c r="AS11" s="40">
        <f>IF(SUM(W11:X11,Z11:AB11,AD11)-Y11-AC11&gt;0,SUM(W11:X11,Z11:AB11,AD11)-Y11-AC11,"")</f>
        <v>41.79999999999999</v>
      </c>
      <c r="AT11" s="40">
        <f>IF(SUM(AE11:AF11,AH11)-AG11&gt;0,SUM(AE11:AF11,AH11)-AG11,"")</f>
        <v>22.3</v>
      </c>
      <c r="AU11" s="40">
        <f>IF(SUM(X11,AB11,AF11)&gt;0,SUM(X11,AB11,AF11),"")</f>
        <v>11.1</v>
      </c>
      <c r="AV11" s="40">
        <f>IF(SUM(AS11,AT11)&gt;0,SUM(AS11,AT11),"")</f>
        <v>64.099999999999994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43.29999999999999</v>
      </c>
      <c r="AY11" s="40">
        <f>IF(SUM(AS11,AT11,AX11)&gt;0,SUM(AS11,AT11,AX11),"")</f>
        <v>107.39999999999998</v>
      </c>
      <c r="AZ11" s="18">
        <v>18.5</v>
      </c>
      <c r="BA11" s="18">
        <v>4.4000000000000004</v>
      </c>
      <c r="BB11" s="18">
        <v>0.2</v>
      </c>
      <c r="BC11" s="18">
        <v>0</v>
      </c>
      <c r="BD11" s="18">
        <v>18</v>
      </c>
      <c r="BE11" s="18">
        <v>2.8</v>
      </c>
      <c r="BF11" s="18">
        <v>0.2</v>
      </c>
      <c r="BG11" s="18">
        <v>0.3</v>
      </c>
      <c r="BH11" s="18">
        <v>19.100000000000001</v>
      </c>
      <c r="BI11" s="18">
        <v>1.2999999999999998</v>
      </c>
      <c r="BJ11" s="18">
        <v>3.6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28"/>
      <c r="BU11" s="11">
        <f>IF(SUM(BA11,BE11)&gt;0,SUM(BA11,BE11),"")</f>
        <v>7.2</v>
      </c>
      <c r="BV11" s="11">
        <f>IF(SUM(AZ11:BA11,BC11:BE11,BG11)-BB11-BF11&gt;0,SUM(AZ11:BA11,BC11:BE11,BG11)-BB11-BF11,"")</f>
        <v>43.599999999999987</v>
      </c>
      <c r="BW11" s="11">
        <f>IF(SUM(BH11:BI11,BK11)-BJ11&gt;0,SUM(BH11:BI11,BK11)-BJ11,"")</f>
        <v>16.8</v>
      </c>
      <c r="BX11" s="11">
        <f>IF(SUM(BA11,BE11,BI11)&gt;0,SUM(BA11,BE11,BI11),"")</f>
        <v>8.5</v>
      </c>
      <c r="BY11" s="11">
        <f>IF(SUM(BV11,BW11)&gt;0,SUM(BV11,BW11),"")</f>
        <v>60.399999999999991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60.399999999999991</v>
      </c>
      <c r="CC11" s="19">
        <v>18.8</v>
      </c>
      <c r="CD11" s="19">
        <v>5.2</v>
      </c>
      <c r="CE11" s="19">
        <v>0.6</v>
      </c>
      <c r="CF11" s="19">
        <v>0</v>
      </c>
      <c r="CG11" s="19">
        <v>17.899999999999999</v>
      </c>
      <c r="CH11" s="19">
        <v>4.8</v>
      </c>
      <c r="CI11" s="19">
        <v>0.8</v>
      </c>
      <c r="CJ11" s="19">
        <v>0.3</v>
      </c>
      <c r="CK11" s="19">
        <v>17.8</v>
      </c>
      <c r="CL11" s="19">
        <v>0.7</v>
      </c>
      <c r="CM11" s="19">
        <v>0</v>
      </c>
      <c r="CN11" s="19">
        <v>0</v>
      </c>
      <c r="CO11" s="19">
        <v>18.399999999999999</v>
      </c>
      <c r="CP11" s="19">
        <v>4.4000000000000004</v>
      </c>
      <c r="CQ11" s="19">
        <v>0</v>
      </c>
      <c r="CR11" s="19">
        <v>0</v>
      </c>
      <c r="CS11" s="19">
        <v>18.3</v>
      </c>
      <c r="CT11" s="19">
        <v>5.6</v>
      </c>
      <c r="CU11" s="19">
        <v>0.8</v>
      </c>
      <c r="CV11" s="19">
        <v>0.3</v>
      </c>
      <c r="CW11" s="27"/>
      <c r="CX11" s="40">
        <f>IF(SUM(CD11,CH11)&gt;0,SUM(CD11,CH11),"")</f>
        <v>10</v>
      </c>
      <c r="CY11" s="40">
        <f>IF(SUM(CC11:CD11,CF11:CH11,CJ11)-CE11-CI11&gt;0,SUM(CC11:CD11,CF11:CH11,CJ11)-CE11-CI11,"")</f>
        <v>45.599999999999994</v>
      </c>
      <c r="CZ11" s="40">
        <f>IF(SUM(CK11:CL11,CN11)-CM11&gt;0,SUM(CK11:CL11,CN11)-CM11,"")</f>
        <v>18.5</v>
      </c>
      <c r="DA11" s="40">
        <f>IF(SUM(CD11,CH11,CL11)&gt;0,SUM(CD11,CH11,CL11),"")</f>
        <v>10.7</v>
      </c>
      <c r="DB11" s="40">
        <f>IF(SUM(CY11,CZ11)&gt;0,SUM(CY11,CZ11),"")</f>
        <v>64.099999999999994</v>
      </c>
      <c r="DC11" s="40">
        <f>IF(SUM(CP11,CT11)&gt;0,SUM(CP11,CT11),"")</f>
        <v>10</v>
      </c>
      <c r="DD11" s="40">
        <f>IF(SUM(CO11:CP11,CR11:CT11,CV11)-SUM(CQ11,CU11)&gt;0,SUM(CO11:CP11,CR11:CT11,CV11)-SUM(CQ11,CU11),"")</f>
        <v>46.199999999999996</v>
      </c>
      <c r="DE11" s="40">
        <f>IF(SUM(CY11,CZ11,DD11)&gt;0,SUM(CY11,CZ11,DD11),"")</f>
        <v>110.29999999999998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18.649999999999999</v>
      </c>
      <c r="QH11" s="22">
        <f>IF($CW11="P",CD11,(CD11+BA11)/2)</f>
        <v>4.8000000000000007</v>
      </c>
      <c r="QI11" s="22">
        <f>IF($CW11="P",CE11,(CE11+BB11)/2)</f>
        <v>0.4</v>
      </c>
      <c r="QJ11" s="22">
        <f>IF($CW11="P",CF11,(CF11+BC11)/2)</f>
        <v>0</v>
      </c>
      <c r="QK11" s="22">
        <f>IF($CW11="P",CG11,(CG11+BD11)/2)</f>
        <v>17.95</v>
      </c>
      <c r="QL11" s="22">
        <f>IF($CW11="P",CH11,(CH11+BE11)/2)</f>
        <v>3.8</v>
      </c>
      <c r="QM11" s="22">
        <f>IF($CW11="P",CI11,(CI11+BF11)/2)</f>
        <v>0.5</v>
      </c>
      <c r="QN11" s="22">
        <f>IF($CW11="P",CJ11,(CJ11+BG11)/2)</f>
        <v>0.3</v>
      </c>
      <c r="QO11" s="22">
        <f>IF($CW11="P",CK11,(CK11+BH11)/2)</f>
        <v>18.450000000000003</v>
      </c>
      <c r="QP11" s="22">
        <f>IF($CW11="P",CL11,(CL11+BI11)/2)</f>
        <v>0.99999999999999989</v>
      </c>
      <c r="QQ11" s="22">
        <f>IF($CW11="P",CM11,(CM11+BJ11)/2)</f>
        <v>1.8</v>
      </c>
      <c r="QR11" s="22">
        <f>IF($CW11="P",CN11,(CN11+BK11)/2)</f>
        <v>0</v>
      </c>
      <c r="QS11" s="22">
        <f>IF($CW11="P",CO11,(CO11+BL11)/2)</f>
        <v>9.1999999999999993</v>
      </c>
      <c r="QT11" s="22">
        <f>IF($CW11="P",CP11,(CP11+BM11)/2)</f>
        <v>2.2000000000000002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9.15</v>
      </c>
      <c r="QX11" s="22">
        <f>IF($CW11="P",CT11,(CT11+BQ11)/2)</f>
        <v>2.8</v>
      </c>
      <c r="QY11" s="22">
        <f>IF($CW11="P",CU11,(CU11+BR11)/2)</f>
        <v>0.4</v>
      </c>
      <c r="QZ11" s="22">
        <f>IF($CW11="P",CV11,(CV11+BS11)/2)</f>
        <v>0.15</v>
      </c>
      <c r="RA11" s="27" t="s">
        <v>46</v>
      </c>
      <c r="RB11" s="40">
        <f>IF(SUM(QH11,QL11)&gt;0,SUM(QH11,QL11),"")</f>
        <v>8.6000000000000014</v>
      </c>
      <c r="RC11" s="40">
        <f>IF(SUM(QG11:QH11,QJ11:QL11,QN11)-QI11-QM11&gt;0,SUM(QG11:QH11,QJ11:QL11,QN11)-QI11-QM11,"")</f>
        <v>44.599999999999994</v>
      </c>
      <c r="RD11" s="40">
        <f>IF(SUM(QO11:QP11,QR11)-QQ11&gt;0,SUM(QO11:QP11,QR11)-QQ11,"")</f>
        <v>17.650000000000002</v>
      </c>
      <c r="RE11" s="40">
        <f>IF(SUM(QH11,QL11,QP11)&gt;0,SUM(QH11,QL11,QP11),"")</f>
        <v>9.6000000000000014</v>
      </c>
      <c r="RF11" s="40">
        <f>IF(SUM(RC11,RD11)&gt;0,SUM(RC11,RD11),"")</f>
        <v>62.25</v>
      </c>
      <c r="RG11" s="40">
        <f>IF(SUM(QT11,QX11)&gt;0,SUM(QT11,QX11),"")</f>
        <v>5</v>
      </c>
      <c r="RH11" s="40">
        <f>IF(SUM(QS11:QT11,QV11:QX11,QZ11)-SUM(QU11,QY11)&gt;0,SUM(QS11:QT11,QV11:QX11,QZ11)-SUM(QU11,QY11),"")</f>
        <v>23.099999999999998</v>
      </c>
      <c r="RI11" s="40">
        <f>IF(SUM(RC11,RD11,RH11)&gt;0,SUM(RC11,RD11,RH11),"")</f>
        <v>85.35</v>
      </c>
    </row>
    <row r="12" spans="1:477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156</v>
      </c>
      <c r="D12" s="4" t="s">
        <v>31</v>
      </c>
      <c r="E12" s="4">
        <v>2006</v>
      </c>
      <c r="F12" s="9">
        <f>SUM(L12:T12)+SUM(L12:P12)*0.0000001+SUM(L12)*0.0000000000001</f>
        <v>156.20001113000444</v>
      </c>
      <c r="G12" s="66"/>
      <c r="H12" s="3" t="str">
        <f>IF(OR(AND(AR12&gt;=AY$34,AS12&gt;=AY$38,AR12&lt;&gt;"",AQ12=""),AND(AW12&gt;=AY$34,AX12&gt;=AY$38,AW12&lt;&gt;"",AQ12=""),AND(BU12&gt;=CB$34,BV12&gt;=CB$38,BU12&lt;&gt;"",BT12=""),AND(BZ12&gt;=CB$34,CA12&gt;=CB$38,BZ12&lt;&gt;"",BT12=""),AND(CX12&gt;=DE$34,CY12&gt;=DE$38,CX12&lt;&gt;"",CW12=""),AND(DC12&gt;=DE$34,DD12&gt;=DE$38,DC12&lt;&gt;""),AND(EC12&gt;=EJ$34,ED12&gt;=EJ$38,EC12&lt;&gt;""),AND(EH12&gt;=EJ$34,EI12&gt;=EJ$38,EH12&lt;&gt;""),AND(FE12&gt;=FL$34,FF12&gt;=FL$38,FE12&lt;&gt;""),AND(FJ12&gt;=FL$34,FK12&gt;=FL$38,FJ12&lt;&gt;""),AND(GG12&gt;=GN$34,GH12&gt;=GN$38,GG12&lt;&gt;""),AND(GL12&gt;=GN$34,GM12&gt;=GN$38,GL12&lt;&gt;""),AND(HI12&gt;=HP$34,HJ12&gt;=HP$38,HI12&lt;&gt;""),AND(HN12&gt;=HP$34,HO12&gt;=HP$38,HN12&lt;&gt;""),AND(IK12&gt;=IR$34,IL12&gt;=IR$38,IK12&lt;&gt;""),AND(IP12&gt;=IR$34,IQ12&gt;=IR$38,IP12&lt;&gt;""),AND(JM12&gt;=JT$34,JN12&gt;=JT$38,JM12&lt;&gt;""),AND(JR12&gt;=JT$34,JS12&gt;=JT$38,JR12&lt;&gt;""),AND(KO12&gt;=KV$34,KP12&gt;=KV$38,KO12&lt;&gt;""),AND(KT12&gt;=KV$34,KU12&gt;=KV$38,KT12&lt;&gt;""),AND(LQ12&gt;=LX$34,LR12&gt;=LX$38,LQ12&lt;&gt;""),AND(LV12&gt;=LX$34,LW12&gt;=LX$38,LV12&lt;&gt;""),AND(MS12&gt;=MZ$34,MT12&gt;=MZ$38,MS12&lt;&gt;""),AND(MX12&gt;=MZ$34,MY12&gt;=MZ$38,MX12&lt;&gt;""),AND(NU12&gt;=OB$34,NV12&gt;=OB$38,NU12&lt;&gt;""),AND(NZ12&gt;=OB$34,OA12&gt;=OB$38,NZ12&lt;&gt;""),AND(OW12&gt;=PD$34,OX12&gt;=PD$38,OW12&lt;&gt;""),AND(PB12&gt;=PD$34,PC12&gt;=PD$38,PB12&lt;&gt;""),AND(PY12&gt;=QF$34,PZ12&gt;=QF$38,PY12&lt;&gt;""),AND(QD12&gt;=QF$34,QE12&gt;=QF$38,QD12&lt;&gt;"")),"P","")</f>
        <v/>
      </c>
      <c r="I12" s="3" t="str">
        <f>IF(OR(AND(AS12&gt;=AY$38,AS12&lt;&gt;"",AQ12=""),AND(AX12&gt;=AY$38,AX12&lt;&gt;"",AQ12=""),AND(BV12&gt;=CB$38,BV12&lt;&gt;"",BT12=""),AND(CA12&gt;=CB$38,CA12&lt;&gt;"",BT12=""),AND(CY12&gt;=DE$38,CY12&lt;&gt;"",CW12=""),AND(DD12&gt;=DE$38,DD12&lt;&gt;"",CW12=""),AND(ED12&gt;=EJ$38,ED12&lt;&gt;""),AND(EI12&gt;=EJ$38,EI12&lt;&gt;""),AND(FF12&gt;=FL$38,FF12&lt;&gt;""),AND(FK12&gt;=FL$38,FK12&lt;&gt;""),AND(GH12&gt;=GN$38,GH12&lt;&gt;""),AND(GM12&gt;=GN$38,GM12&lt;&gt;""),AND(HJ12&gt;=HP$38,HJ12&lt;&gt;""),AND(HO12&gt;=HP$38,HO12&lt;&gt;""),AND(IL12&gt;=IR$38,IL12&lt;&gt;""),AND(IQ12&gt;=IR$38,IQ12&lt;&gt;""),AND(JN12&gt;=JT$38,JN12&lt;&gt;""),AND(JS12&gt;=JT$38,JS12&lt;&gt;""),AND(KP12&gt;=KV$38,KP12&lt;&gt;""),AND(KU12&gt;=KV$38,KU12&lt;&gt;""),AND(LR12&gt;=LX$38,LR12&lt;&gt;""),AND(LW12&gt;=LX$38,LW12&lt;&gt;""),AND(MT12&gt;=MZ$38,MT12&lt;&gt;""),AND(MY12&gt;=MZ$38,MY12&lt;&gt;""),AND(NV12&gt;=OB$38,NV12&lt;&gt;""),AND(OA12&gt;=OB$38,OA12&lt;&gt;""),AND(OX12&gt;=PD$38,OX12&lt;&gt;""),AND(PC12&gt;=PD$38,PC12&lt;&gt;""),AND(PZ12&gt;=QF$38,PZ12&lt;&gt;""),AND(QE12&gt;=QF$38,QE12&lt;&gt;"")),"P","")</f>
        <v/>
      </c>
      <c r="J12" s="36" t="str">
        <f>IF(AND(I12="P",H12=""),"No DD",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Merit",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Excellence",IF(K12="P","Worlds Team",IF(H12="P","National Team","")))))</f>
        <v/>
      </c>
      <c r="K12" s="3" t="str">
        <f>IF(OR(AND(AU12&gt;=AY$35,AV12&gt;=AY$39,AU12&lt;&gt;"",AQ12=""),AND(BX12&gt;=CB$35,BY12&gt;=CB$39,BX12&lt;&gt;"",BT12=""),AND(DA12&gt;=DE$35,DB12&gt;=DE$39,DA12&lt;&gt;"",CW12=""),AND(EF12&gt;=EJ$35,EG12&gt;=EJ$39,EF12&lt;&gt;""),AND(FH12&gt;=FL$35,FI12&gt;=FL$39,FH12&lt;&gt;""),AND(GJ12&gt;=GN$35,GK12&gt;=GN$39,GJ12&lt;&gt;""),AND(HL12&gt;=HP$35,HM12&gt;=HP$39,HL12&lt;&gt;""),AND(IN12&gt;=IR$35,IO12&gt;=IR$39,IN12&lt;&gt;""),AND(JP12&gt;=JT$35,JQ12&gt;=JT$39,JP12&lt;&gt;""),AND(KR12&gt;=KV$35,KS12&gt;=KV$39,KR12&lt;&gt;""),AND(LT12&gt;=LX$35,LU12&gt;=LX$39,LT12&lt;&gt;""),AND(MV12&gt;=MZ$35,MW12&gt;=MZ$39,MV12&lt;&gt;""),AND(NX12&gt;=OB$35,NY12&gt;=OB$39,NX12&lt;&gt;""),AND(OZ12&gt;=PD$35,PA12&gt;=PD$39,OZ12&lt;&gt;""),AND(QB12&gt;=QF$35,QC12&gt;=QF$39,QB12&lt;&gt;"")),"P","")</f>
        <v/>
      </c>
      <c r="L12" s="8">
        <f>IF(COUNT(AS12,BV12,CY12)&gt;0,LARGE((AS12,BV12,CY12),1),0)</f>
        <v>44.400000000000006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44.2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2023 Nationals</v>
      </c>
      <c r="R12" s="8">
        <f>IF(MAX(AX12,CA12,DD12)&gt;0,MAX(AX12,CA12,DD12),0)</f>
        <v>44.900000000000006</v>
      </c>
      <c r="S12" s="8" t="str">
        <f>IF(R12=0,"",IF(R12=DD12,$CC$1,IF(R12=CA12,$AZ$1,IF(R12=AX12,$W$1,""))))</f>
        <v>2023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18.5</v>
      </c>
      <c r="X12" s="19">
        <v>3.6</v>
      </c>
      <c r="Y12" s="19">
        <v>0.2</v>
      </c>
      <c r="Z12" s="19">
        <v>0</v>
      </c>
      <c r="AA12" s="19">
        <v>18.8</v>
      </c>
      <c r="AB12" s="19">
        <v>3.5</v>
      </c>
      <c r="AC12" s="19">
        <v>0</v>
      </c>
      <c r="AD12" s="19">
        <v>0</v>
      </c>
      <c r="AE12" s="19">
        <v>19</v>
      </c>
      <c r="AF12" s="19">
        <v>3.7</v>
      </c>
      <c r="AG12" s="19">
        <v>0</v>
      </c>
      <c r="AH12" s="19">
        <v>0</v>
      </c>
      <c r="AI12" s="19">
        <v>19.100000000000001</v>
      </c>
      <c r="AJ12" s="19">
        <v>3.5</v>
      </c>
      <c r="AK12" s="19">
        <v>0</v>
      </c>
      <c r="AL12" s="19">
        <v>0</v>
      </c>
      <c r="AM12" s="19">
        <v>18.600000000000001</v>
      </c>
      <c r="AN12" s="19">
        <v>3.7</v>
      </c>
      <c r="AO12" s="19">
        <v>0</v>
      </c>
      <c r="AP12" s="19">
        <v>0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44.2</v>
      </c>
      <c r="AT12" s="40">
        <f>IF(SUM(AE12:AF12,AH12)-AG12&gt;0,SUM(AE12:AF12,AH12)-AG12,"")</f>
        <v>22.7</v>
      </c>
      <c r="AU12" s="40">
        <f>IF(SUM(X12,AB12,AF12)&gt;0,SUM(X12,AB12,AF12),"")</f>
        <v>10.8</v>
      </c>
      <c r="AV12" s="40">
        <f>IF(SUM(AS12,AT12)&gt;0,SUM(AS12,AT12),"")</f>
        <v>66.900000000000006</v>
      </c>
      <c r="AW12" s="40">
        <f>IF(SUM(AJ12,AN12)&gt;0,SUM(AJ12,AN12),"")</f>
        <v>7.2</v>
      </c>
      <c r="AX12" s="40">
        <f>IF(SUM(AI12:AJ12,AL12:AN12,AP12)-SUM(AK12,AO12)&gt;0,SUM(AI12:AJ12,AL12:AN12,AP12)-SUM(AK12,AO12),"")</f>
        <v>44.900000000000006</v>
      </c>
      <c r="AY12" s="40">
        <f>IF(SUM(AS12,AT12,AX12)&gt;0,SUM(AS12,AT12,AX12),"")</f>
        <v>111.80000000000001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18.600000000000001</v>
      </c>
      <c r="CD12" s="19">
        <v>3.6</v>
      </c>
      <c r="CE12" s="19">
        <v>0</v>
      </c>
      <c r="CF12" s="19">
        <v>0</v>
      </c>
      <c r="CG12" s="19">
        <v>18.7</v>
      </c>
      <c r="CH12" s="19">
        <v>3.5</v>
      </c>
      <c r="CI12" s="19">
        <v>0</v>
      </c>
      <c r="CJ12" s="19">
        <v>0</v>
      </c>
      <c r="CK12" s="19">
        <v>18.7</v>
      </c>
      <c r="CL12" s="19">
        <v>3.7</v>
      </c>
      <c r="CM12" s="19">
        <v>0</v>
      </c>
      <c r="CN12" s="19">
        <v>0</v>
      </c>
      <c r="CO12" s="19">
        <v>18.8</v>
      </c>
      <c r="CP12" s="19">
        <v>3.5</v>
      </c>
      <c r="CQ12" s="19">
        <v>0.6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44.400000000000006</v>
      </c>
      <c r="CZ12" s="40">
        <f>IF(SUM(CK12:CL12,CN12)-CM12&gt;0,SUM(CK12:CL12,CN12)-CM12,"")</f>
        <v>22.4</v>
      </c>
      <c r="DA12" s="40">
        <f>IF(SUM(CD12,CH12,CL12)&gt;0,SUM(CD12,CH12,CL12),"")</f>
        <v>10.8</v>
      </c>
      <c r="DB12" s="40">
        <f>IF(SUM(CY12,CZ12)&gt;0,SUM(CY12,CZ12),"")</f>
        <v>66.800000000000011</v>
      </c>
      <c r="DC12" s="40">
        <f>IF(SUM(CP12,CT12)&gt;0,SUM(CP12,CT12),"")</f>
        <v>3.5</v>
      </c>
      <c r="DD12" s="40">
        <f>IF(SUM(CO12:CP12,CR12:CT12,CV12)-SUM(CQ12,CU12)&gt;0,SUM(CO12:CP12,CR12:CT12,CV12)-SUM(CQ12,CU12),"")</f>
        <v>21.7</v>
      </c>
      <c r="DE12" s="40">
        <f>IF(SUM(CY12,CZ12,DD12)&gt;0,SUM(CY12,CZ12,DD12),"")</f>
        <v>88.500000000000014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9.3000000000000007</v>
      </c>
      <c r="QH12" s="22">
        <f>IF($CW12="P",CD12,(CD12+BA12)/2)</f>
        <v>1.8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9.35</v>
      </c>
      <c r="QL12" s="22">
        <f>IF($CW12="P",CH12,(CH12+BE12)/2)</f>
        <v>1.75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9.35</v>
      </c>
      <c r="QP12" s="22">
        <f>IF($CW12="P",CL12,(CL12+BI12)/2)</f>
        <v>1.85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9.4</v>
      </c>
      <c r="QT12" s="22">
        <f>IF($CW12="P",CP12,(CP12+BM12)/2)</f>
        <v>1.75</v>
      </c>
      <c r="QU12" s="22">
        <f>IF($CW12="P",CQ12,(CQ12+BN12)/2)</f>
        <v>0.3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3.55</v>
      </c>
      <c r="RC12" s="40">
        <f>IF(SUM(QG12:QH12,QJ12:QL12,QN12)-QI12-QM12&gt;0,SUM(QG12:QH12,QJ12:QL12,QN12)-QI12-QM12,"")</f>
        <v>22.200000000000003</v>
      </c>
      <c r="RD12" s="40">
        <f>IF(SUM(QO12:QP12,QR12)-QQ12&gt;0,SUM(QO12:QP12,QR12)-QQ12,"")</f>
        <v>11.2</v>
      </c>
      <c r="RE12" s="40">
        <f>IF(SUM(QH12,QL12,QP12)&gt;0,SUM(QH12,QL12,QP12),"")</f>
        <v>5.4</v>
      </c>
      <c r="RF12" s="40">
        <f>IF(SUM(RC12,RD12)&gt;0,SUM(RC12,RD12),"")</f>
        <v>33.400000000000006</v>
      </c>
      <c r="RG12" s="40">
        <f>IF(SUM(QT12,QX12)&gt;0,SUM(QT12,QX12),"")</f>
        <v>1.75</v>
      </c>
      <c r="RH12" s="40">
        <f>IF(SUM(QS12:QT12,QV12:QX12,QZ12)-SUM(QU12,QY12)&gt;0,SUM(QS12:QT12,QV12:QX12,QZ12)-SUM(QU12,QY12),"")</f>
        <v>10.85</v>
      </c>
      <c r="RI12" s="40">
        <f>IF(SUM(RC12,RD12,RH12)&gt;0,SUM(RC12,RD12,RH12),"")</f>
        <v>44.250000000000007</v>
      </c>
    </row>
    <row r="13" spans="1:477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133</v>
      </c>
      <c r="D13" s="4" t="s">
        <v>31</v>
      </c>
      <c r="E13" s="4">
        <v>2005</v>
      </c>
      <c r="F13" s="9">
        <f>SUM(L13:T13)+SUM(L13:P13)*0.0000001+SUM(L13)*0.0000000000001</f>
        <v>155.40001118000467</v>
      </c>
      <c r="G13" s="66"/>
      <c r="H13" s="3" t="str">
        <f>IF(OR(AND(AR13&gt;=AY$34,AS13&gt;=AY$38,AR13&lt;&gt;"",AQ13=""),AND(AW13&gt;=AY$34,AX13&gt;=AY$38,AW13&lt;&gt;"",AQ13=""),AND(BU13&gt;=CB$34,BV13&gt;=CB$38,BU13&lt;&gt;"",BT13=""),AND(BZ13&gt;=CB$34,CA13&gt;=CB$38,BZ13&lt;&gt;"",BT13=""),AND(CX13&gt;=DE$34,CY13&gt;=DE$38,CX13&lt;&gt;"",CW13=""),AND(DC13&gt;=DE$34,DD13&gt;=DE$38,DC13&lt;&gt;""),AND(EC13&gt;=EJ$34,ED13&gt;=EJ$38,EC13&lt;&gt;""),AND(EH13&gt;=EJ$34,EI13&gt;=EJ$38,EH13&lt;&gt;""),AND(FE13&gt;=FL$34,FF13&gt;=FL$38,FE13&lt;&gt;""),AND(FJ13&gt;=FL$34,FK13&gt;=FL$38,FJ13&lt;&gt;""),AND(GG13&gt;=GN$34,GH13&gt;=GN$38,GG13&lt;&gt;""),AND(GL13&gt;=GN$34,GM13&gt;=GN$38,GL13&lt;&gt;""),AND(HI13&gt;=HP$34,HJ13&gt;=HP$38,HI13&lt;&gt;""),AND(HN13&gt;=HP$34,HO13&gt;=HP$38,HN13&lt;&gt;""),AND(IK13&gt;=IR$34,IL13&gt;=IR$38,IK13&lt;&gt;""),AND(IP13&gt;=IR$34,IQ13&gt;=IR$38,IP13&lt;&gt;""),AND(JM13&gt;=JT$34,JN13&gt;=JT$38,JM13&lt;&gt;""),AND(JR13&gt;=JT$34,JS13&gt;=JT$38,JR13&lt;&gt;""),AND(KO13&gt;=KV$34,KP13&gt;=KV$38,KO13&lt;&gt;""),AND(KT13&gt;=KV$34,KU13&gt;=KV$38,KT13&lt;&gt;""),AND(LQ13&gt;=LX$34,LR13&gt;=LX$38,LQ13&lt;&gt;""),AND(LV13&gt;=LX$34,LW13&gt;=LX$38,LV13&lt;&gt;""),AND(MS13&gt;=MZ$34,MT13&gt;=MZ$38,MS13&lt;&gt;""),AND(MX13&gt;=MZ$34,MY13&gt;=MZ$38,MX13&lt;&gt;""),AND(NU13&gt;=OB$34,NV13&gt;=OB$38,NU13&lt;&gt;""),AND(NZ13&gt;=OB$34,OA13&gt;=OB$38,NZ13&lt;&gt;""),AND(OW13&gt;=PD$34,OX13&gt;=PD$38,OW13&lt;&gt;""),AND(PB13&gt;=PD$34,PC13&gt;=PD$38,PB13&lt;&gt;""),AND(PY13&gt;=QF$34,PZ13&gt;=QF$38,PY13&lt;&gt;""),AND(QD13&gt;=QF$34,QE13&gt;=QF$38,QD13&lt;&gt;"")),"P","")</f>
        <v/>
      </c>
      <c r="I13" s="3" t="str">
        <f>IF(OR(AND(AS13&gt;=AY$38,AS13&lt;&gt;"",AQ13=""),AND(AX13&gt;=AY$38,AX13&lt;&gt;"",AQ13=""),AND(BV13&gt;=CB$38,BV13&lt;&gt;"",BT13=""),AND(CA13&gt;=CB$38,CA13&lt;&gt;"",BT13=""),AND(CY13&gt;=DE$38,CY13&lt;&gt;"",CW13=""),AND(DD13&gt;=DE$38,DD13&lt;&gt;"",CW13=""),AND(ED13&gt;=EJ$38,ED13&lt;&gt;""),AND(EI13&gt;=EJ$38,EI13&lt;&gt;""),AND(FF13&gt;=FL$38,FF13&lt;&gt;""),AND(FK13&gt;=FL$38,FK13&lt;&gt;""),AND(GH13&gt;=GN$38,GH13&lt;&gt;""),AND(GM13&gt;=GN$38,GM13&lt;&gt;""),AND(HJ13&gt;=HP$38,HJ13&lt;&gt;""),AND(HO13&gt;=HP$38,HO13&lt;&gt;""),AND(IL13&gt;=IR$38,IL13&lt;&gt;""),AND(IQ13&gt;=IR$38,IQ13&lt;&gt;""),AND(JN13&gt;=JT$38,JN13&lt;&gt;""),AND(JS13&gt;=JT$38,JS13&lt;&gt;""),AND(KP13&gt;=KV$38,KP13&lt;&gt;""),AND(KU13&gt;=KV$38,KU13&lt;&gt;""),AND(LR13&gt;=LX$38,LR13&lt;&gt;""),AND(LW13&gt;=LX$38,LW13&lt;&gt;""),AND(MT13&gt;=MZ$38,MT13&lt;&gt;""),AND(MY13&gt;=MZ$38,MY13&lt;&gt;""),AND(NV13&gt;=OB$38,NV13&lt;&gt;""),AND(OA13&gt;=OB$38,OA13&lt;&gt;""),AND(OX13&gt;=PD$38,OX13&lt;&gt;""),AND(PC13&gt;=PD$38,PC13&lt;&gt;""),AND(PZ13&gt;=QF$38,PZ13&lt;&gt;""),AND(QE13&gt;=QF$38,QE13&lt;&gt;"")),"P","")</f>
        <v/>
      </c>
      <c r="J13" s="36" t="str">
        <f>IF(AND(I13="P",H13=""),"No DD",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Merit",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Excellence",IF(K13="P","Worlds Team",IF(H13="P","National Team","")))))</f>
        <v/>
      </c>
      <c r="K13" s="3" t="str">
        <f>IF(OR(AND(AU13&gt;=AY$35,AV13&gt;=AY$39,AU13&lt;&gt;"",AQ13=""),AND(BX13&gt;=CB$35,BY13&gt;=CB$39,BX13&lt;&gt;"",BT13=""),AND(DA13&gt;=DE$35,DB13&gt;=DE$39,DA13&lt;&gt;"",CW13=""),AND(EF13&gt;=EJ$35,EG13&gt;=EJ$39,EF13&lt;&gt;""),AND(FH13&gt;=FL$35,FI13&gt;=FL$39,FH13&lt;&gt;""),AND(GJ13&gt;=GN$35,GK13&gt;=GN$39,GJ13&lt;&gt;""),AND(HL13&gt;=HP$35,HM13&gt;=HP$39,HL13&lt;&gt;""),AND(IN13&gt;=IR$35,IO13&gt;=IR$39,IN13&lt;&gt;""),AND(JP13&gt;=JT$35,JQ13&gt;=JT$39,JP13&lt;&gt;""),AND(KR13&gt;=KV$35,KS13&gt;=KV$39,KR13&lt;&gt;""),AND(LT13&gt;=LX$35,LU13&gt;=LX$39,LT13&lt;&gt;""),AND(MV13&gt;=MZ$35,MW13&gt;=MZ$39,MV13&lt;&gt;""),AND(NX13&gt;=OB$35,NY13&gt;=OB$39,NX13&lt;&gt;""),AND(OZ13&gt;=PD$35,PA13&gt;=PD$39,OZ13&lt;&gt;""),AND(QB13&gt;=QF$35,QC13&gt;=QF$39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43.5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16.2</v>
      </c>
      <c r="X13" s="19">
        <v>5.2</v>
      </c>
      <c r="Y13" s="19">
        <v>1</v>
      </c>
      <c r="Z13" s="19">
        <v>0.3</v>
      </c>
      <c r="AA13" s="19">
        <v>18.399999999999999</v>
      </c>
      <c r="AB13" s="19">
        <v>5.2</v>
      </c>
      <c r="AC13" s="19">
        <v>0.8</v>
      </c>
      <c r="AD13" s="19">
        <v>0</v>
      </c>
      <c r="AE13" s="19">
        <v>18.600000000000001</v>
      </c>
      <c r="AF13" s="19">
        <v>3.5</v>
      </c>
      <c r="AG13" s="19">
        <v>0.2</v>
      </c>
      <c r="AH13" s="19">
        <v>0</v>
      </c>
      <c r="AI13" s="19">
        <v>18</v>
      </c>
      <c r="AJ13" s="19">
        <v>5.2</v>
      </c>
      <c r="AK13" s="19">
        <v>0.8</v>
      </c>
      <c r="AL13" s="19">
        <v>0</v>
      </c>
      <c r="AM13" s="19">
        <v>16.399999999999999</v>
      </c>
      <c r="AN13" s="19">
        <v>3.5</v>
      </c>
      <c r="AO13" s="19">
        <v>0.2</v>
      </c>
      <c r="AP13" s="19">
        <v>0</v>
      </c>
      <c r="AQ13" s="27"/>
      <c r="AR13" s="40">
        <f>IF(SUM(X13,AB13)&gt;0,SUM(X13,AB13),"")</f>
        <v>10.4</v>
      </c>
      <c r="AS13" s="40">
        <f>IF(SUM(W13:X13,Z13:AB13,AD13)-Y13-AC13&gt;0,SUM(W13:X13,Z13:AB13,AD13)-Y13-AC13,"")</f>
        <v>43.5</v>
      </c>
      <c r="AT13" s="40">
        <f>IF(SUM(AE13:AF13,AH13)-AG13&gt;0,SUM(AE13:AF13,AH13)-AG13,"")</f>
        <v>21.900000000000002</v>
      </c>
      <c r="AU13" s="40">
        <f>IF(SUM(X13,AB13,AF13)&gt;0,SUM(X13,AB13,AF13),"")</f>
        <v>13.9</v>
      </c>
      <c r="AV13" s="40">
        <f>IF(SUM(AS13,AT13)&gt;0,SUM(AS13,AT13),"")</f>
        <v>65.400000000000006</v>
      </c>
      <c r="AW13" s="40">
        <f>IF(SUM(AJ13,AN13)&gt;0,SUM(AJ13,AN13),"")</f>
        <v>8.6999999999999993</v>
      </c>
      <c r="AX13" s="40">
        <f>IF(SUM(AI13:AJ13,AL13:AN13,AP13)-SUM(AK13,AO13)&gt;0,SUM(AI13:AJ13,AL13:AN13,AP13)-SUM(AK13,AO13),"")</f>
        <v>42.099999999999994</v>
      </c>
      <c r="AY13" s="40">
        <f>IF(SUM(AS13,AT13,AX13)&gt;0,SUM(AS13,AT13,AX13),"")</f>
        <v>107.5</v>
      </c>
      <c r="AZ13" s="18">
        <v>18</v>
      </c>
      <c r="BA13" s="18">
        <v>5.1999999999999993</v>
      </c>
      <c r="BB13" s="18">
        <v>0.6</v>
      </c>
      <c r="BC13" s="18">
        <v>0</v>
      </c>
      <c r="BD13" s="18">
        <v>16.2</v>
      </c>
      <c r="BE13" s="18">
        <v>2</v>
      </c>
      <c r="BF13" s="18">
        <v>2</v>
      </c>
      <c r="BG13" s="18">
        <v>0</v>
      </c>
      <c r="BH13" s="18">
        <v>18.100000000000001</v>
      </c>
      <c r="BI13" s="18">
        <v>3.5</v>
      </c>
      <c r="BJ13" s="18">
        <v>0.6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38.799999999999997</v>
      </c>
      <c r="BW13" s="11">
        <f>IF(SUM(BH13:BI13,BK13)-BJ13&gt;0,SUM(BH13:BI13,BK13)-BJ13,"")</f>
        <v>21</v>
      </c>
      <c r="BX13" s="11">
        <f>IF(SUM(BA13,BE13,BI13)&gt;0,SUM(BA13,BE13,BI13),"")</f>
        <v>10.7</v>
      </c>
      <c r="BY13" s="11">
        <f>IF(SUM(BV13,BW13)&gt;0,SUM(BV13,BW13),"")</f>
        <v>59.8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59.8</v>
      </c>
      <c r="CC13" s="19">
        <v>18.100000000000001</v>
      </c>
      <c r="CD13" s="19">
        <v>5.2</v>
      </c>
      <c r="CE13" s="19">
        <v>0</v>
      </c>
      <c r="CF13" s="19">
        <v>0</v>
      </c>
      <c r="CG13" s="19">
        <v>17.8</v>
      </c>
      <c r="CH13" s="19">
        <v>5.6</v>
      </c>
      <c r="CI13" s="19">
        <v>0.8</v>
      </c>
      <c r="CJ13" s="19">
        <v>0.3</v>
      </c>
      <c r="CK13" s="19">
        <v>19</v>
      </c>
      <c r="CL13" s="19">
        <v>3.1</v>
      </c>
      <c r="CM13" s="19">
        <v>0</v>
      </c>
      <c r="CN13" s="19">
        <v>0</v>
      </c>
      <c r="CO13" s="19">
        <v>17.100000000000001</v>
      </c>
      <c r="CP13" s="19">
        <v>2.8</v>
      </c>
      <c r="CQ13" s="19">
        <v>0</v>
      </c>
      <c r="CR13" s="19">
        <v>0.3</v>
      </c>
      <c r="CS13" s="19">
        <v>18.2</v>
      </c>
      <c r="CT13" s="19">
        <v>5.2</v>
      </c>
      <c r="CU13" s="19">
        <v>0</v>
      </c>
      <c r="CV13" s="19">
        <v>0</v>
      </c>
      <c r="CW13" s="27"/>
      <c r="CX13" s="40">
        <f>IF(SUM(CD13,CH13)&gt;0,SUM(CD13,CH13),"")</f>
        <v>10.8</v>
      </c>
      <c r="CY13" s="40">
        <f>IF(SUM(CC13:CD13,CF13:CH13,CJ13)-CE13-CI13&gt;0,SUM(CC13:CD13,CF13:CH13,CJ13)-CE13-CI13,"")</f>
        <v>46.2</v>
      </c>
      <c r="CZ13" s="40">
        <f>IF(SUM(CK13:CL13,CN13)-CM13&gt;0,SUM(CK13:CL13,CN13)-CM13,"")</f>
        <v>22.1</v>
      </c>
      <c r="DA13" s="40">
        <f>IF(SUM(CD13,CH13,CL13)&gt;0,SUM(CD13,CH13,CL13),"")</f>
        <v>13.9</v>
      </c>
      <c r="DB13" s="40">
        <f>IF(SUM(CY13,CZ13)&gt;0,SUM(CY13,CZ13),"")</f>
        <v>68.300000000000011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43.600000000000009</v>
      </c>
      <c r="DE13" s="40">
        <f>IF(SUM(CY13,CZ13,DD13)&gt;0,SUM(CY13,CZ13,DD13),"")</f>
        <v>111.90000000000002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18.05</v>
      </c>
      <c r="QH13" s="22">
        <f>IF($CW13="P",CD13,(CD13+BA13)/2)</f>
        <v>5.1999999999999993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17</v>
      </c>
      <c r="QL13" s="22">
        <f>IF($CW13="P",CH13,(CH13+BE13)/2)</f>
        <v>3.8</v>
      </c>
      <c r="QM13" s="22">
        <f>IF($CW13="P",CI13,(CI13+BF13)/2)</f>
        <v>1.4</v>
      </c>
      <c r="QN13" s="22">
        <f>IF($CW13="P",CJ13,(CJ13+BG13)/2)</f>
        <v>0.15</v>
      </c>
      <c r="QO13" s="22">
        <f>IF($CW13="P",CK13,(CK13+BH13)/2)</f>
        <v>18.55</v>
      </c>
      <c r="QP13" s="22">
        <f>IF($CW13="P",CL13,(CL13+BI13)/2)</f>
        <v>3.3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9</v>
      </c>
      <c r="RC13" s="40">
        <f>IF(SUM(QG13:QH13,QJ13:QL13,QN13)-QI13-QM13&gt;0,SUM(QG13:QH13,QJ13:QL13,QN13)-QI13-QM13,"")</f>
        <v>42.5</v>
      </c>
      <c r="RD13" s="40">
        <f>IF(SUM(QO13:QP13,QR13)-QQ13&gt;0,SUM(QO13:QP13,QR13)-QQ13,"")</f>
        <v>21.55</v>
      </c>
      <c r="RE13" s="40">
        <f>IF(SUM(QH13,QL13,QP13)&gt;0,SUM(QH13,QL13,QP13),"")</f>
        <v>12.3</v>
      </c>
      <c r="RF13" s="40">
        <f>IF(SUM(RC13,RD13)&gt;0,SUM(RC13,RD13),"")</f>
        <v>64.05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85.85</v>
      </c>
    </row>
    <row r="14" spans="1:477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131</v>
      </c>
      <c r="D14" s="4" t="s">
        <v>5</v>
      </c>
      <c r="E14" s="4">
        <v>2005</v>
      </c>
      <c r="F14" s="9">
        <f>SUM(L14:T14)+SUM(L14:P14)*0.0000001+SUM(L14)*0.0000000000001</f>
        <v>148.80001068000445</v>
      </c>
      <c r="G14" s="66"/>
      <c r="H14" s="3" t="str">
        <f>IF(OR(AND(AR14&gt;=AY$34,AS14&gt;=AY$38,AR14&lt;&gt;"",AQ14=""),AND(AW14&gt;=AY$34,AX14&gt;=AY$38,AW14&lt;&gt;"",AQ14=""),AND(BU14&gt;=CB$34,BV14&gt;=CB$38,BU14&lt;&gt;"",BT14=""),AND(BZ14&gt;=CB$34,CA14&gt;=CB$38,BZ14&lt;&gt;"",BT14=""),AND(CX14&gt;=DE$34,CY14&gt;=DE$38,CX14&lt;&gt;"",CW14=""),AND(DC14&gt;=DE$34,DD14&gt;=DE$38,DC14&lt;&gt;""),AND(EC14&gt;=EJ$34,ED14&gt;=EJ$38,EC14&lt;&gt;""),AND(EH14&gt;=EJ$34,EI14&gt;=EJ$38,EH14&lt;&gt;""),AND(FE14&gt;=FL$34,FF14&gt;=FL$38,FE14&lt;&gt;""),AND(FJ14&gt;=FL$34,FK14&gt;=FL$38,FJ14&lt;&gt;""),AND(GG14&gt;=GN$34,GH14&gt;=GN$38,GG14&lt;&gt;""),AND(GL14&gt;=GN$34,GM14&gt;=GN$38,GL14&lt;&gt;""),AND(HI14&gt;=HP$34,HJ14&gt;=HP$38,HI14&lt;&gt;""),AND(HN14&gt;=HP$34,HO14&gt;=HP$38,HN14&lt;&gt;""),AND(IK14&gt;=IR$34,IL14&gt;=IR$38,IK14&lt;&gt;""),AND(IP14&gt;=IR$34,IQ14&gt;=IR$38,IP14&lt;&gt;""),AND(JM14&gt;=JT$34,JN14&gt;=JT$38,JM14&lt;&gt;""),AND(JR14&gt;=JT$34,JS14&gt;=JT$38,JR14&lt;&gt;""),AND(KO14&gt;=KV$34,KP14&gt;=KV$38,KO14&lt;&gt;""),AND(KT14&gt;=KV$34,KU14&gt;=KV$38,KT14&lt;&gt;""),AND(LQ14&gt;=LX$34,LR14&gt;=LX$38,LQ14&lt;&gt;""),AND(LV14&gt;=LX$34,LW14&gt;=LX$38,LV14&lt;&gt;""),AND(MS14&gt;=MZ$34,MT14&gt;=MZ$38,MS14&lt;&gt;""),AND(MX14&gt;=MZ$34,MY14&gt;=MZ$38,MX14&lt;&gt;""),AND(NU14&gt;=OB$34,NV14&gt;=OB$38,NU14&lt;&gt;""),AND(NZ14&gt;=OB$34,OA14&gt;=OB$38,NZ14&lt;&gt;""),AND(OW14&gt;=PD$34,OX14&gt;=PD$38,OW14&lt;&gt;""),AND(PB14&gt;=PD$34,PC14&gt;=PD$38,PB14&lt;&gt;""),AND(PY14&gt;=QF$34,PZ14&gt;=QF$38,PY14&lt;&gt;""),AND(QD14&gt;=QF$34,QE14&gt;=QF$38,QD14&lt;&gt;"")),"P","")</f>
        <v/>
      </c>
      <c r="I14" s="3" t="str">
        <f>IF(OR(AND(AS14&gt;=AY$38,AS14&lt;&gt;"",AQ14=""),AND(AX14&gt;=AY$38,AX14&lt;&gt;"",AQ14=""),AND(BV14&gt;=CB$38,BV14&lt;&gt;"",BT14=""),AND(CA14&gt;=CB$38,CA14&lt;&gt;"",BT14=""),AND(CY14&gt;=DE$38,CY14&lt;&gt;"",CW14=""),AND(DD14&gt;=DE$38,DD14&lt;&gt;"",CW14=""),AND(ED14&gt;=EJ$38,ED14&lt;&gt;""),AND(EI14&gt;=EJ$38,EI14&lt;&gt;""),AND(FF14&gt;=FL$38,FF14&lt;&gt;""),AND(FK14&gt;=FL$38,FK14&lt;&gt;""),AND(GH14&gt;=GN$38,GH14&lt;&gt;""),AND(GM14&gt;=GN$38,GM14&lt;&gt;""),AND(HJ14&gt;=HP$38,HJ14&lt;&gt;""),AND(HO14&gt;=HP$38,HO14&lt;&gt;""),AND(IL14&gt;=IR$38,IL14&lt;&gt;""),AND(IQ14&gt;=IR$38,IQ14&lt;&gt;""),AND(JN14&gt;=JT$38,JN14&lt;&gt;""),AND(JS14&gt;=JT$38,JS14&lt;&gt;""),AND(KP14&gt;=KV$38,KP14&lt;&gt;""),AND(KU14&gt;=KV$38,KU14&lt;&gt;""),AND(LR14&gt;=LX$38,LR14&lt;&gt;""),AND(LW14&gt;=LX$38,LW14&lt;&gt;""),AND(MT14&gt;=MZ$38,MT14&lt;&gt;""),AND(MY14&gt;=MZ$38,MY14&lt;&gt;""),AND(NV14&gt;=OB$38,NV14&lt;&gt;""),AND(OA14&gt;=OB$38,OA14&lt;&gt;""),AND(OX14&gt;=PD$38,OX14&lt;&gt;""),AND(PC14&gt;=PD$38,PC14&lt;&gt;""),AND(PZ14&gt;=QF$38,PZ14&lt;&gt;""),AND(QE14&gt;=QF$38,QE14&lt;&gt;"")),"P","")</f>
        <v/>
      </c>
      <c r="J14" s="36" t="str">
        <f>IF(AND(I14="P",H14=""),"No DD",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Merit",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Excellence",IF(K14="P","Worlds Team",IF(H14="P","National Team","")))))</f>
        <v/>
      </c>
      <c r="K14" s="3" t="str">
        <f>IF(OR(AND(AU14&gt;=AY$35,AV14&gt;=AY$39,AU14&lt;&gt;"",AQ14=""),AND(BX14&gt;=CB$35,BY14&gt;=CB$39,BX14&lt;&gt;"",BT14=""),AND(DA14&gt;=DE$35,DB14&gt;=DE$39,DA14&lt;&gt;"",CW14=""),AND(EF14&gt;=EJ$35,EG14&gt;=EJ$39,EF14&lt;&gt;""),AND(FH14&gt;=FL$35,FI14&gt;=FL$39,FH14&lt;&gt;""),AND(GJ14&gt;=GN$35,GK14&gt;=GN$39,GJ14&lt;&gt;""),AND(HL14&gt;=HP$35,HM14&gt;=HP$39,HL14&lt;&gt;""),AND(IN14&gt;=IR$35,IO14&gt;=IR$39,IN14&lt;&gt;""),AND(JP14&gt;=JT$35,JQ14&gt;=JT$39,JP14&lt;&gt;""),AND(KR14&gt;=KV$35,KS14&gt;=KV$39,KR14&lt;&gt;""),AND(LT14&gt;=LX$35,LU14&gt;=LX$39,LT14&lt;&gt;""),AND(MV14&gt;=MZ$35,MW14&gt;=MZ$39,MV14&lt;&gt;""),AND(NX14&gt;=OB$35,NY14&gt;=OB$39,NX14&lt;&gt;""),AND(OZ14&gt;=PD$35,PA14&gt;=PD$39,OZ14&lt;&gt;""),AND(QB14&gt;=QF$35,QC14&gt;=QF$39,QB14&lt;&gt;"")),"P","")</f>
        <v/>
      </c>
      <c r="L14" s="8">
        <f>IF(COUNT(AS14,BV14,CY14)&gt;0,LARGE((AS14,BV14,CY14),1),0)</f>
        <v>44.3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43.6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18.899999999999999</v>
      </c>
      <c r="Q14" s="8" t="str">
        <f>IF(P14=0,"",IF(P14=CZ14,$CC$1,IF(P14=BW14,$AZ$1,IF(P14=AT14,$W$1,""))))</f>
        <v>2023 Nationals</v>
      </c>
      <c r="R14" s="8">
        <f>IF(MAX(AX14,CA14,DD14)&gt;0,MAX(AX14,CA14,DD14),0)</f>
        <v>41.999999999999993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3.1</v>
      </c>
      <c r="Y14" s="19">
        <v>0</v>
      </c>
      <c r="Z14" s="19">
        <v>0</v>
      </c>
      <c r="AA14" s="19">
        <v>17.8</v>
      </c>
      <c r="AB14" s="19">
        <v>4.4000000000000004</v>
      </c>
      <c r="AC14" s="19">
        <v>0</v>
      </c>
      <c r="AD14" s="19">
        <v>0</v>
      </c>
      <c r="AE14" s="19">
        <v>18.899999999999999</v>
      </c>
      <c r="AF14" s="19">
        <v>1.2</v>
      </c>
      <c r="AG14" s="19">
        <v>1.2</v>
      </c>
      <c r="AH14" s="19">
        <v>0</v>
      </c>
      <c r="AI14" s="19">
        <v>17.7</v>
      </c>
      <c r="AJ14" s="19">
        <v>4.4000000000000004</v>
      </c>
      <c r="AK14" s="19">
        <v>0.4</v>
      </c>
      <c r="AL14" s="19">
        <v>0</v>
      </c>
      <c r="AM14" s="19">
        <v>17.2</v>
      </c>
      <c r="AN14" s="19">
        <v>2.8</v>
      </c>
      <c r="AO14" s="19">
        <v>0</v>
      </c>
      <c r="AP14" s="19">
        <v>0.3</v>
      </c>
      <c r="AQ14" s="27"/>
      <c r="AR14" s="40">
        <f>IF(SUM(X14,AB14)&gt;0,SUM(X14,AB14),"")</f>
        <v>7.5</v>
      </c>
      <c r="AS14" s="40">
        <f>IF(SUM(W14:X14,Z14:AB14,AD14)-Y14-AC14&gt;0,SUM(W14:X14,Z14:AB14,AD14)-Y14-AC14,"")</f>
        <v>43.6</v>
      </c>
      <c r="AT14" s="40">
        <f>IF(SUM(AE14:AF14,AH14)-AG14&gt;0,SUM(AE14:AF14,AH14)-AG14,"")</f>
        <v>18.899999999999999</v>
      </c>
      <c r="AU14" s="40">
        <f>IF(SUM(X14,AB14,AF14)&gt;0,SUM(X14,AB14,AF14),"")</f>
        <v>8.6999999999999993</v>
      </c>
      <c r="AV14" s="40">
        <f>IF(SUM(AS14,AT14)&gt;0,SUM(AS14,AT14),"")</f>
        <v>62.5</v>
      </c>
      <c r="AW14" s="40">
        <f>IF(SUM(AJ14,AN14)&gt;0,SUM(AJ14,AN14),"")</f>
        <v>7.2</v>
      </c>
      <c r="AX14" s="40">
        <f>IF(SUM(AI14:AJ14,AL14:AN14,AP14)-SUM(AK14,AO14)&gt;0,SUM(AI14:AJ14,AL14:AN14,AP14)-SUM(AK14,AO14),"")</f>
        <v>41.999999999999993</v>
      </c>
      <c r="AY14" s="40">
        <f>IF(SUM(AS14,AT14,AX14)&gt;0,SUM(AS14,AT14,AX14),"")</f>
        <v>104.5</v>
      </c>
      <c r="AZ14" s="18">
        <v>18.2</v>
      </c>
      <c r="BA14" s="18">
        <v>4.4000000000000004</v>
      </c>
      <c r="BB14" s="18">
        <v>0.8</v>
      </c>
      <c r="BC14" s="18">
        <v>0</v>
      </c>
      <c r="BD14" s="18">
        <v>17.2</v>
      </c>
      <c r="BE14" s="18">
        <v>5.1999999999999993</v>
      </c>
      <c r="BF14" s="18">
        <v>0.2</v>
      </c>
      <c r="BG14" s="18">
        <v>0.3</v>
      </c>
      <c r="BH14" s="18">
        <v>17.5</v>
      </c>
      <c r="BI14" s="18">
        <v>1.2</v>
      </c>
      <c r="BJ14" s="18">
        <v>0</v>
      </c>
      <c r="BK14" s="18">
        <v>0</v>
      </c>
      <c r="BL14" s="18">
        <v>18.399999999999999</v>
      </c>
      <c r="BM14" s="18">
        <v>3.2</v>
      </c>
      <c r="BN14" s="18">
        <v>0.2</v>
      </c>
      <c r="BO14" s="18">
        <v>0</v>
      </c>
      <c r="BP14" s="18">
        <v>17</v>
      </c>
      <c r="BQ14" s="18">
        <v>2.4</v>
      </c>
      <c r="BR14" s="18">
        <v>0</v>
      </c>
      <c r="BS14" s="18">
        <v>0</v>
      </c>
      <c r="BT14" s="28"/>
      <c r="BU14" s="11">
        <f>IF(SUM(BA14,BE14)&gt;0,SUM(BA14,BE14),"")</f>
        <v>9.6</v>
      </c>
      <c r="BV14" s="11">
        <f>IF(SUM(AZ14:BA14,BC14:BE14,BG14)-BB14-BF14&gt;0,SUM(AZ14:BA14,BC14:BE14,BG14)-BB14-BF14,"")</f>
        <v>44.3</v>
      </c>
      <c r="BW14" s="11">
        <f>IF(SUM(BH14:BI14,BK14)-BJ14&gt;0,SUM(BH14:BI14,BK14)-BJ14,"")</f>
        <v>18.7</v>
      </c>
      <c r="BX14" s="11">
        <f>IF(SUM(BA14,BE14,BI14)&gt;0,SUM(BA14,BE14,BI14),"")</f>
        <v>10.799999999999999</v>
      </c>
      <c r="BY14" s="11">
        <f>IF(SUM(BV14,BW14)&gt;0,SUM(BV14,BW14),"")</f>
        <v>63</v>
      </c>
      <c r="BZ14" s="11">
        <f>IF(SUM(BM14,BQ14)&gt;0,SUM(BM14,BQ14),"")</f>
        <v>5.6</v>
      </c>
      <c r="CA14" s="11">
        <f>IF(SUM(BL14:BM14,BO14:BQ14,BS14)-SUM(BN14,BR14)&gt;0,SUM(BL14:BM14,BO14:BQ14,BS14)-SUM(BN14,BR14),"")</f>
        <v>40.79999999999999</v>
      </c>
      <c r="CB14" s="11">
        <f>IF(SUM(BV14,BW14,CA14)&gt;0,SUM(BV14,BW14,CA14),"")</f>
        <v>103.79999999999998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>IF(SUM(CD14,CH14)&gt;0,SUM(CD14,CH14),"")</f>
        <v/>
      </c>
      <c r="CY14" s="40" t="str">
        <f>IF(SUM(CC14:CD14,CF14:CH14,CJ14)-CE14-CI14&gt;0,SUM(CC14:CD14,CF14:CH14,CJ14)-CE14-CI14,"")</f>
        <v/>
      </c>
      <c r="CZ14" s="40" t="str">
        <f>IF(SUM(CK14:CL14,CN14)-CM14&gt;0,SUM(CK14:CL14,CN14)-CM14,"")</f>
        <v/>
      </c>
      <c r="DA14" s="40" t="str">
        <f>IF(SUM(CD14,CH14,CL14)&gt;0,SUM(CD14,CH14,CL14),"")</f>
        <v/>
      </c>
      <c r="DB14" s="40" t="str">
        <f>IF(SUM(CY14,CZ14)&gt;0,SUM(CY14,CZ14),"")</f>
        <v/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 t="str">
        <f>IF(SUM(CY14,CZ14,DD14)&gt;0,SUM(CY14,CZ14,DD14),"")</f>
        <v/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9.1</v>
      </c>
      <c r="QH14" s="22">
        <f>IF($CW14="P",CD14,(CD14+BA14)/2)</f>
        <v>2.2000000000000002</v>
      </c>
      <c r="QI14" s="22">
        <f>IF($CW14="P",CE14,(CE14+BB14)/2)</f>
        <v>0.4</v>
      </c>
      <c r="QJ14" s="22">
        <f>IF($CW14="P",CF14,(CF14+BC14)/2)</f>
        <v>0</v>
      </c>
      <c r="QK14" s="22">
        <f>IF($CW14="P",CG14,(CG14+BD14)/2)</f>
        <v>8.6</v>
      </c>
      <c r="QL14" s="22">
        <f>IF($CW14="P",CH14,(CH14+BE14)/2)</f>
        <v>2.5999999999999996</v>
      </c>
      <c r="QM14" s="22">
        <f>IF($CW14="P",CI14,(CI14+BF14)/2)</f>
        <v>0.1</v>
      </c>
      <c r="QN14" s="22">
        <f>IF($CW14="P",CJ14,(CJ14+BG14)/2)</f>
        <v>0.15</v>
      </c>
      <c r="QO14" s="22">
        <f>IF($CW14="P",CK14,(CK14+BH14)/2)</f>
        <v>8.75</v>
      </c>
      <c r="QP14" s="22">
        <f>IF($CW14="P",CL14,(CL14+BI14)/2)</f>
        <v>0.6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9.1999999999999993</v>
      </c>
      <c r="QT14" s="22">
        <f>IF($CW14="P",CP14,(CP14+BM14)/2)</f>
        <v>1.6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8.5</v>
      </c>
      <c r="QX14" s="22">
        <f>IF($CW14="P",CT14,(CT14+BQ14)/2)</f>
        <v>1.2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4.8</v>
      </c>
      <c r="RC14" s="40">
        <f>IF(SUM(QG14:QH14,QJ14:QL14,QN14)-QI14-QM14&gt;0,SUM(QG14:QH14,QJ14:QL14,QN14)-QI14-QM14,"")</f>
        <v>22.15</v>
      </c>
      <c r="RD14" s="40">
        <f>IF(SUM(QO14:QP14,QR14)-QQ14&gt;0,SUM(QO14:QP14,QR14)-QQ14,"")</f>
        <v>9.35</v>
      </c>
      <c r="RE14" s="40">
        <f>IF(SUM(QH14,QL14,QP14)&gt;0,SUM(QH14,QL14,QP14),"")</f>
        <v>5.3999999999999995</v>
      </c>
      <c r="RF14" s="40">
        <f>IF(SUM(RC14,RD14)&gt;0,SUM(RC14,RD14),"")</f>
        <v>31.5</v>
      </c>
      <c r="RG14" s="40">
        <f>IF(SUM(QT14,QX14)&gt;0,SUM(QT14,QX14),"")</f>
        <v>2.8</v>
      </c>
      <c r="RH14" s="40">
        <f>IF(SUM(QS14:QT14,QV14:QX14,QZ14)-SUM(QU14,QY14)&gt;0,SUM(QS14:QT14,QV14:QX14,QZ14)-SUM(QU14,QY14),"")</f>
        <v>20.399999999999995</v>
      </c>
      <c r="RI14" s="40">
        <f>IF(SUM(RC14,RD14,RH14)&gt;0,SUM(RC14,RD14,RH14),"")</f>
        <v>51.899999999999991</v>
      </c>
    </row>
    <row r="15" spans="1:477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235</v>
      </c>
      <c r="D15" s="4" t="s">
        <v>5</v>
      </c>
      <c r="E15" s="4">
        <v>2005</v>
      </c>
      <c r="F15" s="9">
        <f>SUM(L15:T15)+SUM(L15:P15)*0.0000001+SUM(L15)*0.0000000000001</f>
        <v>110.50000657000437</v>
      </c>
      <c r="G15" s="66"/>
      <c r="H15" s="3" t="str">
        <f>IF(OR(AND(AR15&gt;=AY$34,AS15&gt;=AY$38,AR15&lt;&gt;"",AQ15=""),AND(AW15&gt;=AY$34,AX15&gt;=AY$38,AW15&lt;&gt;"",AQ15=""),AND(BU15&gt;=CB$34,BV15&gt;=CB$38,BU15&lt;&gt;"",BT15=""),AND(BZ15&gt;=CB$34,CA15&gt;=CB$38,BZ15&lt;&gt;"",BT15=""),AND(CX15&gt;=DE$34,CY15&gt;=DE$38,CX15&lt;&gt;"",CW15=""),AND(DC15&gt;=DE$34,DD15&gt;=DE$38,DC15&lt;&gt;""),AND(EC15&gt;=EJ$34,ED15&gt;=EJ$38,EC15&lt;&gt;""),AND(EH15&gt;=EJ$34,EI15&gt;=EJ$38,EH15&lt;&gt;""),AND(FE15&gt;=FL$34,FF15&gt;=FL$38,FE15&lt;&gt;""),AND(FJ15&gt;=FL$34,FK15&gt;=FL$38,FJ15&lt;&gt;""),AND(GG15&gt;=GN$34,GH15&gt;=GN$38,GG15&lt;&gt;""),AND(GL15&gt;=GN$34,GM15&gt;=GN$38,GL15&lt;&gt;""),AND(HI15&gt;=HP$34,HJ15&gt;=HP$38,HI15&lt;&gt;""),AND(HN15&gt;=HP$34,HO15&gt;=HP$38,HN15&lt;&gt;""),AND(IK15&gt;=IR$34,IL15&gt;=IR$38,IK15&lt;&gt;""),AND(IP15&gt;=IR$34,IQ15&gt;=IR$38,IP15&lt;&gt;""),AND(JM15&gt;=JT$34,JN15&gt;=JT$38,JM15&lt;&gt;""),AND(JR15&gt;=JT$34,JS15&gt;=JT$38,JR15&lt;&gt;""),AND(KO15&gt;=KV$34,KP15&gt;=KV$38,KO15&lt;&gt;""),AND(KT15&gt;=KV$34,KU15&gt;=KV$38,KT15&lt;&gt;""),AND(LQ15&gt;=LX$34,LR15&gt;=LX$38,LQ15&lt;&gt;""),AND(LV15&gt;=LX$34,LW15&gt;=LX$38,LV15&lt;&gt;""),AND(MS15&gt;=MZ$34,MT15&gt;=MZ$38,MS15&lt;&gt;""),AND(MX15&gt;=MZ$34,MY15&gt;=MZ$38,MX15&lt;&gt;""),AND(NU15&gt;=OB$34,NV15&gt;=OB$38,NU15&lt;&gt;""),AND(NZ15&gt;=OB$34,OA15&gt;=OB$38,NZ15&lt;&gt;""),AND(OW15&gt;=PD$34,OX15&gt;=PD$38,OW15&lt;&gt;""),AND(PB15&gt;=PD$34,PC15&gt;=PD$38,PB15&lt;&gt;""),AND(PY15&gt;=QF$34,PZ15&gt;=QF$38,PY15&lt;&gt;""),AND(QD15&gt;=QF$34,QE15&gt;=QF$38,QD15&lt;&gt;"")),"P","")</f>
        <v/>
      </c>
      <c r="I15" s="3" t="str">
        <f>IF(OR(AND(AS15&gt;=AY$38,AS15&lt;&gt;"",AQ15=""),AND(AX15&gt;=AY$38,AX15&lt;&gt;"",AQ15=""),AND(BV15&gt;=CB$38,BV15&lt;&gt;"",BT15=""),AND(CA15&gt;=CB$38,CA15&lt;&gt;"",BT15=""),AND(CY15&gt;=DE$38,CY15&lt;&gt;"",CW15=""),AND(DD15&gt;=DE$38,DD15&lt;&gt;"",CW15=""),AND(ED15&gt;=EJ$38,ED15&lt;&gt;""),AND(EI15&gt;=EJ$38,EI15&lt;&gt;""),AND(FF15&gt;=FL$38,FF15&lt;&gt;""),AND(FK15&gt;=FL$38,FK15&lt;&gt;""),AND(GH15&gt;=GN$38,GH15&lt;&gt;""),AND(GM15&gt;=GN$38,GM15&lt;&gt;""),AND(HJ15&gt;=HP$38,HJ15&lt;&gt;""),AND(HO15&gt;=HP$38,HO15&lt;&gt;""),AND(IL15&gt;=IR$38,IL15&lt;&gt;""),AND(IQ15&gt;=IR$38,IQ15&lt;&gt;""),AND(JN15&gt;=JT$38,JN15&lt;&gt;""),AND(JS15&gt;=JT$38,JS15&lt;&gt;""),AND(KP15&gt;=KV$38,KP15&lt;&gt;""),AND(KU15&gt;=KV$38,KU15&lt;&gt;""),AND(LR15&gt;=LX$38,LR15&lt;&gt;""),AND(LW15&gt;=LX$38,LW15&lt;&gt;""),AND(MT15&gt;=MZ$38,MT15&lt;&gt;""),AND(MY15&gt;=MZ$38,MY15&lt;&gt;""),AND(NV15&gt;=OB$38,NV15&lt;&gt;""),AND(OA15&gt;=OB$38,OA15&lt;&gt;""),AND(OX15&gt;=PD$38,OX15&lt;&gt;""),AND(PC15&gt;=PD$38,PC15&lt;&gt;""),AND(PZ15&gt;=QF$38,PZ15&lt;&gt;""),AND(QE15&gt;=QF$38,QE15&lt;&gt;"")),"P","")</f>
        <v/>
      </c>
      <c r="J15" s="36" t="str">
        <f>IF(AND(I15="P",H15=""),"No DD",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Merit",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Excellence",IF(K15="P","Worlds Team",IF(H15="P","National Team","")))))</f>
        <v/>
      </c>
      <c r="K15" s="3" t="str">
        <f>IF(OR(AND(AU15&gt;=AY$35,AV15&gt;=AY$39,AU15&lt;&gt;"",AQ15=""),AND(BX15&gt;=CB$35,BY15&gt;=CB$39,BX15&lt;&gt;"",BT15=""),AND(DA15&gt;=DE$35,DB15&gt;=DE$39,DA15&lt;&gt;"",CW15=""),AND(EF15&gt;=EJ$35,EG15&gt;=EJ$39,EF15&lt;&gt;""),AND(FH15&gt;=FL$35,FI15&gt;=FL$39,FH15&lt;&gt;""),AND(GJ15&gt;=GN$35,GK15&gt;=GN$39,GJ15&lt;&gt;""),AND(HL15&gt;=HP$35,HM15&gt;=HP$39,HL15&lt;&gt;""),AND(IN15&gt;=IR$35,IO15&gt;=IR$39,IN15&lt;&gt;""),AND(JP15&gt;=JT$35,JQ15&gt;=JT$39,JP15&lt;&gt;""),AND(KR15&gt;=KV$35,KS15&gt;=KV$39,KR15&lt;&gt;""),AND(LT15&gt;=LX$35,LU15&gt;=LX$39,LT15&lt;&gt;""),AND(MV15&gt;=MZ$35,MW15&gt;=MZ$39,MV15&lt;&gt;""),AND(NX15&gt;=OB$35,NY15&gt;=OB$39,NX15&lt;&gt;""),AND(OZ15&gt;=PD$35,PA15&gt;=PD$39,OZ15&lt;&gt;""),AND(QB15&gt;=QF$35,QC15&gt;=QF$39,QB15&lt;&gt;"")),"P","")</f>
        <v/>
      </c>
      <c r="L15" s="8">
        <f>IF(COUNT(AS15,BV15,CY15)&gt;0,LARGE((AS15,BV15,CY15),1),0)</f>
        <v>43.8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21.900000000000002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44.8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18</v>
      </c>
      <c r="CD15" s="19">
        <v>4.8</v>
      </c>
      <c r="CE15" s="19">
        <v>0.2</v>
      </c>
      <c r="CF15" s="19">
        <v>0</v>
      </c>
      <c r="CG15" s="19">
        <v>16.100000000000001</v>
      </c>
      <c r="CH15" s="19">
        <v>4.8</v>
      </c>
      <c r="CI15" s="19">
        <v>0</v>
      </c>
      <c r="CJ15" s="19">
        <v>0.3</v>
      </c>
      <c r="CK15" s="19">
        <v>18.600000000000001</v>
      </c>
      <c r="CL15" s="19">
        <v>3.5</v>
      </c>
      <c r="CM15" s="19">
        <v>0.2</v>
      </c>
      <c r="CN15" s="19">
        <v>0</v>
      </c>
      <c r="CO15" s="19">
        <v>18</v>
      </c>
      <c r="CP15" s="19">
        <v>4.8</v>
      </c>
      <c r="CQ15" s="19">
        <v>0.2</v>
      </c>
      <c r="CR15" s="19">
        <v>0</v>
      </c>
      <c r="CS15" s="19">
        <v>17.899999999999999</v>
      </c>
      <c r="CT15" s="19">
        <v>4.8</v>
      </c>
      <c r="CU15" s="19">
        <v>0.8</v>
      </c>
      <c r="CV15" s="19">
        <v>0.3</v>
      </c>
      <c r="CW15" s="27"/>
      <c r="CX15" s="40">
        <f>IF(SUM(CD15,CH15)&gt;0,SUM(CD15,CH15),"")</f>
        <v>9.6</v>
      </c>
      <c r="CY15" s="40">
        <f>IF(SUM(CC15:CD15,CF15:CH15,CJ15)-CE15-CI15&gt;0,SUM(CC15:CD15,CF15:CH15,CJ15)-CE15-CI15,"")</f>
        <v>43.8</v>
      </c>
      <c r="CZ15" s="40">
        <f>IF(SUM(CK15:CL15,CN15)-CM15&gt;0,SUM(CK15:CL15,CN15)-CM15,"")</f>
        <v>21.900000000000002</v>
      </c>
      <c r="DA15" s="40">
        <f>IF(SUM(CD15,CH15,CL15)&gt;0,SUM(CD15,CH15,CL15),"")</f>
        <v>13.1</v>
      </c>
      <c r="DB15" s="40">
        <f>IF(SUM(CY15,CZ15)&gt;0,SUM(CY15,CZ15),"")</f>
        <v>65.7</v>
      </c>
      <c r="DC15" s="40">
        <f>IF(SUM(CP15,CT15)&gt;0,SUM(CP15,CT15),"")</f>
        <v>9.6</v>
      </c>
      <c r="DD15" s="40">
        <f>IF(SUM(CO15:CP15,CR15:CT15,CV15)-SUM(CQ15,CU15)&gt;0,SUM(CO15:CP15,CR15:CT15,CV15)-SUM(CQ15,CU15),"")</f>
        <v>44.8</v>
      </c>
      <c r="DE15" s="40">
        <f>IF(SUM(CY15,CZ15,DD15)&gt;0,SUM(CY15,CZ15,DD15),"")</f>
        <v>110.5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</v>
      </c>
      <c r="QH15" s="22">
        <f>IF($CW15="P",CD15,(CD15+BA15)/2)</f>
        <v>2.4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8.0500000000000007</v>
      </c>
      <c r="QL15" s="22">
        <f>IF($CW15="P",CH15,(CH15+BE15)/2)</f>
        <v>2.4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9.3000000000000007</v>
      </c>
      <c r="QP15" s="22">
        <f>IF($CW15="P",CL15,(CL15+BI15)/2)</f>
        <v>1.75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9</v>
      </c>
      <c r="QT15" s="22">
        <f>IF($CW15="P",CP15,(CP15+BM15)/2)</f>
        <v>2.4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8.9499999999999993</v>
      </c>
      <c r="QX15" s="22">
        <f>IF($CW15="P",CT15,(CT15+BQ15)/2)</f>
        <v>2.4</v>
      </c>
      <c r="QY15" s="22">
        <f>IF($CW15="P",CU15,(CU15+BR15)/2)</f>
        <v>0.4</v>
      </c>
      <c r="QZ15" s="22">
        <f>IF($CW15="P",CV15,(CV15+BS15)/2)</f>
        <v>0.15</v>
      </c>
      <c r="RA15" s="27" t="s">
        <v>46</v>
      </c>
      <c r="RB15" s="40">
        <f>IF(SUM(QH15,QL15)&gt;0,SUM(QH15,QL15),"")</f>
        <v>4.8</v>
      </c>
      <c r="RC15" s="40">
        <f>IF(SUM(QG15:QH15,QJ15:QL15,QN15)-QI15-QM15&gt;0,SUM(QG15:QH15,QJ15:QL15,QN15)-QI15-QM15,"")</f>
        <v>21.9</v>
      </c>
      <c r="RD15" s="40">
        <f>IF(SUM(QO15:QP15,QR15)-QQ15&gt;0,SUM(QO15:QP15,QR15)-QQ15,"")</f>
        <v>10.950000000000001</v>
      </c>
      <c r="RE15" s="40">
        <f>IF(SUM(QH15,QL15,QP15)&gt;0,SUM(QH15,QL15,QP15),"")</f>
        <v>6.55</v>
      </c>
      <c r="RF15" s="40">
        <f>IF(SUM(RC15,RD15)&gt;0,SUM(RC15,RD15),"")</f>
        <v>32.85</v>
      </c>
      <c r="RG15" s="40">
        <f>IF(SUM(QT15,QX15)&gt;0,SUM(QT15,QX15),"")</f>
        <v>4.8</v>
      </c>
      <c r="RH15" s="40">
        <f>IF(SUM(QS15:QT15,QV15:QX15,QZ15)-SUM(QU15,QY15)&gt;0,SUM(QS15:QT15,QV15:QX15,QZ15)-SUM(QU15,QY15),"")</f>
        <v>22.4</v>
      </c>
      <c r="RI15" s="40">
        <f>IF(SUM(RC15,RD15,RH15)&gt;0,SUM(RC15,RD15,RH15),"")</f>
        <v>55.25</v>
      </c>
    </row>
    <row r="16" spans="1:477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234</v>
      </c>
      <c r="D16" s="4" t="s">
        <v>4</v>
      </c>
      <c r="E16" s="4">
        <v>2007</v>
      </c>
      <c r="F16" s="9">
        <f>SUM(L16:T16)+SUM(L16:P16)*0.0000001+SUM(L16)*0.0000000000001</f>
        <v>109.40000672000453</v>
      </c>
      <c r="G16" s="66"/>
      <c r="H16" s="3" t="str">
        <f>IF(OR(AND(AR16&gt;=AY$34,AS16&gt;=AY$38,AR16&lt;&gt;"",AQ16=""),AND(AW16&gt;=AY$34,AX16&gt;=AY$38,AW16&lt;&gt;"",AQ16=""),AND(BU16&gt;=CB$34,BV16&gt;=CB$38,BU16&lt;&gt;"",BT16=""),AND(BZ16&gt;=CB$34,CA16&gt;=CB$38,BZ16&lt;&gt;"",BT16=""),AND(CX16&gt;=DE$34,CY16&gt;=DE$38,CX16&lt;&gt;"",CW16=""),AND(DC16&gt;=DE$34,DD16&gt;=DE$38,DC16&lt;&gt;""),AND(EC16&gt;=EJ$34,ED16&gt;=EJ$38,EC16&lt;&gt;""),AND(EH16&gt;=EJ$34,EI16&gt;=EJ$38,EH16&lt;&gt;""),AND(FE16&gt;=FL$34,FF16&gt;=FL$38,FE16&lt;&gt;""),AND(FJ16&gt;=FL$34,FK16&gt;=FL$38,FJ16&lt;&gt;""),AND(GG16&gt;=GN$34,GH16&gt;=GN$38,GG16&lt;&gt;""),AND(GL16&gt;=GN$34,GM16&gt;=GN$38,GL16&lt;&gt;""),AND(HI16&gt;=HP$34,HJ16&gt;=HP$38,HI16&lt;&gt;""),AND(HN16&gt;=HP$34,HO16&gt;=HP$38,HN16&lt;&gt;""),AND(IK16&gt;=IR$34,IL16&gt;=IR$38,IK16&lt;&gt;""),AND(IP16&gt;=IR$34,IQ16&gt;=IR$38,IP16&lt;&gt;""),AND(JM16&gt;=JT$34,JN16&gt;=JT$38,JM16&lt;&gt;""),AND(JR16&gt;=JT$34,JS16&gt;=JT$38,JR16&lt;&gt;""),AND(KO16&gt;=KV$34,KP16&gt;=KV$38,KO16&lt;&gt;""),AND(KT16&gt;=KV$34,KU16&gt;=KV$38,KT16&lt;&gt;""),AND(LQ16&gt;=LX$34,LR16&gt;=LX$38,LQ16&lt;&gt;""),AND(LV16&gt;=LX$34,LW16&gt;=LX$38,LV16&lt;&gt;""),AND(MS16&gt;=MZ$34,MT16&gt;=MZ$38,MS16&lt;&gt;""),AND(MX16&gt;=MZ$34,MY16&gt;=MZ$38,MX16&lt;&gt;""),AND(NU16&gt;=OB$34,NV16&gt;=OB$38,NU16&lt;&gt;""),AND(NZ16&gt;=OB$34,OA16&gt;=OB$38,NZ16&lt;&gt;""),AND(OW16&gt;=PD$34,OX16&gt;=PD$38,OW16&lt;&gt;""),AND(PB16&gt;=PD$34,PC16&gt;=PD$38,PB16&lt;&gt;""),AND(PY16&gt;=QF$34,PZ16&gt;=QF$38,PY16&lt;&gt;""),AND(QD16&gt;=QF$34,QE16&gt;=QF$38,QD16&lt;&gt;"")),"P","")</f>
        <v/>
      </c>
      <c r="I16" s="3" t="str">
        <f>IF(OR(AND(AS16&gt;=AY$38,AS16&lt;&gt;"",AQ16=""),AND(AX16&gt;=AY$38,AX16&lt;&gt;"",AQ16=""),AND(BV16&gt;=CB$38,BV16&lt;&gt;"",BT16=""),AND(CA16&gt;=CB$38,CA16&lt;&gt;"",BT16=""),AND(CY16&gt;=DE$38,CY16&lt;&gt;"",CW16=""),AND(DD16&gt;=DE$38,DD16&lt;&gt;"",CW16=""),AND(ED16&gt;=EJ$38,ED16&lt;&gt;""),AND(EI16&gt;=EJ$38,EI16&lt;&gt;""),AND(FF16&gt;=FL$38,FF16&lt;&gt;""),AND(FK16&gt;=FL$38,FK16&lt;&gt;""),AND(GH16&gt;=GN$38,GH16&lt;&gt;""),AND(GM16&gt;=GN$38,GM16&lt;&gt;""),AND(HJ16&gt;=HP$38,HJ16&lt;&gt;""),AND(HO16&gt;=HP$38,HO16&lt;&gt;""),AND(IL16&gt;=IR$38,IL16&lt;&gt;""),AND(IQ16&gt;=IR$38,IQ16&lt;&gt;""),AND(JN16&gt;=JT$38,JN16&lt;&gt;""),AND(JS16&gt;=JT$38,JS16&lt;&gt;""),AND(KP16&gt;=KV$38,KP16&lt;&gt;""),AND(KU16&gt;=KV$38,KU16&lt;&gt;""),AND(LR16&gt;=LX$38,LR16&lt;&gt;""),AND(LW16&gt;=LX$38,LW16&lt;&gt;""),AND(MT16&gt;=MZ$38,MT16&lt;&gt;""),AND(MY16&gt;=MZ$38,MY16&lt;&gt;""),AND(NV16&gt;=OB$38,NV16&lt;&gt;""),AND(OA16&gt;=OB$38,OA16&lt;&gt;""),AND(OX16&gt;=PD$38,OX16&lt;&gt;""),AND(PC16&gt;=PD$38,PC16&lt;&gt;""),AND(PZ16&gt;=QF$38,PZ16&lt;&gt;""),AND(QE16&gt;=QF$38,QE16&lt;&gt;"")),"P","")</f>
        <v/>
      </c>
      <c r="J16" s="36" t="str">
        <f>IF(AND(I16="P",H16=""),"No DD",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Merit",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Excellence",IF(K16="P","Worlds Team",IF(H16="P","National Team","")))))</f>
        <v/>
      </c>
      <c r="K16" s="3" t="str">
        <f>IF(OR(AND(AU16&gt;=AY$35,AV16&gt;=AY$39,AU16&lt;&gt;"",AQ16=""),AND(BX16&gt;=CB$35,BY16&gt;=CB$39,BX16&lt;&gt;"",BT16=""),AND(DA16&gt;=DE$35,DB16&gt;=DE$39,DA16&lt;&gt;"",CW16=""),AND(EF16&gt;=EJ$35,EG16&gt;=EJ$39,EF16&lt;&gt;""),AND(FH16&gt;=FL$35,FI16&gt;=FL$39,FH16&lt;&gt;""),AND(GJ16&gt;=GN$35,GK16&gt;=GN$39,GJ16&lt;&gt;""),AND(HL16&gt;=HP$35,HM16&gt;=HP$39,HL16&lt;&gt;""),AND(IN16&gt;=IR$35,IO16&gt;=IR$39,IN16&lt;&gt;""),AND(JP16&gt;=JT$35,JQ16&gt;=JT$39,JP16&lt;&gt;""),AND(KR16&gt;=KV$35,KS16&gt;=KV$39,KR16&lt;&gt;""),AND(LT16&gt;=LX$35,LU16&gt;=LX$39,LT16&lt;&gt;""),AND(MV16&gt;=MZ$35,MW16&gt;=MZ$39,MV16&lt;&gt;""),AND(NX16&gt;=OB$35,NY16&gt;=OB$39,NX16&lt;&gt;""),AND(OZ16&gt;=PD$35,PA16&gt;=PD$39,OZ16&lt;&gt;""),AND(QB16&gt;=QF$35,QC16&gt;=QF$39,QB16&lt;&gt;"")),"P","")</f>
        <v/>
      </c>
      <c r="L16" s="8">
        <f>IF(COUNT(AS16,BV16,CY16)&gt;0,LARGE((AS16,BV16,CY16),1),0)</f>
        <v>45.199999999999996</v>
      </c>
      <c r="M16" s="8" t="str">
        <f>IF(L16=0,"",IF(L16=CY16,$CC$1,IF(L16=BV16,$AZ$1,IF(L16=AS16,$W$1,""))))</f>
        <v>2023 Nationals</v>
      </c>
      <c r="N16" s="8">
        <f>IF(COUNT(AS16,BV16,CY16)&gt;1,LARGE((AS16,BV16,CY16),2),0)</f>
        <v>22.000000000000004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0</v>
      </c>
      <c r="Q16" s="8" t="str">
        <f>IF(P16=0,"",IF(P16=CZ16,$CC$1,IF(P16=BW16,$AZ$1,IF(P16=AT16,$W$1,""))))</f>
        <v/>
      </c>
      <c r="R16" s="8">
        <f>IF(MAX(AX16,CA16,DD16)&gt;0,MAX(AX16,CA16,DD16),0)</f>
        <v>42.199999999999996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</v>
      </c>
      <c r="X16" s="19">
        <v>5.2</v>
      </c>
      <c r="Y16" s="19">
        <v>0</v>
      </c>
      <c r="Z16" s="19">
        <v>0</v>
      </c>
      <c r="AA16" s="19">
        <v>17.899999999999999</v>
      </c>
      <c r="AB16" s="19">
        <v>4.8</v>
      </c>
      <c r="AC16" s="19">
        <v>1</v>
      </c>
      <c r="AD16" s="19">
        <v>0</v>
      </c>
      <c r="AE16" s="19"/>
      <c r="AF16" s="19"/>
      <c r="AG16" s="19"/>
      <c r="AH16" s="19"/>
      <c r="AI16" s="19">
        <v>17.100000000000001</v>
      </c>
      <c r="AJ16" s="19">
        <v>2.8</v>
      </c>
      <c r="AK16" s="19">
        <v>0</v>
      </c>
      <c r="AL16" s="19">
        <v>0.3</v>
      </c>
      <c r="AM16" s="19">
        <v>18.3</v>
      </c>
      <c r="AN16" s="19">
        <v>3.9</v>
      </c>
      <c r="AO16" s="19">
        <v>0.2</v>
      </c>
      <c r="AP16" s="19">
        <v>0</v>
      </c>
      <c r="AQ16" s="27"/>
      <c r="AR16" s="40">
        <f>IF(SUM(X16,AB16)&gt;0,SUM(X16,AB16),"")</f>
        <v>10</v>
      </c>
      <c r="AS16" s="40">
        <f>IF(SUM(W16:X16,Z16:AB16,AD16)-Y16-AC16&gt;0,SUM(W16:X16,Z16:AB16,AD16)-Y16-AC16,"")</f>
        <v>45.199999999999996</v>
      </c>
      <c r="AT16" s="40" t="str">
        <f>IF(SUM(AE16:AF16,AH16)-AG16&gt;0,SUM(AE16:AF16,AH16)-AG16,"")</f>
        <v/>
      </c>
      <c r="AU16" s="40">
        <f>IF(SUM(X16,AB16,AF16)&gt;0,SUM(X16,AB16,AF16),"")</f>
        <v>10</v>
      </c>
      <c r="AV16" s="40">
        <f>IF(SUM(AS16,AT16)&gt;0,SUM(AS16,AT16),"")</f>
        <v>45.199999999999996</v>
      </c>
      <c r="AW16" s="40">
        <f>IF(SUM(AJ16,AN16)&gt;0,SUM(AJ16,AN16),"")</f>
        <v>6.6999999999999993</v>
      </c>
      <c r="AX16" s="40">
        <f>IF(SUM(AI16:AJ16,AL16:AN16,AP16)-SUM(AK16,AO16)&gt;0,SUM(AI16:AJ16,AL16:AN16,AP16)-SUM(AK16,AO16),"")</f>
        <v>42.199999999999996</v>
      </c>
      <c r="AY16" s="40">
        <f>IF(SUM(AS16,AT16,AX16)&gt;0,SUM(AS16,AT16,AX16),"")</f>
        <v>87.399999999999991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16.600000000000001</v>
      </c>
      <c r="CD16" s="19">
        <v>5.6</v>
      </c>
      <c r="CE16" s="19">
        <v>0.2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5.6</v>
      </c>
      <c r="CY16" s="40">
        <f>IF(SUM(CC16:CD16,CF16:CH16,CJ16)-CE16-CI16&gt;0,SUM(CC16:CD16,CF16:CH16,CJ16)-CE16-CI16,"")</f>
        <v>22.000000000000004</v>
      </c>
      <c r="CZ16" s="40" t="str">
        <f>IF(SUM(CK16:CL16,CN16)-CM16&gt;0,SUM(CK16:CL16,CN16)-CM16,"")</f>
        <v/>
      </c>
      <c r="DA16" s="40">
        <f>IF(SUM(CD16,CH16,CL16)&gt;0,SUM(CD16,CH16,CL16),"")</f>
        <v>5.6</v>
      </c>
      <c r="DB16" s="40">
        <f>IF(SUM(CY16,CZ16)&gt;0,SUM(CY16,CZ16),"")</f>
        <v>22.000000000000004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22.000000000000004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8.3000000000000007</v>
      </c>
      <c r="QH16" s="22">
        <f>IF($CW16="P",CD16,(CD16+BA16)/2)</f>
        <v>2.8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2.8</v>
      </c>
      <c r="RC16" s="40">
        <f>IF(SUM(QG16:QH16,QJ16:QL16,QN16)-QI16-QM16&gt;0,SUM(QG16:QH16,QJ16:QL16,QN16)-QI16-QM16,"")</f>
        <v>11.000000000000002</v>
      </c>
      <c r="RD16" s="40" t="str">
        <f>IF(SUM(QO16:QP16,QR16)-QQ16&gt;0,SUM(QO16:QP16,QR16)-QQ16,"")</f>
        <v/>
      </c>
      <c r="RE16" s="40">
        <f>IF(SUM(QH16,QL16,QP16)&gt;0,SUM(QH16,QL16,QP16),"")</f>
        <v>2.8</v>
      </c>
      <c r="RF16" s="40">
        <f>IF(SUM(RC16,RD16)&gt;0,SUM(RC16,RD16),"")</f>
        <v>11.000000000000002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11.000000000000002</v>
      </c>
    </row>
    <row r="17" spans="1:477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242</v>
      </c>
      <c r="D17" s="4" t="s">
        <v>4</v>
      </c>
      <c r="E17" s="4">
        <v>2007</v>
      </c>
      <c r="F17" s="9">
        <f>SUM(L17:T17)+SUM(L17:P17)*0.0000001+SUM(L17)*0.0000000000001</f>
        <v>108.70000644000427</v>
      </c>
      <c r="G17" s="66"/>
      <c r="H17" s="3" t="str">
        <f>IF(OR(AND(AR17&gt;=AY$34,AS17&gt;=AY$38,AR17&lt;&gt;"",AQ17=""),AND(AW17&gt;=AY$34,AX17&gt;=AY$38,AW17&lt;&gt;"",AQ17=""),AND(BU17&gt;=CB$34,BV17&gt;=CB$38,BU17&lt;&gt;"",BT17=""),AND(BZ17&gt;=CB$34,CA17&gt;=CB$38,BZ17&lt;&gt;"",BT17=""),AND(CX17&gt;=DE$34,CY17&gt;=DE$38,CX17&lt;&gt;"",CW17=""),AND(DC17&gt;=DE$34,DD17&gt;=DE$38,DC17&lt;&gt;""),AND(EC17&gt;=EJ$34,ED17&gt;=EJ$38,EC17&lt;&gt;""),AND(EH17&gt;=EJ$34,EI17&gt;=EJ$38,EH17&lt;&gt;""),AND(FE17&gt;=FL$34,FF17&gt;=FL$38,FE17&lt;&gt;""),AND(FJ17&gt;=FL$34,FK17&gt;=FL$38,FJ17&lt;&gt;""),AND(GG17&gt;=GN$34,GH17&gt;=GN$38,GG17&lt;&gt;""),AND(GL17&gt;=GN$34,GM17&gt;=GN$38,GL17&lt;&gt;""),AND(HI17&gt;=HP$34,HJ17&gt;=HP$38,HI17&lt;&gt;""),AND(HN17&gt;=HP$34,HO17&gt;=HP$38,HN17&lt;&gt;""),AND(IK17&gt;=IR$34,IL17&gt;=IR$38,IK17&lt;&gt;""),AND(IP17&gt;=IR$34,IQ17&gt;=IR$38,IP17&lt;&gt;""),AND(JM17&gt;=JT$34,JN17&gt;=JT$38,JM17&lt;&gt;""),AND(JR17&gt;=JT$34,JS17&gt;=JT$38,JR17&lt;&gt;""),AND(KO17&gt;=KV$34,KP17&gt;=KV$38,KO17&lt;&gt;""),AND(KT17&gt;=KV$34,KU17&gt;=KV$38,KT17&lt;&gt;""),AND(LQ17&gt;=LX$34,LR17&gt;=LX$38,LQ17&lt;&gt;""),AND(LV17&gt;=LX$34,LW17&gt;=LX$38,LV17&lt;&gt;""),AND(MS17&gt;=MZ$34,MT17&gt;=MZ$38,MS17&lt;&gt;""),AND(MX17&gt;=MZ$34,MY17&gt;=MZ$38,MX17&lt;&gt;""),AND(NU17&gt;=OB$34,NV17&gt;=OB$38,NU17&lt;&gt;""),AND(NZ17&gt;=OB$34,OA17&gt;=OB$38,NZ17&lt;&gt;""),AND(OW17&gt;=PD$34,OX17&gt;=PD$38,OW17&lt;&gt;""),AND(PB17&gt;=PD$34,PC17&gt;=PD$38,PB17&lt;&gt;""),AND(PY17&gt;=QF$34,PZ17&gt;=QF$38,PY17&lt;&gt;""),AND(QD17&gt;=QF$34,QE17&gt;=QF$38,QD17&lt;&gt;"")),"P","")</f>
        <v/>
      </c>
      <c r="I17" s="3" t="str">
        <f>IF(OR(AND(AS17&gt;=AY$38,AS17&lt;&gt;"",AQ17=""),AND(AX17&gt;=AY$38,AX17&lt;&gt;"",AQ17=""),AND(BV17&gt;=CB$38,BV17&lt;&gt;"",BT17=""),AND(CA17&gt;=CB$38,CA17&lt;&gt;"",BT17=""),AND(CY17&gt;=DE$38,CY17&lt;&gt;"",CW17=""),AND(DD17&gt;=DE$38,DD17&lt;&gt;"",CW17=""),AND(ED17&gt;=EJ$38,ED17&lt;&gt;""),AND(EI17&gt;=EJ$38,EI17&lt;&gt;""),AND(FF17&gt;=FL$38,FF17&lt;&gt;""),AND(FK17&gt;=FL$38,FK17&lt;&gt;""),AND(GH17&gt;=GN$38,GH17&lt;&gt;""),AND(GM17&gt;=GN$38,GM17&lt;&gt;""),AND(HJ17&gt;=HP$38,HJ17&lt;&gt;""),AND(HO17&gt;=HP$38,HO17&lt;&gt;""),AND(IL17&gt;=IR$38,IL17&lt;&gt;""),AND(IQ17&gt;=IR$38,IQ17&lt;&gt;""),AND(JN17&gt;=JT$38,JN17&lt;&gt;""),AND(JS17&gt;=JT$38,JS17&lt;&gt;""),AND(KP17&gt;=KV$38,KP17&lt;&gt;""),AND(KU17&gt;=KV$38,KU17&lt;&gt;""),AND(LR17&gt;=LX$38,LR17&lt;&gt;""),AND(LW17&gt;=LX$38,LW17&lt;&gt;""),AND(MT17&gt;=MZ$38,MT17&lt;&gt;""),AND(MY17&gt;=MZ$38,MY17&lt;&gt;""),AND(NV17&gt;=OB$38,NV17&lt;&gt;""),AND(OA17&gt;=OB$38,OA17&lt;&gt;""),AND(OX17&gt;=PD$38,OX17&lt;&gt;""),AND(PC17&gt;=PD$38,PC17&lt;&gt;""),AND(PZ17&gt;=QF$38,PZ17&lt;&gt;""),AND(QE17&gt;=QF$38,QE17&lt;&gt;"")),"P","")</f>
        <v/>
      </c>
      <c r="J17" s="36" t="str">
        <f>IF(AND(I17="P",H17=""),"No DD",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Merit",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Excellence",IF(K17="P","Worlds Team",IF(H17="P","National Team","")))))</f>
        <v/>
      </c>
      <c r="K17" s="3" t="str">
        <f>IF(OR(AND(AU17&gt;=AY$35,AV17&gt;=AY$39,AU17&lt;&gt;"",AQ17=""),AND(BX17&gt;=CB$35,BY17&gt;=CB$39,BX17&lt;&gt;"",BT17=""),AND(DA17&gt;=DE$35,DB17&gt;=DE$39,DA17&lt;&gt;"",CW17=""),AND(EF17&gt;=EJ$35,EG17&gt;=EJ$39,EF17&lt;&gt;""),AND(FH17&gt;=FL$35,FI17&gt;=FL$39,FH17&lt;&gt;""),AND(GJ17&gt;=GN$35,GK17&gt;=GN$39,GJ17&lt;&gt;""),AND(HL17&gt;=HP$35,HM17&gt;=HP$39,HL17&lt;&gt;""),AND(IN17&gt;=IR$35,IO17&gt;=IR$39,IN17&lt;&gt;""),AND(JP17&gt;=JT$35,JQ17&gt;=JT$39,JP17&lt;&gt;""),AND(KR17&gt;=KV$35,KS17&gt;=KV$39,KR17&lt;&gt;""),AND(LT17&gt;=LX$35,LU17&gt;=LX$39,LT17&lt;&gt;""),AND(MV17&gt;=MZ$35,MW17&gt;=MZ$39,MV17&lt;&gt;""),AND(NX17&gt;=OB$35,NY17&gt;=OB$39,NX17&lt;&gt;""),AND(OZ17&gt;=PD$35,PA17&gt;=PD$39,OZ17&lt;&gt;""),AND(QB17&gt;=QF$35,QC17&gt;=QF$39,QB17&lt;&gt;"")),"P","")</f>
        <v/>
      </c>
      <c r="L17" s="8">
        <f>IF(COUNT(AS17,BV17,CY17)&gt;0,LARGE((AS17,BV17,CY17),1),0)</f>
        <v>42.6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0</v>
      </c>
      <c r="O17" s="8" t="str">
        <f>IF(N17=0,"",IF(N17=CY17,$CC$1,IF(N17=BV17,$AZ$1,IF(N17=AS17,$W$1,""))))</f>
        <v/>
      </c>
      <c r="P17" s="8">
        <f>IF(COUNT(AT17,BW17,CZ17)&gt;0,LARGE((AT17,BW17,CZ17),1),0)</f>
        <v>21.8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44.3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18.100000000000001</v>
      </c>
      <c r="CD17" s="19">
        <v>3.2</v>
      </c>
      <c r="CE17" s="19">
        <v>0.2</v>
      </c>
      <c r="CF17" s="19">
        <v>0</v>
      </c>
      <c r="CG17" s="19">
        <v>18.600000000000001</v>
      </c>
      <c r="CH17" s="19">
        <v>3.1</v>
      </c>
      <c r="CI17" s="19">
        <v>0.2</v>
      </c>
      <c r="CJ17" s="19">
        <v>0</v>
      </c>
      <c r="CK17" s="19">
        <v>18.5</v>
      </c>
      <c r="CL17" s="19">
        <v>3.3</v>
      </c>
      <c r="CM17" s="19">
        <v>0</v>
      </c>
      <c r="CN17" s="19">
        <v>0</v>
      </c>
      <c r="CO17" s="19">
        <v>18.5</v>
      </c>
      <c r="CP17" s="19">
        <v>3.2</v>
      </c>
      <c r="CQ17" s="19">
        <v>0</v>
      </c>
      <c r="CR17" s="19">
        <v>0</v>
      </c>
      <c r="CS17" s="19">
        <v>19.100000000000001</v>
      </c>
      <c r="CT17" s="19">
        <v>3.5</v>
      </c>
      <c r="CU17" s="19">
        <v>0</v>
      </c>
      <c r="CV17" s="19">
        <v>0</v>
      </c>
      <c r="CW17" s="27"/>
      <c r="CX17" s="40">
        <f>IF(SUM(CD17,CH17)&gt;0,SUM(CD17,CH17),"")</f>
        <v>6.3000000000000007</v>
      </c>
      <c r="CY17" s="40">
        <f>IF(SUM(CC17:CD17,CF17:CH17,CJ17)-CE17-CI17&gt;0,SUM(CC17:CD17,CF17:CH17,CJ17)-CE17-CI17,"")</f>
        <v>42.6</v>
      </c>
      <c r="CZ17" s="40">
        <f>IF(SUM(CK17:CL17,CN17)-CM17&gt;0,SUM(CK17:CL17,CN17)-CM17,"")</f>
        <v>21.8</v>
      </c>
      <c r="DA17" s="40">
        <f>IF(SUM(CD17,CH17,CL17)&gt;0,SUM(CD17,CH17,CL17),"")</f>
        <v>9.6000000000000014</v>
      </c>
      <c r="DB17" s="40">
        <f>IF(SUM(CY17,CZ17)&gt;0,SUM(CY17,CZ17),"")</f>
        <v>64.400000000000006</v>
      </c>
      <c r="DC17" s="40">
        <f>IF(SUM(CP17,CT17)&gt;0,SUM(CP17,CT17),"")</f>
        <v>6.7</v>
      </c>
      <c r="DD17" s="40">
        <f>IF(SUM(CO17:CP17,CR17:CT17,CV17)-SUM(CQ17,CU17)&gt;0,SUM(CO17:CP17,CR17:CT17,CV17)-SUM(CQ17,CU17),"")</f>
        <v>44.3</v>
      </c>
      <c r="DE17" s="40">
        <f>IF(SUM(CY17,CZ17,DD17)&gt;0,SUM(CY17,CZ17,DD17),"")</f>
        <v>108.7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9.0500000000000007</v>
      </c>
      <c r="QH17" s="22">
        <f>IF($CW17="P",CD17,(CD17+BA17)/2)</f>
        <v>1.6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9.3000000000000007</v>
      </c>
      <c r="QL17" s="22">
        <f>IF($CW17="P",CH17,(CH17+BE17)/2)</f>
        <v>1.55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9.25</v>
      </c>
      <c r="QP17" s="22">
        <f>IF($CW17="P",CL17,(CL17+BI17)/2)</f>
        <v>1.65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9.25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9.5500000000000007</v>
      </c>
      <c r="QX17" s="22">
        <f>IF($CW17="P",CT17,(CT17+BQ17)/2)</f>
        <v>1.75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3.1500000000000004</v>
      </c>
      <c r="RC17" s="40">
        <f>IF(SUM(QG17:QH17,QJ17:QL17,QN17)-QI17-QM17&gt;0,SUM(QG17:QH17,QJ17:QL17,QN17)-QI17-QM17,"")</f>
        <v>21.3</v>
      </c>
      <c r="RD17" s="40">
        <f>IF(SUM(QO17:QP17,QR17)-QQ17&gt;0,SUM(QO17:QP17,QR17)-QQ17,"")</f>
        <v>10.9</v>
      </c>
      <c r="RE17" s="40">
        <f>IF(SUM(QH17,QL17,QP17)&gt;0,SUM(QH17,QL17,QP17),"")</f>
        <v>4.8000000000000007</v>
      </c>
      <c r="RF17" s="40">
        <f>IF(SUM(RC17,RD17)&gt;0,SUM(RC17,RD17),"")</f>
        <v>32.200000000000003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22.15</v>
      </c>
      <c r="RI17" s="40">
        <f>IF(SUM(RC17,RD17,RH17)&gt;0,SUM(RC17,RD17,RH17),"")</f>
        <v>54.35</v>
      </c>
    </row>
    <row r="18" spans="1:477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241</v>
      </c>
      <c r="D18" s="4" t="s">
        <v>31</v>
      </c>
      <c r="E18" s="4">
        <v>2005</v>
      </c>
      <c r="F18" s="9">
        <f>SUM(L18:T18)+SUM(L18:P18)*0.0000001+SUM(L18)*0.0000000000001</f>
        <v>108.70000636000432</v>
      </c>
      <c r="G18" s="66"/>
      <c r="H18" s="3" t="str">
        <f>IF(OR(AND(AR18&gt;=AY$34,AS18&gt;=AY$38,AR18&lt;&gt;"",AQ18=""),AND(AW18&gt;=AY$34,AX18&gt;=AY$38,AW18&lt;&gt;"",AQ18=""),AND(BU18&gt;=CB$34,BV18&gt;=CB$38,BU18&lt;&gt;"",BT18=""),AND(BZ18&gt;=CB$34,CA18&gt;=CB$38,BZ18&lt;&gt;"",BT18=""),AND(CX18&gt;=DE$34,CY18&gt;=DE$38,CX18&lt;&gt;"",CW18=""),AND(DC18&gt;=DE$34,DD18&gt;=DE$38,DC18&lt;&gt;""),AND(EC18&gt;=EJ$34,ED18&gt;=EJ$38,EC18&lt;&gt;""),AND(EH18&gt;=EJ$34,EI18&gt;=EJ$38,EH18&lt;&gt;""),AND(FE18&gt;=FL$34,FF18&gt;=FL$38,FE18&lt;&gt;""),AND(FJ18&gt;=FL$34,FK18&gt;=FL$38,FJ18&lt;&gt;""),AND(GG18&gt;=GN$34,GH18&gt;=GN$38,GG18&lt;&gt;""),AND(GL18&gt;=GN$34,GM18&gt;=GN$38,GL18&lt;&gt;""),AND(HI18&gt;=HP$34,HJ18&gt;=HP$38,HI18&lt;&gt;""),AND(HN18&gt;=HP$34,HO18&gt;=HP$38,HN18&lt;&gt;""),AND(IK18&gt;=IR$34,IL18&gt;=IR$38,IK18&lt;&gt;""),AND(IP18&gt;=IR$34,IQ18&gt;=IR$38,IP18&lt;&gt;""),AND(JM18&gt;=JT$34,JN18&gt;=JT$38,JM18&lt;&gt;""),AND(JR18&gt;=JT$34,JS18&gt;=JT$38,JR18&lt;&gt;""),AND(KO18&gt;=KV$34,KP18&gt;=KV$38,KO18&lt;&gt;""),AND(KT18&gt;=KV$34,KU18&gt;=KV$38,KT18&lt;&gt;""),AND(LQ18&gt;=LX$34,LR18&gt;=LX$38,LQ18&lt;&gt;""),AND(LV18&gt;=LX$34,LW18&gt;=LX$38,LV18&lt;&gt;""),AND(MS18&gt;=MZ$34,MT18&gt;=MZ$38,MS18&lt;&gt;""),AND(MX18&gt;=MZ$34,MY18&gt;=MZ$38,MX18&lt;&gt;""),AND(NU18&gt;=OB$34,NV18&gt;=OB$38,NU18&lt;&gt;""),AND(NZ18&gt;=OB$34,OA18&gt;=OB$38,NZ18&lt;&gt;""),AND(OW18&gt;=PD$34,OX18&gt;=PD$38,OW18&lt;&gt;""),AND(PB18&gt;=PD$34,PC18&gt;=PD$38,PB18&lt;&gt;""),AND(PY18&gt;=QF$34,PZ18&gt;=QF$38,PY18&lt;&gt;""),AND(QD18&gt;=QF$34,QE18&gt;=QF$38,QD18&lt;&gt;"")),"P","")</f>
        <v/>
      </c>
      <c r="I18" s="3" t="str">
        <f>IF(OR(AND(AS18&gt;=AY$38,AS18&lt;&gt;"",AQ18=""),AND(AX18&gt;=AY$38,AX18&lt;&gt;"",AQ18=""),AND(BV18&gt;=CB$38,BV18&lt;&gt;"",BT18=""),AND(CA18&gt;=CB$38,CA18&lt;&gt;"",BT18=""),AND(CY18&gt;=DE$38,CY18&lt;&gt;"",CW18=""),AND(DD18&gt;=DE$38,DD18&lt;&gt;"",CW18=""),AND(ED18&gt;=EJ$38,ED18&lt;&gt;""),AND(EI18&gt;=EJ$38,EI18&lt;&gt;""),AND(FF18&gt;=FL$38,FF18&lt;&gt;""),AND(FK18&gt;=FL$38,FK18&lt;&gt;""),AND(GH18&gt;=GN$38,GH18&lt;&gt;""),AND(GM18&gt;=GN$38,GM18&lt;&gt;""),AND(HJ18&gt;=HP$38,HJ18&lt;&gt;""),AND(HO18&gt;=HP$38,HO18&lt;&gt;""),AND(IL18&gt;=IR$38,IL18&lt;&gt;""),AND(IQ18&gt;=IR$38,IQ18&lt;&gt;""),AND(JN18&gt;=JT$38,JN18&lt;&gt;""),AND(JS18&gt;=JT$38,JS18&lt;&gt;""),AND(KP18&gt;=KV$38,KP18&lt;&gt;""),AND(KU18&gt;=KV$38,KU18&lt;&gt;""),AND(LR18&gt;=LX$38,LR18&lt;&gt;""),AND(LW18&gt;=LX$38,LW18&lt;&gt;""),AND(MT18&gt;=MZ$38,MT18&lt;&gt;""),AND(MY18&gt;=MZ$38,MY18&lt;&gt;""),AND(NV18&gt;=OB$38,NV18&lt;&gt;""),AND(OA18&gt;=OB$38,OA18&lt;&gt;""),AND(OX18&gt;=PD$38,OX18&lt;&gt;""),AND(PC18&gt;=PD$38,PC18&lt;&gt;""),AND(PZ18&gt;=QF$38,PZ18&lt;&gt;""),AND(QE18&gt;=QF$38,QE18&lt;&gt;"")),"P","")</f>
        <v/>
      </c>
      <c r="J18" s="36" t="str">
        <f>IF(AND(I18="P",H18=""),"No DD",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Merit",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Excellence",IF(K18="P","Worlds Team",IF(H18="P","National Team","")))))</f>
        <v/>
      </c>
      <c r="K18" s="3" t="str">
        <f>IF(OR(AND(AU18&gt;=AY$35,AV18&gt;=AY$39,AU18&lt;&gt;"",AQ18=""),AND(BX18&gt;=CB$35,BY18&gt;=CB$39,BX18&lt;&gt;"",BT18=""),AND(DA18&gt;=DE$35,DB18&gt;=DE$39,DA18&lt;&gt;"",CW18=""),AND(EF18&gt;=EJ$35,EG18&gt;=EJ$39,EF18&lt;&gt;""),AND(FH18&gt;=FL$35,FI18&gt;=FL$39,FH18&lt;&gt;""),AND(GJ18&gt;=GN$35,GK18&gt;=GN$39,GJ18&lt;&gt;""),AND(HL18&gt;=HP$35,HM18&gt;=HP$39,HL18&lt;&gt;""),AND(IN18&gt;=IR$35,IO18&gt;=IR$39,IN18&lt;&gt;""),AND(JP18&gt;=JT$35,JQ18&gt;=JT$39,JP18&lt;&gt;""),AND(KR18&gt;=KV$35,KS18&gt;=KV$39,KR18&lt;&gt;""),AND(LT18&gt;=LX$35,LU18&gt;=LX$39,LT18&lt;&gt;""),AND(MV18&gt;=MZ$35,MW18&gt;=MZ$39,MV18&lt;&gt;""),AND(NX18&gt;=OB$35,NY18&gt;=OB$39,NX18&lt;&gt;""),AND(OZ18&gt;=PD$35,PA18&gt;=PD$39,OZ18&lt;&gt;""),AND(QB18&gt;=QF$35,QC18&gt;=QF$39,QB18&lt;&gt;"")),"P","")</f>
        <v/>
      </c>
      <c r="L18" s="8">
        <f>IF(COUNT(AS18,BV18,CY18)&gt;0,LARGE((AS18,BV18,CY18),1),0)</f>
        <v>43.2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20.399999999999999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45.1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18.100000000000001</v>
      </c>
      <c r="CD18" s="19">
        <v>3.6</v>
      </c>
      <c r="CE18" s="19">
        <v>0</v>
      </c>
      <c r="CF18" s="19">
        <v>0</v>
      </c>
      <c r="CG18" s="19">
        <v>18.600000000000001</v>
      </c>
      <c r="CH18" s="19">
        <v>3.5</v>
      </c>
      <c r="CI18" s="19">
        <v>0.6</v>
      </c>
      <c r="CJ18" s="19">
        <v>0</v>
      </c>
      <c r="CK18" s="19">
        <v>18</v>
      </c>
      <c r="CL18" s="19">
        <v>2.7</v>
      </c>
      <c r="CM18" s="19">
        <v>0.3</v>
      </c>
      <c r="CN18" s="19">
        <v>0</v>
      </c>
      <c r="CO18" s="19">
        <v>18.8</v>
      </c>
      <c r="CP18" s="19">
        <v>3.6</v>
      </c>
      <c r="CQ18" s="19">
        <v>0</v>
      </c>
      <c r="CR18" s="19">
        <v>0</v>
      </c>
      <c r="CS18" s="19">
        <v>19.2</v>
      </c>
      <c r="CT18" s="19">
        <v>3.5</v>
      </c>
      <c r="CU18" s="19">
        <v>0</v>
      </c>
      <c r="CV18" s="19">
        <v>0</v>
      </c>
      <c r="CW18" s="27"/>
      <c r="CX18" s="40">
        <f>IF(SUM(CD18,CH18)&gt;0,SUM(CD18,CH18),"")</f>
        <v>7.1</v>
      </c>
      <c r="CY18" s="40">
        <f>IF(SUM(CC18:CD18,CF18:CH18,CJ18)-CE18-CI18&gt;0,SUM(CC18:CD18,CF18:CH18,CJ18)-CE18-CI18,"")</f>
        <v>43.2</v>
      </c>
      <c r="CZ18" s="40">
        <f>IF(SUM(CK18:CL18,CN18)-CM18&gt;0,SUM(CK18:CL18,CN18)-CM18,"")</f>
        <v>20.399999999999999</v>
      </c>
      <c r="DA18" s="40">
        <f>IF(SUM(CD18,CH18,CL18)&gt;0,SUM(CD18,CH18,CL18),"")</f>
        <v>9.8000000000000007</v>
      </c>
      <c r="DB18" s="40">
        <f>IF(SUM(CY18,CZ18)&gt;0,SUM(CY18,CZ18),"")</f>
        <v>63.6</v>
      </c>
      <c r="DC18" s="40">
        <f>IF(SUM(CP18,CT18)&gt;0,SUM(CP18,CT18),"")</f>
        <v>7.1</v>
      </c>
      <c r="DD18" s="40">
        <f>IF(SUM(CO18:CP18,CR18:CT18,CV18)-SUM(CQ18,CU18)&gt;0,SUM(CO18:CP18,CR18:CT18,CV18)-SUM(CQ18,CU18),"")</f>
        <v>45.1</v>
      </c>
      <c r="DE18" s="40">
        <f>IF(SUM(CY18,CZ18,DD18)&gt;0,SUM(CY18,CZ18,DD18),"")</f>
        <v>108.7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9.0500000000000007</v>
      </c>
      <c r="QH18" s="22">
        <f>IF($CW18="P",CD18,(CD18+BA18)/2)</f>
        <v>1.8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9.3000000000000007</v>
      </c>
      <c r="QL18" s="22">
        <f>IF($CW18="P",CH18,(CH18+BE18)/2)</f>
        <v>1.75</v>
      </c>
      <c r="QM18" s="22">
        <f>IF($CW18="P",CI18,(CI18+BF18)/2)</f>
        <v>0.3</v>
      </c>
      <c r="QN18" s="22">
        <f>IF($CW18="P",CJ18,(CJ18+BG18)/2)</f>
        <v>0</v>
      </c>
      <c r="QO18" s="22">
        <f>IF($CW18="P",CK18,(CK18+BH18)/2)</f>
        <v>9</v>
      </c>
      <c r="QP18" s="22">
        <f>IF($CW18="P",CL18,(CL18+BI18)/2)</f>
        <v>1.35</v>
      </c>
      <c r="QQ18" s="22">
        <f>IF($CW18="P",CM18,(CM18+BJ18)/2)</f>
        <v>0.15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1.8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9.6</v>
      </c>
      <c r="QX18" s="22">
        <f>IF($CW18="P",CT18,(CT18+BQ18)/2)</f>
        <v>1.75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3.55</v>
      </c>
      <c r="RC18" s="40">
        <f>IF(SUM(QG18:QH18,QJ18:QL18,QN18)-QI18-QM18&gt;0,SUM(QG18:QH18,QJ18:QL18,QN18)-QI18-QM18,"")</f>
        <v>21.6</v>
      </c>
      <c r="RD18" s="40">
        <f>IF(SUM(QO18:QP18,QR18)-QQ18&gt;0,SUM(QO18:QP18,QR18)-QQ18,"")</f>
        <v>10.199999999999999</v>
      </c>
      <c r="RE18" s="40">
        <f>IF(SUM(QH18,QL18,QP18)&gt;0,SUM(QH18,QL18,QP18),"")</f>
        <v>4.9000000000000004</v>
      </c>
      <c r="RF18" s="40">
        <f>IF(SUM(RC18,RD18)&gt;0,SUM(RC18,RD18),"")</f>
        <v>31.8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22.55</v>
      </c>
      <c r="RI18" s="40">
        <f>IF(SUM(RC18,RD18,RH18)&gt;0,SUM(RC18,RD18,RH18),"")</f>
        <v>54.35</v>
      </c>
    </row>
    <row r="19" spans="1:477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143</v>
      </c>
      <c r="D19" s="4" t="s">
        <v>31</v>
      </c>
      <c r="E19" s="4">
        <v>2006</v>
      </c>
      <c r="F19" s="9">
        <f>SUM(L19:T19)+SUM(L19:P19)*0.0000001+SUM(L19)*0.0000000000001</f>
        <v>108.10000645000426</v>
      </c>
      <c r="G19" s="66"/>
      <c r="H19" s="3" t="str">
        <f>IF(OR(AND(AR19&gt;=AY$34,AS19&gt;=AY$38,AR19&lt;&gt;"",AQ19=""),AND(AW19&gt;=AY$34,AX19&gt;=AY$38,AW19&lt;&gt;"",AQ19=""),AND(BU19&gt;=CB$34,BV19&gt;=CB$38,BU19&lt;&gt;"",BT19=""),AND(BZ19&gt;=CB$34,CA19&gt;=CB$38,BZ19&lt;&gt;"",BT19=""),AND(CX19&gt;=DE$34,CY19&gt;=DE$38,CX19&lt;&gt;"",CW19=""),AND(DC19&gt;=DE$34,DD19&gt;=DE$38,DC19&lt;&gt;""),AND(EC19&gt;=EJ$34,ED19&gt;=EJ$38,EC19&lt;&gt;""),AND(EH19&gt;=EJ$34,EI19&gt;=EJ$38,EH19&lt;&gt;""),AND(FE19&gt;=FL$34,FF19&gt;=FL$38,FE19&lt;&gt;""),AND(FJ19&gt;=FL$34,FK19&gt;=FL$38,FJ19&lt;&gt;""),AND(GG19&gt;=GN$34,GH19&gt;=GN$38,GG19&lt;&gt;""),AND(GL19&gt;=GN$34,GM19&gt;=GN$38,GL19&lt;&gt;""),AND(HI19&gt;=HP$34,HJ19&gt;=HP$38,HI19&lt;&gt;""),AND(HN19&gt;=HP$34,HO19&gt;=HP$38,HN19&lt;&gt;""),AND(IK19&gt;=IR$34,IL19&gt;=IR$38,IK19&lt;&gt;""),AND(IP19&gt;=IR$34,IQ19&gt;=IR$38,IP19&lt;&gt;""),AND(JM19&gt;=JT$34,JN19&gt;=JT$38,JM19&lt;&gt;""),AND(JR19&gt;=JT$34,JS19&gt;=JT$38,JR19&lt;&gt;""),AND(KO19&gt;=KV$34,KP19&gt;=KV$38,KO19&lt;&gt;""),AND(KT19&gt;=KV$34,KU19&gt;=KV$38,KT19&lt;&gt;""),AND(LQ19&gt;=LX$34,LR19&gt;=LX$38,LQ19&lt;&gt;""),AND(LV19&gt;=LX$34,LW19&gt;=LX$38,LV19&lt;&gt;""),AND(MS19&gt;=MZ$34,MT19&gt;=MZ$38,MS19&lt;&gt;""),AND(MX19&gt;=MZ$34,MY19&gt;=MZ$38,MX19&lt;&gt;""),AND(NU19&gt;=OB$34,NV19&gt;=OB$38,NU19&lt;&gt;""),AND(NZ19&gt;=OB$34,OA19&gt;=OB$38,NZ19&lt;&gt;""),AND(OW19&gt;=PD$34,OX19&gt;=PD$38,OW19&lt;&gt;""),AND(PB19&gt;=PD$34,PC19&gt;=PD$38,PB19&lt;&gt;""),AND(PY19&gt;=QF$34,PZ19&gt;=QF$38,PY19&lt;&gt;""),AND(QD19&gt;=QF$34,QE19&gt;=QF$38,QD19&lt;&gt;"")),"P","")</f>
        <v/>
      </c>
      <c r="I19" s="3" t="str">
        <f>IF(OR(AND(AS19&gt;=AY$38,AS19&lt;&gt;"",AQ19=""),AND(AX19&gt;=AY$38,AX19&lt;&gt;"",AQ19=""),AND(BV19&gt;=CB$38,BV19&lt;&gt;"",BT19=""),AND(CA19&gt;=CB$38,CA19&lt;&gt;"",BT19=""),AND(CY19&gt;=DE$38,CY19&lt;&gt;"",CW19=""),AND(DD19&gt;=DE$38,DD19&lt;&gt;"",CW19=""),AND(ED19&gt;=EJ$38,ED19&lt;&gt;""),AND(EI19&gt;=EJ$38,EI19&lt;&gt;""),AND(FF19&gt;=FL$38,FF19&lt;&gt;""),AND(FK19&gt;=FL$38,FK19&lt;&gt;""),AND(GH19&gt;=GN$38,GH19&lt;&gt;""),AND(GM19&gt;=GN$38,GM19&lt;&gt;""),AND(HJ19&gt;=HP$38,HJ19&lt;&gt;""),AND(HO19&gt;=HP$38,HO19&lt;&gt;""),AND(IL19&gt;=IR$38,IL19&lt;&gt;""),AND(IQ19&gt;=IR$38,IQ19&lt;&gt;""),AND(JN19&gt;=JT$38,JN19&lt;&gt;""),AND(JS19&gt;=JT$38,JS19&lt;&gt;""),AND(KP19&gt;=KV$38,KP19&lt;&gt;""),AND(KU19&gt;=KV$38,KU19&lt;&gt;""),AND(LR19&gt;=LX$38,LR19&lt;&gt;""),AND(LW19&gt;=LX$38,LW19&lt;&gt;""),AND(MT19&gt;=MZ$38,MT19&lt;&gt;""),AND(MY19&gt;=MZ$38,MY19&lt;&gt;""),AND(NV19&gt;=OB$38,NV19&lt;&gt;""),AND(OA19&gt;=OB$38,OA19&lt;&gt;""),AND(OX19&gt;=PD$38,OX19&lt;&gt;""),AND(PC19&gt;=PD$38,PC19&lt;&gt;""),AND(PZ19&gt;=QF$38,PZ19&lt;&gt;""),AND(QE19&gt;=QF$38,QE19&lt;&gt;"")),"P","")</f>
        <v/>
      </c>
      <c r="J19" s="36" t="str">
        <f>IF(AND(I19="P",H19=""),"No DD",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Merit",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Excellence",IF(K19="P","Worlds Team",IF(H19="P","National Team","")))))</f>
        <v/>
      </c>
      <c r="K19" s="3" t="str">
        <f>IF(OR(AND(AU19&gt;=AY$35,AV19&gt;=AY$39,AU19&lt;&gt;"",AQ19=""),AND(BX19&gt;=CB$35,BY19&gt;=CB$39,BX19&lt;&gt;"",BT19=""),AND(DA19&gt;=DE$35,DB19&gt;=DE$39,DA19&lt;&gt;"",CW19=""),AND(EF19&gt;=EJ$35,EG19&gt;=EJ$39,EF19&lt;&gt;""),AND(FH19&gt;=FL$35,FI19&gt;=FL$39,FH19&lt;&gt;""),AND(GJ19&gt;=GN$35,GK19&gt;=GN$39,GJ19&lt;&gt;""),AND(HL19&gt;=HP$35,HM19&gt;=HP$39,HL19&lt;&gt;""),AND(IN19&gt;=IR$35,IO19&gt;=IR$39,IN19&lt;&gt;""),AND(JP19&gt;=JT$35,JQ19&gt;=JT$39,JP19&lt;&gt;""),AND(KR19&gt;=KV$35,KS19&gt;=KV$39,KR19&lt;&gt;""),AND(LT19&gt;=LX$35,LU19&gt;=LX$39,LT19&lt;&gt;""),AND(MV19&gt;=MZ$35,MW19&gt;=MZ$39,MV19&lt;&gt;""),AND(NX19&gt;=OB$35,NY19&gt;=OB$39,NX19&lt;&gt;""),AND(OZ19&gt;=PD$35,PA19&gt;=PD$39,OZ19&lt;&gt;""),AND(QB19&gt;=QF$35,QC19&gt;=QF$39,QB19&lt;&gt;"")),"P","")</f>
        <v/>
      </c>
      <c r="L19" s="8">
        <f>IF(COUNT(AS19,BV19,CY19)&gt;0,LARGE((AS19,BV19,CY19),1),0)</f>
        <v>42.6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21.900000000000002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43.599999999999994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18.600000000000001</v>
      </c>
      <c r="X19" s="19">
        <v>3.2</v>
      </c>
      <c r="Y19" s="19">
        <v>0.6</v>
      </c>
      <c r="Z19" s="19">
        <v>0</v>
      </c>
      <c r="AA19" s="19">
        <v>18.3</v>
      </c>
      <c r="AB19" s="19">
        <v>3.1</v>
      </c>
      <c r="AC19" s="19">
        <v>0</v>
      </c>
      <c r="AD19" s="19">
        <v>0</v>
      </c>
      <c r="AE19" s="19">
        <v>18.600000000000001</v>
      </c>
      <c r="AF19" s="19">
        <v>3.3</v>
      </c>
      <c r="AG19" s="19">
        <v>0</v>
      </c>
      <c r="AH19" s="19">
        <v>0</v>
      </c>
      <c r="AI19" s="19">
        <v>18.399999999999999</v>
      </c>
      <c r="AJ19" s="19">
        <v>3.2</v>
      </c>
      <c r="AK19" s="19">
        <v>0</v>
      </c>
      <c r="AL19" s="19">
        <v>0</v>
      </c>
      <c r="AM19" s="19">
        <v>18.7</v>
      </c>
      <c r="AN19" s="19">
        <v>3.3</v>
      </c>
      <c r="AO19" s="19">
        <v>0</v>
      </c>
      <c r="AP19" s="19">
        <v>0</v>
      </c>
      <c r="AQ19" s="27"/>
      <c r="AR19" s="40">
        <f>IF(SUM(X19,AB19)&gt;0,SUM(X19,AB19),"")</f>
        <v>6.3000000000000007</v>
      </c>
      <c r="AS19" s="40">
        <f>IF(SUM(W19:X19,Z19:AB19,AD19)-Y19-AC19&gt;0,SUM(W19:X19,Z19:AB19,AD19)-Y19-AC19,"")</f>
        <v>42.6</v>
      </c>
      <c r="AT19" s="40">
        <f>IF(SUM(AE19:AF19,AH19)-AG19&gt;0,SUM(AE19:AF19,AH19)-AG19,"")</f>
        <v>21.900000000000002</v>
      </c>
      <c r="AU19" s="40">
        <f>IF(SUM(X19,AB19,AF19)&gt;0,SUM(X19,AB19,AF19),"")</f>
        <v>9.6000000000000014</v>
      </c>
      <c r="AV19" s="40">
        <f>IF(SUM(AS19,AT19)&gt;0,SUM(AS19,AT19),"")</f>
        <v>64.5</v>
      </c>
      <c r="AW19" s="40">
        <f>IF(SUM(AJ19,AN19)&gt;0,SUM(AJ19,AN19),"")</f>
        <v>6.5</v>
      </c>
      <c r="AX19" s="40">
        <f>IF(SUM(AI19:AJ19,AL19:AN19,AP19)-SUM(AK19,AO19)&gt;0,SUM(AI19:AJ19,AL19:AN19,AP19)-SUM(AK19,AO19),"")</f>
        <v>43.599999999999994</v>
      </c>
      <c r="AY19" s="40">
        <f>IF(SUM(AS19,AT19,AX19)&gt;0,SUM(AS19,AT19,AX19),"")</f>
        <v>108.1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236</v>
      </c>
      <c r="D20" s="4" t="s">
        <v>5</v>
      </c>
      <c r="E20" s="4">
        <v>2007</v>
      </c>
      <c r="F20" s="9">
        <f>SUM(L20:T20)+SUM(L20:P20)*0.0000001+SUM(L20)*0.0000000000001</f>
        <v>105.9000062400043</v>
      </c>
      <c r="G20" s="66"/>
      <c r="H20" s="3" t="str">
        <f>IF(OR(AND(AR20&gt;=AY$34,AS20&gt;=AY$38,AR20&lt;&gt;"",AQ20=""),AND(AW20&gt;=AY$34,AX20&gt;=AY$38,AW20&lt;&gt;"",AQ20=""),AND(BU20&gt;=CB$34,BV20&gt;=CB$38,BU20&lt;&gt;"",BT20=""),AND(BZ20&gt;=CB$34,CA20&gt;=CB$38,BZ20&lt;&gt;"",BT20=""),AND(CX20&gt;=DE$34,CY20&gt;=DE$38,CX20&lt;&gt;"",CW20=""),AND(DC20&gt;=DE$34,DD20&gt;=DE$38,DC20&lt;&gt;""),AND(EC20&gt;=EJ$34,ED20&gt;=EJ$38,EC20&lt;&gt;""),AND(EH20&gt;=EJ$34,EI20&gt;=EJ$38,EH20&lt;&gt;""),AND(FE20&gt;=FL$34,FF20&gt;=FL$38,FE20&lt;&gt;""),AND(FJ20&gt;=FL$34,FK20&gt;=FL$38,FJ20&lt;&gt;""),AND(GG20&gt;=GN$34,GH20&gt;=GN$38,GG20&lt;&gt;""),AND(GL20&gt;=GN$34,GM20&gt;=GN$38,GL20&lt;&gt;""),AND(HI20&gt;=HP$34,HJ20&gt;=HP$38,HI20&lt;&gt;""),AND(HN20&gt;=HP$34,HO20&gt;=HP$38,HN20&lt;&gt;""),AND(IK20&gt;=IR$34,IL20&gt;=IR$38,IK20&lt;&gt;""),AND(IP20&gt;=IR$34,IQ20&gt;=IR$38,IP20&lt;&gt;""),AND(JM20&gt;=JT$34,JN20&gt;=JT$38,JM20&lt;&gt;""),AND(JR20&gt;=JT$34,JS20&gt;=JT$38,JR20&lt;&gt;""),AND(KO20&gt;=KV$34,KP20&gt;=KV$38,KO20&lt;&gt;""),AND(KT20&gt;=KV$34,KU20&gt;=KV$38,KT20&lt;&gt;""),AND(LQ20&gt;=LX$34,LR20&gt;=LX$38,LQ20&lt;&gt;""),AND(LV20&gt;=LX$34,LW20&gt;=LX$38,LV20&lt;&gt;""),AND(MS20&gt;=MZ$34,MT20&gt;=MZ$38,MS20&lt;&gt;""),AND(MX20&gt;=MZ$34,MY20&gt;=MZ$38,MX20&lt;&gt;""),AND(NU20&gt;=OB$34,NV20&gt;=OB$38,NU20&lt;&gt;""),AND(NZ20&gt;=OB$34,OA20&gt;=OB$38,NZ20&lt;&gt;""),AND(OW20&gt;=PD$34,OX20&gt;=PD$38,OW20&lt;&gt;""),AND(PB20&gt;=PD$34,PC20&gt;=PD$38,PB20&lt;&gt;""),AND(PY20&gt;=QF$34,PZ20&gt;=QF$38,PY20&lt;&gt;""),AND(QD20&gt;=QF$34,QE20&gt;=QF$38,QD20&lt;&gt;"")),"P","")</f>
        <v/>
      </c>
      <c r="I20" s="3" t="str">
        <f>IF(OR(AND(AS20&gt;=AY$38,AS20&lt;&gt;"",AQ20=""),AND(AX20&gt;=AY$38,AX20&lt;&gt;"",AQ20=""),AND(BV20&gt;=CB$38,BV20&lt;&gt;"",BT20=""),AND(CA20&gt;=CB$38,CA20&lt;&gt;"",BT20=""),AND(CY20&gt;=DE$38,CY20&lt;&gt;"",CW20=""),AND(DD20&gt;=DE$38,DD20&lt;&gt;"",CW20=""),AND(ED20&gt;=EJ$38,ED20&lt;&gt;""),AND(EI20&gt;=EJ$38,EI20&lt;&gt;""),AND(FF20&gt;=FL$38,FF20&lt;&gt;""),AND(FK20&gt;=FL$38,FK20&lt;&gt;""),AND(GH20&gt;=GN$38,GH20&lt;&gt;""),AND(GM20&gt;=GN$38,GM20&lt;&gt;""),AND(HJ20&gt;=HP$38,HJ20&lt;&gt;""),AND(HO20&gt;=HP$38,HO20&lt;&gt;""),AND(IL20&gt;=IR$38,IL20&lt;&gt;""),AND(IQ20&gt;=IR$38,IQ20&lt;&gt;""),AND(JN20&gt;=JT$38,JN20&lt;&gt;""),AND(JS20&gt;=JT$38,JS20&lt;&gt;""),AND(KP20&gt;=KV$38,KP20&lt;&gt;""),AND(KU20&gt;=KV$38,KU20&lt;&gt;""),AND(LR20&gt;=LX$38,LR20&lt;&gt;""),AND(LW20&gt;=LX$38,LW20&lt;&gt;""),AND(MT20&gt;=MZ$38,MT20&lt;&gt;""),AND(MY20&gt;=MZ$38,MY20&lt;&gt;""),AND(NV20&gt;=OB$38,NV20&lt;&gt;""),AND(OA20&gt;=OB$38,OA20&lt;&gt;""),AND(OX20&gt;=PD$38,OX20&lt;&gt;""),AND(PC20&gt;=PD$38,PC20&lt;&gt;""),AND(PZ20&gt;=QF$38,PZ20&lt;&gt;""),AND(QE20&gt;=QF$38,QE20&lt;&gt;"")),"P","")</f>
        <v/>
      </c>
      <c r="J20" s="36" t="str">
        <f>IF(AND(I20="P",H20=""),"No DD",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Merit",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Excellence",IF(K20="P","Worlds Team",IF(H20="P","National Team","")))))</f>
        <v/>
      </c>
      <c r="K20" s="3" t="str">
        <f>IF(OR(AND(AU20&gt;=AY$35,AV20&gt;=AY$39,AU20&lt;&gt;"",AQ20=""),AND(BX20&gt;=CB$35,BY20&gt;=CB$39,BX20&lt;&gt;"",BT20=""),AND(DA20&gt;=DE$35,DB20&gt;=DE$39,DA20&lt;&gt;"",CW20=""),AND(EF20&gt;=EJ$35,EG20&gt;=EJ$39,EF20&lt;&gt;""),AND(FH20&gt;=FL$35,FI20&gt;=FL$39,FH20&lt;&gt;""),AND(GJ20&gt;=GN$35,GK20&gt;=GN$39,GJ20&lt;&gt;""),AND(HL20&gt;=HP$35,HM20&gt;=HP$39,HL20&lt;&gt;""),AND(IN20&gt;=IR$35,IO20&gt;=IR$39,IN20&lt;&gt;""),AND(JP20&gt;=JT$35,JQ20&gt;=JT$39,JP20&lt;&gt;""),AND(KR20&gt;=KV$35,KS20&gt;=KV$39,KR20&lt;&gt;""),AND(LT20&gt;=LX$35,LU20&gt;=LX$39,LT20&lt;&gt;""),AND(MV20&gt;=MZ$35,MW20&gt;=MZ$39,MV20&lt;&gt;""),AND(NX20&gt;=OB$35,NY20&gt;=OB$39,NX20&lt;&gt;""),AND(OZ20&gt;=PD$35,PA20&gt;=PD$39,OZ20&lt;&gt;""),AND(QB20&gt;=QF$35,QC20&gt;=QF$39,QB20&lt;&gt;"")),"P","")</f>
        <v/>
      </c>
      <c r="L20" s="8">
        <f>IF(COUNT(AS20,BV20,CY20)&gt;0,LARGE((AS20,BV20,CY20),1),0)</f>
        <v>42.9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19.5</v>
      </c>
      <c r="Q20" s="8" t="str">
        <f>IF(P20=0,"",IF(P20=CZ20,$CC$1,IF(P20=BW20,$AZ$1,IF(P20=AT20,$W$1,""))))</f>
        <v>2024 Elite Canada</v>
      </c>
      <c r="R20" s="8">
        <f>IF(MAX(AX20,CA20,DD20)&gt;0,MAX(AX20,CA20,DD20),0)</f>
        <v>43.5</v>
      </c>
      <c r="S20" s="8" t="str">
        <f>IF(R20=0,"",IF(R20=DD20,$CC$1,IF(R20=CA20,$AZ$1,IF(R20=AX20,$W$1,""))))</f>
        <v>2024 Elite Canada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18.8</v>
      </c>
      <c r="CD20" s="19">
        <v>3.5</v>
      </c>
      <c r="CE20" s="19">
        <v>0.2</v>
      </c>
      <c r="CF20" s="19">
        <v>0</v>
      </c>
      <c r="CG20" s="19">
        <v>18</v>
      </c>
      <c r="CH20" s="19">
        <v>3.6</v>
      </c>
      <c r="CI20" s="19">
        <v>0.8</v>
      </c>
      <c r="CJ20" s="19">
        <v>0</v>
      </c>
      <c r="CK20" s="19">
        <v>17.100000000000001</v>
      </c>
      <c r="CL20" s="19">
        <v>2.4</v>
      </c>
      <c r="CM20" s="19">
        <v>0</v>
      </c>
      <c r="CN20" s="19">
        <v>0</v>
      </c>
      <c r="CO20" s="19">
        <v>18.399999999999999</v>
      </c>
      <c r="CP20" s="19">
        <v>3.5</v>
      </c>
      <c r="CQ20" s="19">
        <v>0.2</v>
      </c>
      <c r="CR20" s="19">
        <v>0</v>
      </c>
      <c r="CS20" s="19">
        <v>18.399999999999999</v>
      </c>
      <c r="CT20" s="19">
        <v>3.6</v>
      </c>
      <c r="CU20" s="19">
        <v>0.2</v>
      </c>
      <c r="CV20" s="19">
        <v>0</v>
      </c>
      <c r="CW20" s="27"/>
      <c r="CX20" s="40">
        <f>IF(SUM(CD20,CH20)&gt;0,SUM(CD20,CH20),"")</f>
        <v>7.1</v>
      </c>
      <c r="CY20" s="40">
        <f>IF(SUM(CC20:CD20,CF20:CH20,CJ20)-CE20-CI20&gt;0,SUM(CC20:CD20,CF20:CH20,CJ20)-CE20-CI20,"")</f>
        <v>42.9</v>
      </c>
      <c r="CZ20" s="40">
        <f>IF(SUM(CK20:CL20,CN20)-CM20&gt;0,SUM(CK20:CL20,CN20)-CM20,"")</f>
        <v>19.5</v>
      </c>
      <c r="DA20" s="40">
        <f>IF(SUM(CD20,CH20,CL20)&gt;0,SUM(CD20,CH20,CL20),"")</f>
        <v>9.5</v>
      </c>
      <c r="DB20" s="40">
        <f>IF(SUM(CY20,CZ20)&gt;0,SUM(CY20,CZ20),"")</f>
        <v>62.4</v>
      </c>
      <c r="DC20" s="40">
        <f>IF(SUM(CP20,CT20)&gt;0,SUM(CP20,CT20),"")</f>
        <v>7.1</v>
      </c>
      <c r="DD20" s="40">
        <f>IF(SUM(CO20:CP20,CR20:CT20,CV20)-SUM(CQ20,CU20)&gt;0,SUM(CO20:CP20,CR20:CT20,CV20)-SUM(CQ20,CU20),"")</f>
        <v>43.5</v>
      </c>
      <c r="DE20" s="40">
        <f>IF(SUM(CY20,CZ20,DD20)&gt;0,SUM(CY20,CZ20,DD20),"")</f>
        <v>105.9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9.4</v>
      </c>
      <c r="QH20" s="22">
        <f>IF($CW20="P",CD20,(CD20+BA20)/2)</f>
        <v>1.75</v>
      </c>
      <c r="QI20" s="22">
        <f>IF($CW20="P",CE20,(CE20+BB20)/2)</f>
        <v>0.1</v>
      </c>
      <c r="QJ20" s="22">
        <f>IF($CW20="P",CF20,(CF20+BC20)/2)</f>
        <v>0</v>
      </c>
      <c r="QK20" s="22">
        <f>IF($CW20="P",CG20,(CG20+BD20)/2)</f>
        <v>9</v>
      </c>
      <c r="QL20" s="22">
        <f>IF($CW20="P",CH20,(CH20+BE20)/2)</f>
        <v>1.8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8.5500000000000007</v>
      </c>
      <c r="QP20" s="22">
        <f>IF($CW20="P",CL20,(CL20+BI20)/2)</f>
        <v>1.2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9.1999999999999993</v>
      </c>
      <c r="QT20" s="22">
        <f>IF($CW20="P",CP20,(CP20+BM20)/2)</f>
        <v>1.75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9.1999999999999993</v>
      </c>
      <c r="QX20" s="22">
        <f>IF($CW20="P",CT20,(CT20+BQ20)/2)</f>
        <v>1.8</v>
      </c>
      <c r="QY20" s="22">
        <f>IF($CW20="P",CU20,(CU20+BR20)/2)</f>
        <v>0.1</v>
      </c>
      <c r="QZ20" s="22">
        <f>IF($CW20="P",CV20,(CV20+BS20)/2)</f>
        <v>0</v>
      </c>
      <c r="RA20" s="27" t="s">
        <v>46</v>
      </c>
      <c r="RB20" s="40">
        <f>IF(SUM(QH20,QL20)&gt;0,SUM(QH20,QL20),"")</f>
        <v>3.55</v>
      </c>
      <c r="RC20" s="40">
        <f>IF(SUM(QG20:QH20,QJ20:QL20,QN20)-QI20-QM20&gt;0,SUM(QG20:QH20,QJ20:QL20,QN20)-QI20-QM20,"")</f>
        <v>21.45</v>
      </c>
      <c r="RD20" s="40">
        <f>IF(SUM(QO20:QP20,QR20)-QQ20&gt;0,SUM(QO20:QP20,QR20)-QQ20,"")</f>
        <v>9.75</v>
      </c>
      <c r="RE20" s="40">
        <f>IF(SUM(QH20,QL20,QP20)&gt;0,SUM(QH20,QL20,QP20),"")</f>
        <v>4.75</v>
      </c>
      <c r="RF20" s="40">
        <f>IF(SUM(RC20,RD20)&gt;0,SUM(RC20,RD20),"")</f>
        <v>31.2</v>
      </c>
      <c r="RG20" s="40">
        <f>IF(SUM(QT20,QX20)&gt;0,SUM(QT20,QX20),"")</f>
        <v>3.55</v>
      </c>
      <c r="RH20" s="40">
        <f>IF(SUM(QS20:QT20,QV20:QX20,QZ20)-SUM(QU20,QY20)&gt;0,SUM(QS20:QT20,QV20:QX20,QZ20)-SUM(QU20,QY20),"")</f>
        <v>21.75</v>
      </c>
      <c r="RI20" s="40">
        <f>IF(SUM(RC20,RD20,RH20)&gt;0,SUM(RC20,RD20,RH20),"")</f>
        <v>52.95</v>
      </c>
    </row>
    <row r="21" spans="1:477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135</v>
      </c>
      <c r="D21" s="4" t="s">
        <v>4</v>
      </c>
      <c r="E21" s="4">
        <v>2005</v>
      </c>
      <c r="F21" s="9">
        <f>SUM(L21:T21)+SUM(L21:P21)*0.0000001+SUM(L21)*0.0000000000001</f>
        <v>105.70000624000424</v>
      </c>
      <c r="G21" s="66"/>
      <c r="H21" s="3" t="str">
        <f>IF(OR(AND(AR21&gt;=AY$34,AS21&gt;=AY$38,AR21&lt;&gt;"",AQ21=""),AND(AW21&gt;=AY$34,AX21&gt;=AY$38,AW21&lt;&gt;"",AQ21=""),AND(BU21&gt;=CB$34,BV21&gt;=CB$38,BU21&lt;&gt;"",BT21=""),AND(BZ21&gt;=CB$34,CA21&gt;=CB$38,BZ21&lt;&gt;"",BT21=""),AND(CX21&gt;=DE$34,CY21&gt;=DE$38,CX21&lt;&gt;"",CW21=""),AND(DC21&gt;=DE$34,DD21&gt;=DE$38,DC21&lt;&gt;""),AND(EC21&gt;=EJ$34,ED21&gt;=EJ$38,EC21&lt;&gt;""),AND(EH21&gt;=EJ$34,EI21&gt;=EJ$38,EH21&lt;&gt;""),AND(FE21&gt;=FL$34,FF21&gt;=FL$38,FE21&lt;&gt;""),AND(FJ21&gt;=FL$34,FK21&gt;=FL$38,FJ21&lt;&gt;""),AND(GG21&gt;=GN$34,GH21&gt;=GN$38,GG21&lt;&gt;""),AND(GL21&gt;=GN$34,GM21&gt;=GN$38,GL21&lt;&gt;""),AND(HI21&gt;=HP$34,HJ21&gt;=HP$38,HI21&lt;&gt;""),AND(HN21&gt;=HP$34,HO21&gt;=HP$38,HN21&lt;&gt;""),AND(IK21&gt;=IR$34,IL21&gt;=IR$38,IK21&lt;&gt;""),AND(IP21&gt;=IR$34,IQ21&gt;=IR$38,IP21&lt;&gt;""),AND(JM21&gt;=JT$34,JN21&gt;=JT$38,JM21&lt;&gt;""),AND(JR21&gt;=JT$34,JS21&gt;=JT$38,JR21&lt;&gt;""),AND(KO21&gt;=KV$34,KP21&gt;=KV$38,KO21&lt;&gt;""),AND(KT21&gt;=KV$34,KU21&gt;=KV$38,KT21&lt;&gt;""),AND(LQ21&gt;=LX$34,LR21&gt;=LX$38,LQ21&lt;&gt;""),AND(LV21&gt;=LX$34,LW21&gt;=LX$38,LV21&lt;&gt;""),AND(MS21&gt;=MZ$34,MT21&gt;=MZ$38,MS21&lt;&gt;""),AND(MX21&gt;=MZ$34,MY21&gt;=MZ$38,MX21&lt;&gt;""),AND(NU21&gt;=OB$34,NV21&gt;=OB$38,NU21&lt;&gt;""),AND(NZ21&gt;=OB$34,OA21&gt;=OB$38,NZ21&lt;&gt;""),AND(OW21&gt;=PD$34,OX21&gt;=PD$38,OW21&lt;&gt;""),AND(PB21&gt;=PD$34,PC21&gt;=PD$38,PB21&lt;&gt;""),AND(PY21&gt;=QF$34,PZ21&gt;=QF$38,PY21&lt;&gt;""),AND(QD21&gt;=QF$34,QE21&gt;=QF$38,QD21&lt;&gt;"")),"P","")</f>
        <v/>
      </c>
      <c r="I21" s="3" t="str">
        <f>IF(OR(AND(AS21&gt;=AY$38,AS21&lt;&gt;"",AQ21=""),AND(AX21&gt;=AY$38,AX21&lt;&gt;"",AQ21=""),AND(BV21&gt;=CB$38,BV21&lt;&gt;"",BT21=""),AND(CA21&gt;=CB$38,CA21&lt;&gt;"",BT21=""),AND(CY21&gt;=DE$38,CY21&lt;&gt;"",CW21=""),AND(DD21&gt;=DE$38,DD21&lt;&gt;"",CW21=""),AND(ED21&gt;=EJ$38,ED21&lt;&gt;""),AND(EI21&gt;=EJ$38,EI21&lt;&gt;""),AND(FF21&gt;=FL$38,FF21&lt;&gt;""),AND(FK21&gt;=FL$38,FK21&lt;&gt;""),AND(GH21&gt;=GN$38,GH21&lt;&gt;""),AND(GM21&gt;=GN$38,GM21&lt;&gt;""),AND(HJ21&gt;=HP$38,HJ21&lt;&gt;""),AND(HO21&gt;=HP$38,HO21&lt;&gt;""),AND(IL21&gt;=IR$38,IL21&lt;&gt;""),AND(IQ21&gt;=IR$38,IQ21&lt;&gt;""),AND(JN21&gt;=JT$38,JN21&lt;&gt;""),AND(JS21&gt;=JT$38,JS21&lt;&gt;""),AND(KP21&gt;=KV$38,KP21&lt;&gt;""),AND(KU21&gt;=KV$38,KU21&lt;&gt;""),AND(LR21&gt;=LX$38,LR21&lt;&gt;""),AND(LW21&gt;=LX$38,LW21&lt;&gt;""),AND(MT21&gt;=MZ$38,MT21&lt;&gt;""),AND(MY21&gt;=MZ$38,MY21&lt;&gt;""),AND(NV21&gt;=OB$38,NV21&lt;&gt;""),AND(OA21&gt;=OB$38,OA21&lt;&gt;""),AND(OX21&gt;=PD$38,OX21&lt;&gt;""),AND(PC21&gt;=PD$38,PC21&lt;&gt;""),AND(PZ21&gt;=QF$38,PZ21&lt;&gt;""),AND(QE21&gt;=QF$38,QE21&lt;&gt;"")),"P","")</f>
        <v/>
      </c>
      <c r="J21" s="36" t="str">
        <f>IF(AND(I21="P",H21=""),"No DD",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Merit",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Excellence",IF(K21="P","Worlds Team",IF(H21="P","National Team","")))))</f>
        <v/>
      </c>
      <c r="K21" s="3" t="str">
        <f>IF(OR(AND(AU21&gt;=AY$35,AV21&gt;=AY$39,AU21&lt;&gt;"",AQ21=""),AND(BX21&gt;=CB$35,BY21&gt;=CB$39,BX21&lt;&gt;"",BT21=""),AND(DA21&gt;=DE$35,DB21&gt;=DE$39,DA21&lt;&gt;"",CW21=""),AND(EF21&gt;=EJ$35,EG21&gt;=EJ$39,EF21&lt;&gt;""),AND(FH21&gt;=FL$35,FI21&gt;=FL$39,FH21&lt;&gt;""),AND(GJ21&gt;=GN$35,GK21&gt;=GN$39,GJ21&lt;&gt;""),AND(HL21&gt;=HP$35,HM21&gt;=HP$39,HL21&lt;&gt;""),AND(IN21&gt;=IR$35,IO21&gt;=IR$39,IN21&lt;&gt;""),AND(JP21&gt;=JT$35,JQ21&gt;=JT$39,JP21&lt;&gt;""),AND(KR21&gt;=KV$35,KS21&gt;=KV$39,KR21&lt;&gt;""),AND(LT21&gt;=LX$35,LU21&gt;=LX$39,LT21&lt;&gt;""),AND(MV21&gt;=MZ$35,MW21&gt;=MZ$39,MV21&lt;&gt;""),AND(NX21&gt;=OB$35,NY21&gt;=OB$39,NX21&lt;&gt;""),AND(OZ21&gt;=PD$35,PA21&gt;=PD$39,OZ21&lt;&gt;""),AND(QB21&gt;=QF$35,QC21&gt;=QF$39,QB21&lt;&gt;"")),"P","")</f>
        <v/>
      </c>
      <c r="L21" s="8">
        <f>IF(COUNT(AS21,BV21,CY21)&gt;0,LARGE((AS21,BV21,CY21),1),0)</f>
        <v>42.3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20.100000000000001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43.300000000000004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18.2</v>
      </c>
      <c r="CD21" s="19">
        <v>3.3</v>
      </c>
      <c r="CE21" s="19">
        <v>0.6</v>
      </c>
      <c r="CF21" s="19">
        <v>0</v>
      </c>
      <c r="CG21" s="19">
        <v>18.399999999999999</v>
      </c>
      <c r="CH21" s="19">
        <v>3.2</v>
      </c>
      <c r="CI21" s="19">
        <v>0.2</v>
      </c>
      <c r="CJ21" s="19">
        <v>0</v>
      </c>
      <c r="CK21" s="19">
        <v>16.8</v>
      </c>
      <c r="CL21" s="19">
        <v>3.5</v>
      </c>
      <c r="CM21" s="19">
        <v>0.2</v>
      </c>
      <c r="CN21" s="19">
        <v>0</v>
      </c>
      <c r="CO21" s="19">
        <v>18.8</v>
      </c>
      <c r="CP21" s="19">
        <v>3.5</v>
      </c>
      <c r="CQ21" s="19">
        <v>0.2</v>
      </c>
      <c r="CR21" s="19">
        <v>0</v>
      </c>
      <c r="CS21" s="19">
        <v>18.2</v>
      </c>
      <c r="CT21" s="19">
        <v>3.2</v>
      </c>
      <c r="CU21" s="19">
        <v>0.2</v>
      </c>
      <c r="CV21" s="19">
        <v>0</v>
      </c>
      <c r="CW21" s="27"/>
      <c r="CX21" s="40">
        <f>IF(SUM(CD21,CH21)&gt;0,SUM(CD21,CH21),"")</f>
        <v>6.5</v>
      </c>
      <c r="CY21" s="40">
        <f>IF(SUM(CC21:CD21,CF21:CH21,CJ21)-CE21-CI21&gt;0,SUM(CC21:CD21,CF21:CH21,CJ21)-CE21-CI21,"")</f>
        <v>42.3</v>
      </c>
      <c r="CZ21" s="40">
        <f>IF(SUM(CK21:CL21,CN21)-CM21&gt;0,SUM(CK21:CL21,CN21)-CM21,"")</f>
        <v>20.100000000000001</v>
      </c>
      <c r="DA21" s="40">
        <f>IF(SUM(CD21,CH21,CL21)&gt;0,SUM(CD21,CH21,CL21),"")</f>
        <v>10</v>
      </c>
      <c r="DB21" s="40">
        <f>IF(SUM(CY21,CZ21)&gt;0,SUM(CY21,CZ21),"")</f>
        <v>62.4</v>
      </c>
      <c r="DC21" s="40">
        <f>IF(SUM(CP21,CT21)&gt;0,SUM(CP21,CT21),"")</f>
        <v>6.7</v>
      </c>
      <c r="DD21" s="40">
        <f>IF(SUM(CO21:CP21,CR21:CT21,CV21)-SUM(CQ21,CU21)&gt;0,SUM(CO21:CP21,CR21:CT21,CV21)-SUM(CQ21,CU21),"")</f>
        <v>43.300000000000004</v>
      </c>
      <c r="DE21" s="40">
        <f>IF(SUM(CY21,CZ21,DD21)&gt;0,SUM(CY21,CZ21,DD21),"")</f>
        <v>105.7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9.1</v>
      </c>
      <c r="QH21" s="22">
        <f>IF($CW21="P",CD21,(CD21+BA21)/2)</f>
        <v>1.65</v>
      </c>
      <c r="QI21" s="22">
        <f>IF($CW21="P",CE21,(CE21+BB21)/2)</f>
        <v>0.3</v>
      </c>
      <c r="QJ21" s="22">
        <f>IF($CW21="P",CF21,(CF21+BC21)/2)</f>
        <v>0</v>
      </c>
      <c r="QK21" s="22">
        <f>IF($CW21="P",CG21,(CG21+BD21)/2)</f>
        <v>9.1999999999999993</v>
      </c>
      <c r="QL21" s="22">
        <f>IF($CW21="P",CH21,(CH21+BE21)/2)</f>
        <v>1.6</v>
      </c>
      <c r="QM21" s="22">
        <f>IF($CW21="P",CI21,(CI21+BF21)/2)</f>
        <v>0.1</v>
      </c>
      <c r="QN21" s="22">
        <f>IF($CW21="P",CJ21,(CJ21+BG21)/2)</f>
        <v>0</v>
      </c>
      <c r="QO21" s="22">
        <f>IF($CW21="P",CK21,(CK21+BH21)/2)</f>
        <v>8.4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9.4</v>
      </c>
      <c r="QT21" s="22">
        <f>IF($CW21="P",CP21,(CP21+BM21)/2)</f>
        <v>1.75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9.1</v>
      </c>
      <c r="QX21" s="22">
        <f>IF($CW21="P",CT21,(CT21+BQ21)/2)</f>
        <v>1.6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3.25</v>
      </c>
      <c r="RC21" s="40">
        <f>IF(SUM(QG21:QH21,QJ21:QL21,QN21)-QI21-QM21&gt;0,SUM(QG21:QH21,QJ21:QL21,QN21)-QI21-QM21,"")</f>
        <v>21.15</v>
      </c>
      <c r="RD21" s="40">
        <f>IF(SUM(QO21:QP21,QR21)-QQ21&gt;0,SUM(QO21:QP21,QR21)-QQ21,"")</f>
        <v>10.050000000000001</v>
      </c>
      <c r="RE21" s="40">
        <f>IF(SUM(QH21,QL21,QP21)&gt;0,SUM(QH21,QL21,QP21),"")</f>
        <v>5</v>
      </c>
      <c r="RF21" s="40">
        <f>IF(SUM(RC21,RD21)&gt;0,SUM(RC21,RD21),"")</f>
        <v>31.2</v>
      </c>
      <c r="RG21" s="40">
        <f>IF(SUM(QT21,QX21)&gt;0,SUM(QT21,QX21),"")</f>
        <v>3.35</v>
      </c>
      <c r="RH21" s="40">
        <f>IF(SUM(QS21:QT21,QV21:QX21,QZ21)-SUM(QU21,QY21)&gt;0,SUM(QS21:QT21,QV21:QX21,QZ21)-SUM(QU21,QY21),"")</f>
        <v>21.650000000000002</v>
      </c>
      <c r="RI21" s="40">
        <f>IF(SUM(RC21,RD21,RH21)&gt;0,SUM(RC21,RD21,RH21),"")</f>
        <v>52.85</v>
      </c>
    </row>
    <row r="22" spans="1:477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134</v>
      </c>
      <c r="D22" s="4" t="s">
        <v>4</v>
      </c>
      <c r="E22" s="4">
        <v>2003</v>
      </c>
      <c r="F22" s="9">
        <f>SUM(L22:T22)+SUM(L22:P22)*0.0000001+SUM(L22)*0.0000000000001</f>
        <v>102.40001024000411</v>
      </c>
      <c r="G22" s="66"/>
      <c r="H22" s="3" t="str">
        <f>IF(OR(AND(AR22&gt;=AY$34,AS22&gt;=AY$38,AR22&lt;&gt;"",AQ22=""),AND(AW22&gt;=AY$34,AX22&gt;=AY$38,AW22&lt;&gt;"",AQ22=""),AND(BU22&gt;=CB$34,BV22&gt;=CB$38,BU22&lt;&gt;"",BT22=""),AND(BZ22&gt;=CB$34,CA22&gt;=CB$38,BZ22&lt;&gt;"",BT22=""),AND(CX22&gt;=DE$34,CY22&gt;=DE$38,CX22&lt;&gt;"",CW22=""),AND(DC22&gt;=DE$34,DD22&gt;=DE$38,DC22&lt;&gt;""),AND(EC22&gt;=EJ$34,ED22&gt;=EJ$38,EC22&lt;&gt;""),AND(EH22&gt;=EJ$34,EI22&gt;=EJ$38,EH22&lt;&gt;""),AND(FE22&gt;=FL$34,FF22&gt;=FL$38,FE22&lt;&gt;""),AND(FJ22&gt;=FL$34,FK22&gt;=FL$38,FJ22&lt;&gt;""),AND(GG22&gt;=GN$34,GH22&gt;=GN$38,GG22&lt;&gt;""),AND(GL22&gt;=GN$34,GM22&gt;=GN$38,GL22&lt;&gt;""),AND(HI22&gt;=HP$34,HJ22&gt;=HP$38,HI22&lt;&gt;""),AND(HN22&gt;=HP$34,HO22&gt;=HP$38,HN22&lt;&gt;""),AND(IK22&gt;=IR$34,IL22&gt;=IR$38,IK22&lt;&gt;""),AND(IP22&gt;=IR$34,IQ22&gt;=IR$38,IP22&lt;&gt;""),AND(JM22&gt;=JT$34,JN22&gt;=JT$38,JM22&lt;&gt;""),AND(JR22&gt;=JT$34,JS22&gt;=JT$38,JR22&lt;&gt;""),AND(KO22&gt;=KV$34,KP22&gt;=KV$38,KO22&lt;&gt;""),AND(KT22&gt;=KV$34,KU22&gt;=KV$38,KT22&lt;&gt;""),AND(LQ22&gt;=LX$34,LR22&gt;=LX$38,LQ22&lt;&gt;""),AND(LV22&gt;=LX$34,LW22&gt;=LX$38,LV22&lt;&gt;""),AND(MS22&gt;=MZ$34,MT22&gt;=MZ$38,MS22&lt;&gt;""),AND(MX22&gt;=MZ$34,MY22&gt;=MZ$38,MX22&lt;&gt;""),AND(NU22&gt;=OB$34,NV22&gt;=OB$38,NU22&lt;&gt;""),AND(NZ22&gt;=OB$34,OA22&gt;=OB$38,NZ22&lt;&gt;""),AND(OW22&gt;=PD$34,OX22&gt;=PD$38,OW22&lt;&gt;""),AND(PB22&gt;=PD$34,PC22&gt;=PD$38,PB22&lt;&gt;""),AND(PY22&gt;=QF$34,PZ22&gt;=QF$38,PY22&lt;&gt;""),AND(QD22&gt;=QF$34,QE22&gt;=QF$38,QD22&lt;&gt;"")),"P","")</f>
        <v/>
      </c>
      <c r="I22" s="3" t="str">
        <f>IF(OR(AND(AS22&gt;=AY$38,AS22&lt;&gt;"",AQ22=""),AND(AX22&gt;=AY$38,AX22&lt;&gt;"",AQ22=""),AND(BV22&gt;=CB$38,BV22&lt;&gt;"",BT22=""),AND(CA22&gt;=CB$38,CA22&lt;&gt;"",BT22=""),AND(CY22&gt;=DE$38,CY22&lt;&gt;"",CW22=""),AND(DD22&gt;=DE$38,DD22&lt;&gt;"",CW22=""),AND(ED22&gt;=EJ$38,ED22&lt;&gt;""),AND(EI22&gt;=EJ$38,EI22&lt;&gt;""),AND(FF22&gt;=FL$38,FF22&lt;&gt;""),AND(FK22&gt;=FL$38,FK22&lt;&gt;""),AND(GH22&gt;=GN$38,GH22&lt;&gt;""),AND(GM22&gt;=GN$38,GM22&lt;&gt;""),AND(HJ22&gt;=HP$38,HJ22&lt;&gt;""),AND(HO22&gt;=HP$38,HO22&lt;&gt;""),AND(IL22&gt;=IR$38,IL22&lt;&gt;""),AND(IQ22&gt;=IR$38,IQ22&lt;&gt;""),AND(JN22&gt;=JT$38,JN22&lt;&gt;""),AND(JS22&gt;=JT$38,JS22&lt;&gt;""),AND(KP22&gt;=KV$38,KP22&lt;&gt;""),AND(KU22&gt;=KV$38,KU22&lt;&gt;""),AND(LR22&gt;=LX$38,LR22&lt;&gt;""),AND(LW22&gt;=LX$38,LW22&lt;&gt;""),AND(MT22&gt;=MZ$38,MT22&lt;&gt;""),AND(MY22&gt;=MZ$38,MY22&lt;&gt;""),AND(NV22&gt;=OB$38,NV22&lt;&gt;""),AND(OA22&gt;=OB$38,OA22&lt;&gt;""),AND(OX22&gt;=PD$38,OX22&lt;&gt;""),AND(PC22&gt;=PD$38,PC22&lt;&gt;""),AND(PZ22&gt;=QF$38,PZ22&lt;&gt;""),AND(QE22&gt;=QF$38,QE22&lt;&gt;"")),"P","")</f>
        <v/>
      </c>
      <c r="J22" s="36" t="str">
        <f>IF(AND(I22="P",H22=""),"No DD",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Merit",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Excellence",IF(K22="P","Worlds Team",IF(H22="P","National Team","")))))</f>
        <v/>
      </c>
      <c r="K22" s="3" t="str">
        <f>IF(OR(AND(AU22&gt;=AY$35,AV22&gt;=AY$39,AU22&lt;&gt;"",AQ22=""),AND(BX22&gt;=CB$35,BY22&gt;=CB$39,BX22&lt;&gt;"",BT22=""),AND(DA22&gt;=DE$35,DB22&gt;=DE$39,DA22&lt;&gt;"",CW22=""),AND(EF22&gt;=EJ$35,EG22&gt;=EJ$39,EF22&lt;&gt;""),AND(FH22&gt;=FL$35,FI22&gt;=FL$39,FH22&lt;&gt;""),AND(GJ22&gt;=GN$35,GK22&gt;=GN$39,GJ22&lt;&gt;""),AND(HL22&gt;=HP$35,HM22&gt;=HP$39,HL22&lt;&gt;""),AND(IN22&gt;=IR$35,IO22&gt;=IR$39,IN22&lt;&gt;""),AND(JP22&gt;=JT$35,JQ22&gt;=JT$39,JP22&lt;&gt;""),AND(KR22&gt;=KV$35,KS22&gt;=KV$39,KR22&lt;&gt;""),AND(LT22&gt;=LX$35,LU22&gt;=LX$39,LT22&lt;&gt;""),AND(MV22&gt;=MZ$35,MW22&gt;=MZ$39,MV22&lt;&gt;""),AND(NX22&gt;=OB$35,NY22&gt;=OB$39,NX22&lt;&gt;""),AND(OZ22&gt;=PD$35,PA22&gt;=PD$39,OZ22&lt;&gt;""),AND(QB22&gt;=QF$35,QC22&gt;=QF$39,QB22&lt;&gt;"")),"P","")</f>
        <v/>
      </c>
      <c r="L22" s="8">
        <f>IF(COUNT(AS22,BV22,CY22)&gt;0,LARGE((AS22,BV22,CY22),1),0)</f>
        <v>41.000000000000007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40.299999999999997</v>
      </c>
      <c r="O22" s="8" t="str">
        <f>IF(N22=0,"",IF(N22=CY22,$CC$1,IF(N22=BV22,$AZ$1,IF(N22=AS22,$W$1,""))))</f>
        <v>2024 Elite Canada</v>
      </c>
      <c r="P22" s="8">
        <f>IF(COUNT(AT22,BW22,CZ22)&gt;0,LARGE((AT22,BW22,CZ22),1),0)</f>
        <v>21.099999999999998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0</v>
      </c>
      <c r="S22" s="8" t="str">
        <f>IF(R22=0,"",IF(R22=DD22,$CC$1,IF(R22=CA22,$AZ$1,IF(R22=AX22,$W$1,""))))</f>
        <v/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18.8</v>
      </c>
      <c r="X22" s="19">
        <v>3</v>
      </c>
      <c r="Y22" s="19">
        <v>0</v>
      </c>
      <c r="Z22" s="19">
        <v>0</v>
      </c>
      <c r="AA22" s="19">
        <v>17.600000000000001</v>
      </c>
      <c r="AB22" s="19">
        <v>2.5</v>
      </c>
      <c r="AC22" s="19">
        <v>0.9</v>
      </c>
      <c r="AD22" s="19">
        <v>0</v>
      </c>
      <c r="AE22" s="19">
        <v>17.5</v>
      </c>
      <c r="AF22" s="19">
        <v>0.7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5.5</v>
      </c>
      <c r="AS22" s="40">
        <f>IF(SUM(W22:X22,Z22:AB22,AD22)-Y22-AC22&gt;0,SUM(W22:X22,Z22:AB22,AD22)-Y22-AC22,"")</f>
        <v>41.000000000000007</v>
      </c>
      <c r="AT22" s="40">
        <f>IF(SUM(AE22:AF22,AH22)-AG22&gt;0,SUM(AE22:AF22,AH22)-AG22,"")</f>
        <v>18.2</v>
      </c>
      <c r="AU22" s="40">
        <f>IF(SUM(X22,AB22,AF22)&gt;0,SUM(X22,AB22,AF22),"")</f>
        <v>6.2</v>
      </c>
      <c r="AV22" s="40">
        <f>IF(SUM(AS22,AT22)&gt;0,SUM(AS22,AT22),"")</f>
        <v>59.2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59.2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17.399999999999999</v>
      </c>
      <c r="CD22" s="19">
        <v>0.7</v>
      </c>
      <c r="CE22" s="19">
        <v>0</v>
      </c>
      <c r="CF22" s="19">
        <v>0</v>
      </c>
      <c r="CG22" s="19">
        <v>18.7</v>
      </c>
      <c r="CH22" s="19">
        <v>3.5</v>
      </c>
      <c r="CI22" s="19">
        <v>0</v>
      </c>
      <c r="CJ22" s="19">
        <v>0</v>
      </c>
      <c r="CK22" s="19">
        <v>18.7</v>
      </c>
      <c r="CL22" s="19">
        <v>3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4.2</v>
      </c>
      <c r="CY22" s="40">
        <f>IF(SUM(CC22:CD22,CF22:CH22,CJ22)-CE22-CI22&gt;0,SUM(CC22:CD22,CF22:CH22,CJ22)-CE22-CI22,"")</f>
        <v>40.299999999999997</v>
      </c>
      <c r="CZ22" s="40">
        <f>IF(SUM(CK22:CL22,CN22)-CM22&gt;0,SUM(CK22:CL22,CN22)-CM22,"")</f>
        <v>21.099999999999998</v>
      </c>
      <c r="DA22" s="40">
        <f>IF(SUM(CD22,CH22,CL22)&gt;0,SUM(CD22,CH22,CL22),"")</f>
        <v>7.2</v>
      </c>
      <c r="DB22" s="40">
        <f>IF(SUM(CY22,CZ22)&gt;0,SUM(CY22,CZ22),"")</f>
        <v>61.399999999999991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61.399999999999991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0.35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9.35</v>
      </c>
      <c r="QL22" s="22">
        <f>IF($CW22="P",CH22,(CH22+BE22)/2)</f>
        <v>1.75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9.35</v>
      </c>
      <c r="QP22" s="22">
        <f>IF($CW22="P",CL22,(CL22+BI22)/2)</f>
        <v>1.5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2.1</v>
      </c>
      <c r="RC22" s="40">
        <f>IF(SUM(QG22:QH22,QJ22:QL22,QN22)-QI22-QM22&gt;0,SUM(QG22:QH22,QJ22:QL22,QN22)-QI22-QM22,"")</f>
        <v>20.149999999999999</v>
      </c>
      <c r="RD22" s="40">
        <f>IF(SUM(QO22:QP22,QR22)-QQ22&gt;0,SUM(QO22:QP22,QR22)-QQ22,"")</f>
        <v>10.549999999999999</v>
      </c>
      <c r="RE22" s="40">
        <f>IF(SUM(QH22,QL22,QP22)&gt;0,SUM(QH22,QL22,QP22),"")</f>
        <v>3.6</v>
      </c>
      <c r="RF22" s="40">
        <f>IF(SUM(RC22,RD22)&gt;0,SUM(RC22,RD22),"")</f>
        <v>30.699999999999996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30.699999999999996</v>
      </c>
    </row>
    <row r="23" spans="1:477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68</v>
      </c>
      <c r="D23" s="4" t="s">
        <v>5</v>
      </c>
      <c r="E23" s="4">
        <v>2003</v>
      </c>
      <c r="F23" s="9">
        <f>SUM(L23:T23)+SUM(L23:P23)*0.0000001+SUM(L23)*0.0000000000001</f>
        <v>88.500008850004505</v>
      </c>
      <c r="G23" s="66"/>
      <c r="H23" s="3" t="str">
        <f>IF(OR(AND(AR23&gt;=AY$34,AS23&gt;=AY$38,AR23&lt;&gt;"",AQ23=""),AND(AW23&gt;=AY$34,AX23&gt;=AY$38,AW23&lt;&gt;"",AQ23=""),AND(BU23&gt;=CB$34,BV23&gt;=CB$38,BU23&lt;&gt;"",BT23=""),AND(BZ23&gt;=CB$34,CA23&gt;=CB$38,BZ23&lt;&gt;"",BT23=""),AND(CX23&gt;=DE$34,CY23&gt;=DE$38,CX23&lt;&gt;"",CW23=""),AND(DC23&gt;=DE$34,DD23&gt;=DE$38,DC23&lt;&gt;""),AND(EC23&gt;=EJ$34,ED23&gt;=EJ$38,EC23&lt;&gt;""),AND(EH23&gt;=EJ$34,EI23&gt;=EJ$38,EH23&lt;&gt;""),AND(FE23&gt;=FL$34,FF23&gt;=FL$38,FE23&lt;&gt;""),AND(FJ23&gt;=FL$34,FK23&gt;=FL$38,FJ23&lt;&gt;""),AND(GG23&gt;=GN$34,GH23&gt;=GN$38,GG23&lt;&gt;""),AND(GL23&gt;=GN$34,GM23&gt;=GN$38,GL23&lt;&gt;""),AND(HI23&gt;=HP$34,HJ23&gt;=HP$38,HI23&lt;&gt;""),AND(HN23&gt;=HP$34,HO23&gt;=HP$38,HN23&lt;&gt;""),AND(IK23&gt;=IR$34,IL23&gt;=IR$38,IK23&lt;&gt;""),AND(IP23&gt;=IR$34,IQ23&gt;=IR$38,IP23&lt;&gt;""),AND(JM23&gt;=JT$34,JN23&gt;=JT$38,JM23&lt;&gt;""),AND(JR23&gt;=JT$34,JS23&gt;=JT$38,JR23&lt;&gt;""),AND(KO23&gt;=KV$34,KP23&gt;=KV$38,KO23&lt;&gt;""),AND(KT23&gt;=KV$34,KU23&gt;=KV$38,KT23&lt;&gt;""),AND(LQ23&gt;=LX$34,LR23&gt;=LX$38,LQ23&lt;&gt;""),AND(LV23&gt;=LX$34,LW23&gt;=LX$38,LV23&lt;&gt;""),AND(MS23&gt;=MZ$34,MT23&gt;=MZ$38,MS23&lt;&gt;""),AND(MX23&gt;=MZ$34,MY23&gt;=MZ$38,MX23&lt;&gt;""),AND(NU23&gt;=OB$34,NV23&gt;=OB$38,NU23&lt;&gt;""),AND(NZ23&gt;=OB$34,OA23&gt;=OB$38,NZ23&lt;&gt;""),AND(OW23&gt;=PD$34,OX23&gt;=PD$38,OW23&lt;&gt;""),AND(PB23&gt;=PD$34,PC23&gt;=PD$38,PB23&lt;&gt;""),AND(PY23&gt;=QF$34,PZ23&gt;=QF$38,PY23&lt;&gt;""),AND(QD23&gt;=QF$34,QE23&gt;=QF$38,QD23&lt;&gt;"")),"P","")</f>
        <v/>
      </c>
      <c r="I23" s="3" t="str">
        <f>IF(OR(AND(AS23&gt;=AY$38,AS23&lt;&gt;"",AQ23=""),AND(AX23&gt;=AY$38,AX23&lt;&gt;"",AQ23=""),AND(BV23&gt;=CB$38,BV23&lt;&gt;"",BT23=""),AND(CA23&gt;=CB$38,CA23&lt;&gt;"",BT23=""),AND(CY23&gt;=DE$38,CY23&lt;&gt;"",CW23=""),AND(DD23&gt;=DE$38,DD23&lt;&gt;"",CW23=""),AND(ED23&gt;=EJ$38,ED23&lt;&gt;""),AND(EI23&gt;=EJ$38,EI23&lt;&gt;""),AND(FF23&gt;=FL$38,FF23&lt;&gt;""),AND(FK23&gt;=FL$38,FK23&lt;&gt;""),AND(GH23&gt;=GN$38,GH23&lt;&gt;""),AND(GM23&gt;=GN$38,GM23&lt;&gt;""),AND(HJ23&gt;=HP$38,HJ23&lt;&gt;""),AND(HO23&gt;=HP$38,HO23&lt;&gt;""),AND(IL23&gt;=IR$38,IL23&lt;&gt;""),AND(IQ23&gt;=IR$38,IQ23&lt;&gt;""),AND(JN23&gt;=JT$38,JN23&lt;&gt;""),AND(JS23&gt;=JT$38,JS23&lt;&gt;""),AND(KP23&gt;=KV$38,KP23&lt;&gt;""),AND(KU23&gt;=KV$38,KU23&lt;&gt;""),AND(LR23&gt;=LX$38,LR23&lt;&gt;""),AND(LW23&gt;=LX$38,LW23&lt;&gt;""),AND(MT23&gt;=MZ$38,MT23&lt;&gt;""),AND(MY23&gt;=MZ$38,MY23&lt;&gt;""),AND(NV23&gt;=OB$38,NV23&lt;&gt;""),AND(OA23&gt;=OB$38,OA23&lt;&gt;""),AND(OX23&gt;=PD$38,OX23&lt;&gt;""),AND(PC23&gt;=PD$38,PC23&lt;&gt;""),AND(PZ23&gt;=QF$38,PZ23&lt;&gt;""),AND(QE23&gt;=QF$38,QE23&lt;&gt;"")),"P","")</f>
        <v/>
      </c>
      <c r="J23" s="36" t="str">
        <f>IF(AND(I23="P",H23=""),"No DD",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Merit",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Excellence",IF(K23="P","Worlds Team",IF(H23="P","National Team","")))))</f>
        <v/>
      </c>
      <c r="K23" s="3" t="str">
        <f>IF(OR(AND(AU23&gt;=AY$35,AV23&gt;=AY$39,AU23&lt;&gt;"",AQ23=""),AND(BX23&gt;=CB$35,BY23&gt;=CB$39,BX23&lt;&gt;"",BT23=""),AND(DA23&gt;=DE$35,DB23&gt;=DE$39,DA23&lt;&gt;"",CW23=""),AND(EF23&gt;=EJ$35,EG23&gt;=EJ$39,EF23&lt;&gt;""),AND(FH23&gt;=FL$35,FI23&gt;=FL$39,FH23&lt;&gt;""),AND(GJ23&gt;=GN$35,GK23&gt;=GN$39,GJ23&lt;&gt;""),AND(HL23&gt;=HP$35,HM23&gt;=HP$39,HL23&lt;&gt;""),AND(IN23&gt;=IR$35,IO23&gt;=IR$39,IN23&lt;&gt;""),AND(JP23&gt;=JT$35,JQ23&gt;=JT$39,JP23&lt;&gt;""),AND(KR23&gt;=KV$35,KS23&gt;=KV$39,KR23&lt;&gt;""),AND(LT23&gt;=LX$35,LU23&gt;=LX$39,LT23&lt;&gt;""),AND(MV23&gt;=MZ$35,MW23&gt;=MZ$39,MV23&lt;&gt;""),AND(NX23&gt;=OB$35,NY23&gt;=OB$39,NX23&lt;&gt;""),AND(OZ23&gt;=PD$35,PA23&gt;=PD$39,OZ23&lt;&gt;""),AND(QB23&gt;=QF$35,QC23&gt;=QF$39,QB23&lt;&gt;"")),"P","")</f>
        <v/>
      </c>
      <c r="L23" s="8">
        <f>IF(COUNT(AS23,BV23,CY23)&gt;0,LARGE((AS23,BV23,CY23),1),0)</f>
        <v>45.099999999999994</v>
      </c>
      <c r="M23" s="8" t="str">
        <f>IF(L23=0,"",IF(L23=CY23,$CC$1,IF(L23=BV23,$AZ$1,IF(L23=AS23,$W$1,""))))</f>
        <v>2023 Nationals</v>
      </c>
      <c r="N23" s="8">
        <f>IF(COUNT(AS23,BV23,CY23)&gt;1,LARGE((AS23,BV23,CY23),2),0)</f>
        <v>20.799999999999997</v>
      </c>
      <c r="O23" s="8" t="str">
        <f>IF(N23=0,"",IF(N23=CY23,$CC$1,IF(N23=BV23,$AZ$1,IF(N23=AS23,$W$1,""))))</f>
        <v>2023 3rd Domestic Trial</v>
      </c>
      <c r="P23" s="8">
        <f>IF(COUNT(AT23,BW23,CZ23)&gt;0,LARGE((AT23,BW23,CZ23),1),0)</f>
        <v>22.6</v>
      </c>
      <c r="Q23" s="8" t="str">
        <f>IF(P23=0,"",IF(P23=CZ23,$CC$1,IF(P23=BW23,$AZ$1,IF(P23=AT23,$W$1,""))))</f>
        <v>2023 Nationals</v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5.6</v>
      </c>
      <c r="Y23" s="19">
        <v>0.2</v>
      </c>
      <c r="Z23" s="19">
        <v>0</v>
      </c>
      <c r="AA23" s="19">
        <v>16.2</v>
      </c>
      <c r="AB23" s="19">
        <v>6</v>
      </c>
      <c r="AC23" s="19">
        <v>0.8</v>
      </c>
      <c r="AD23" s="19">
        <v>0.3</v>
      </c>
      <c r="AE23" s="19">
        <v>18</v>
      </c>
      <c r="AF23" s="19">
        <v>4.8</v>
      </c>
      <c r="AG23" s="19">
        <v>0.2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>IF(SUM(X23,AB23)&gt;0,SUM(X23,AB23),"")</f>
        <v>11.6</v>
      </c>
      <c r="AS23" s="40">
        <f>IF(SUM(W23:X23,Z23:AB23,AD23)-Y23-AC23&gt;0,SUM(W23:X23,Z23:AB23,AD23)-Y23-AC23,"")</f>
        <v>45.099999999999994</v>
      </c>
      <c r="AT23" s="40">
        <f>IF(SUM(AE23:AF23,AH23)-AG23&gt;0,SUM(AE23:AF23,AH23)-AG23,"")</f>
        <v>22.6</v>
      </c>
      <c r="AU23" s="40">
        <f>IF(SUM(X23,AB23,AF23)&gt;0,SUM(X23,AB23,AF23),"")</f>
        <v>16.399999999999999</v>
      </c>
      <c r="AV23" s="40">
        <f>IF(SUM(AS23,AT23)&gt;0,SUM(AS23,AT23),"")</f>
        <v>67.699999999999989</v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>
        <f>IF(SUM(AS23,AT23,AX23)&gt;0,SUM(AS23,AT23,AX23),"")</f>
        <v>67.699999999999989</v>
      </c>
      <c r="AZ23" s="18">
        <v>16.399999999999999</v>
      </c>
      <c r="BA23" s="18">
        <v>5.2</v>
      </c>
      <c r="BB23" s="18">
        <v>0.8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5.2</v>
      </c>
      <c r="BV23" s="11">
        <f>IF(SUM(AZ23:BA23,BC23:BE23,BG23)-BB23-BF23&gt;0,SUM(AZ23:BA23,BC23:BE23,BG23)-BB23-BF23,"")</f>
        <v>20.799999999999997</v>
      </c>
      <c r="BW23" s="11" t="str">
        <f>IF(SUM(BH23:BI23,BK23)-BJ23&gt;0,SUM(BH23:BI23,BK23)-BJ23,"")</f>
        <v/>
      </c>
      <c r="BX23" s="11">
        <f>IF(SUM(BA23,BE23,BI23)&gt;0,SUM(BA23,BE23,BI23),"")</f>
        <v>5.2</v>
      </c>
      <c r="BY23" s="11">
        <f>IF(SUM(BV23,BW23)&gt;0,SUM(BV23,BW23),"")</f>
        <v>20.799999999999997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20.799999999999997</v>
      </c>
      <c r="CC23" s="19">
        <v>17</v>
      </c>
      <c r="CD23" s="19">
        <v>2.8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>IF(SUM(CD23,CH23)&gt;0,SUM(CD23,CH23),"")</f>
        <v>2.8</v>
      </c>
      <c r="CY23" s="40">
        <f>IF(SUM(CC23:CD23,CF23:CH23,CJ23)-CE23-CI23&gt;0,SUM(CC23:CD23,CF23:CH23,CJ23)-CE23-CI23,"")</f>
        <v>19.8</v>
      </c>
      <c r="CZ23" s="40" t="str">
        <f>IF(SUM(CK23:CL23,CN23)-CM23&gt;0,SUM(CK23:CL23,CN23)-CM23,"")</f>
        <v/>
      </c>
      <c r="DA23" s="40">
        <f>IF(SUM(CD23,CH23,CL23)&gt;0,SUM(CD23,CH23,CL23),"")</f>
        <v>2.8</v>
      </c>
      <c r="DB23" s="40">
        <f>IF(SUM(CY23,CZ23)&gt;0,SUM(CY23,CZ23),"")</f>
        <v>19.8</v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>
        <f>IF(SUM(CY23,CZ23,DD23)&gt;0,SUM(CY23,CZ23,DD23),"")</f>
        <v>19.8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16.7</v>
      </c>
      <c r="QH23" s="22">
        <f>IF($CW23="P",CD23,(CD23+BA23)/2)</f>
        <v>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4</v>
      </c>
      <c r="RC23" s="40">
        <f>IF(SUM(QG23:QH23,QJ23:QL23,QN23)-QI23-QM23&gt;0,SUM(QG23:QH23,QJ23:QL23,QN23)-QI23-QM23,"")</f>
        <v>20.3</v>
      </c>
      <c r="RD23" s="40" t="str">
        <f>IF(SUM(QO23:QP23,QR23)-QQ23&gt;0,SUM(QO23:QP23,QR23)-QQ23,"")</f>
        <v/>
      </c>
      <c r="RE23" s="40">
        <f>IF(SUM(QH23,QL23,QP23)&gt;0,SUM(QH23,QL23,QP23),"")</f>
        <v>4</v>
      </c>
      <c r="RF23" s="40">
        <f>IF(SUM(RC23,RD23)&gt;0,SUM(RC23,RD23),"")</f>
        <v>20.3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20.3</v>
      </c>
    </row>
    <row r="24" spans="1:477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224</v>
      </c>
      <c r="D24" s="4" t="s">
        <v>31</v>
      </c>
      <c r="E24" s="4">
        <v>2007</v>
      </c>
      <c r="F24" s="9">
        <f>SUM(L24:T24)+SUM(L24:P24)*0.0000001+SUM(L24)*0.0000000000001</f>
        <v>88.100004380004364</v>
      </c>
      <c r="G24" s="66"/>
      <c r="H24" s="3" t="str">
        <f>IF(OR(AND(AR24&gt;=AY$34,AS24&gt;=AY$38,AR24&lt;&gt;"",AQ24=""),AND(AW24&gt;=AY$34,AX24&gt;=AY$38,AW24&lt;&gt;"",AQ24=""),AND(BU24&gt;=CB$34,BV24&gt;=CB$38,BU24&lt;&gt;"",BT24=""),AND(BZ24&gt;=CB$34,CA24&gt;=CB$38,BZ24&lt;&gt;"",BT24=""),AND(CX24&gt;=DE$34,CY24&gt;=DE$38,CX24&lt;&gt;"",CW24=""),AND(DC24&gt;=DE$34,DD24&gt;=DE$38,DC24&lt;&gt;""),AND(EC24&gt;=EJ$34,ED24&gt;=EJ$38,EC24&lt;&gt;""),AND(EH24&gt;=EJ$34,EI24&gt;=EJ$38,EH24&lt;&gt;""),AND(FE24&gt;=FL$34,FF24&gt;=FL$38,FE24&lt;&gt;""),AND(FJ24&gt;=FL$34,FK24&gt;=FL$38,FJ24&lt;&gt;""),AND(GG24&gt;=GN$34,GH24&gt;=GN$38,GG24&lt;&gt;""),AND(GL24&gt;=GN$34,GM24&gt;=GN$38,GL24&lt;&gt;""),AND(HI24&gt;=HP$34,HJ24&gt;=HP$38,HI24&lt;&gt;""),AND(HN24&gt;=HP$34,HO24&gt;=HP$38,HN24&lt;&gt;""),AND(IK24&gt;=IR$34,IL24&gt;=IR$38,IK24&lt;&gt;""),AND(IP24&gt;=IR$34,IQ24&gt;=IR$38,IP24&lt;&gt;""),AND(JM24&gt;=JT$34,JN24&gt;=JT$38,JM24&lt;&gt;""),AND(JR24&gt;=JT$34,JS24&gt;=JT$38,JR24&lt;&gt;""),AND(KO24&gt;=KV$34,KP24&gt;=KV$38,KO24&lt;&gt;""),AND(KT24&gt;=KV$34,KU24&gt;=KV$38,KT24&lt;&gt;""),AND(LQ24&gt;=LX$34,LR24&gt;=LX$38,LQ24&lt;&gt;""),AND(LV24&gt;=LX$34,LW24&gt;=LX$38,LV24&lt;&gt;""),AND(MS24&gt;=MZ$34,MT24&gt;=MZ$38,MS24&lt;&gt;""),AND(MX24&gt;=MZ$34,MY24&gt;=MZ$38,MX24&lt;&gt;""),AND(NU24&gt;=OB$34,NV24&gt;=OB$38,NU24&lt;&gt;""),AND(NZ24&gt;=OB$34,OA24&gt;=OB$38,NZ24&lt;&gt;""),AND(OW24&gt;=PD$34,OX24&gt;=PD$38,OW24&lt;&gt;""),AND(PB24&gt;=PD$34,PC24&gt;=PD$38,PB24&lt;&gt;""),AND(PY24&gt;=QF$34,PZ24&gt;=QF$38,PY24&lt;&gt;""),AND(QD24&gt;=QF$34,QE24&gt;=QF$38,QD24&lt;&gt;"")),"P","")</f>
        <v/>
      </c>
      <c r="I24" s="3" t="str">
        <f>IF(OR(AND(AS24&gt;=AY$38,AS24&lt;&gt;"",AQ24=""),AND(AX24&gt;=AY$38,AX24&lt;&gt;"",AQ24=""),AND(BV24&gt;=CB$38,BV24&lt;&gt;"",BT24=""),AND(CA24&gt;=CB$38,CA24&lt;&gt;"",BT24=""),AND(CY24&gt;=DE$38,CY24&lt;&gt;"",CW24=""),AND(DD24&gt;=DE$38,DD24&lt;&gt;"",CW24=""),AND(ED24&gt;=EJ$38,ED24&lt;&gt;""),AND(EI24&gt;=EJ$38,EI24&lt;&gt;""),AND(FF24&gt;=FL$38,FF24&lt;&gt;""),AND(FK24&gt;=FL$38,FK24&lt;&gt;""),AND(GH24&gt;=GN$38,GH24&lt;&gt;""),AND(GM24&gt;=GN$38,GM24&lt;&gt;""),AND(HJ24&gt;=HP$38,HJ24&lt;&gt;""),AND(HO24&gt;=HP$38,HO24&lt;&gt;""),AND(IL24&gt;=IR$38,IL24&lt;&gt;""),AND(IQ24&gt;=IR$38,IQ24&lt;&gt;""),AND(JN24&gt;=JT$38,JN24&lt;&gt;""),AND(JS24&gt;=JT$38,JS24&lt;&gt;""),AND(KP24&gt;=KV$38,KP24&lt;&gt;""),AND(KU24&gt;=KV$38,KU24&lt;&gt;""),AND(LR24&gt;=LX$38,LR24&lt;&gt;""),AND(LW24&gt;=LX$38,LW24&lt;&gt;""),AND(MT24&gt;=MZ$38,MT24&lt;&gt;""),AND(MY24&gt;=MZ$38,MY24&lt;&gt;""),AND(NV24&gt;=OB$38,NV24&lt;&gt;""),AND(OA24&gt;=OB$38,OA24&lt;&gt;""),AND(OX24&gt;=PD$38,OX24&lt;&gt;""),AND(PC24&gt;=PD$38,PC24&lt;&gt;""),AND(PZ24&gt;=QF$38,PZ24&lt;&gt;""),AND(QE24&gt;=QF$38,QE24&lt;&gt;"")),"P","")</f>
        <v/>
      </c>
      <c r="J24" s="36" t="str">
        <f>IF(AND(I24="P",H24=""),"No DD",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Merit",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Excellence",IF(K24="P","Worlds Team",IF(H24="P","National Team","")))))</f>
        <v/>
      </c>
      <c r="K24" s="3" t="str">
        <f>IF(OR(AND(AU24&gt;=AY$35,AV24&gt;=AY$39,AU24&lt;&gt;"",AQ24=""),AND(BX24&gt;=CB$35,BY24&gt;=CB$39,BX24&lt;&gt;"",BT24=""),AND(DA24&gt;=DE$35,DB24&gt;=DE$39,DA24&lt;&gt;"",CW24=""),AND(EF24&gt;=EJ$35,EG24&gt;=EJ$39,EF24&lt;&gt;""),AND(FH24&gt;=FL$35,FI24&gt;=FL$39,FH24&lt;&gt;""),AND(GJ24&gt;=GN$35,GK24&gt;=GN$39,GJ24&lt;&gt;""),AND(HL24&gt;=HP$35,HM24&gt;=HP$39,HL24&lt;&gt;""),AND(IN24&gt;=IR$35,IO24&gt;=IR$39,IN24&lt;&gt;""),AND(JP24&gt;=JT$35,JQ24&gt;=JT$39,JP24&lt;&gt;""),AND(KR24&gt;=KV$35,KS24&gt;=KV$39,KR24&lt;&gt;""),AND(LT24&gt;=LX$35,LU24&gt;=LX$39,LT24&lt;&gt;""),AND(MV24&gt;=MZ$35,MW24&gt;=MZ$39,MV24&lt;&gt;""),AND(NX24&gt;=OB$35,NY24&gt;=OB$39,NX24&lt;&gt;""),AND(OZ24&gt;=PD$35,PA24&gt;=PD$39,OZ24&lt;&gt;""),AND(QB24&gt;=QF$35,QC24&gt;=QF$39,QB24&lt;&gt;"")),"P","")</f>
        <v/>
      </c>
      <c r="L24" s="8">
        <f>IF(COUNT(AS24,BV24,CY24)&gt;0,LARGE((AS24,BV24,CY24),1),0)</f>
        <v>43.800000000000004</v>
      </c>
      <c r="M24" s="8" t="str">
        <f>IF(L24=0,"",IF(L24=CY24,$CC$1,IF(L24=BV24,$AZ$1,IF(L24=AS24,$W$1,""))))</f>
        <v>2023 Nationals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0</v>
      </c>
      <c r="Q24" s="8" t="str">
        <f>IF(P24=0,"",IF(P24=CZ24,$CC$1,IF(P24=BW24,$AZ$1,IF(P24=AT24,$W$1,""))))</f>
        <v/>
      </c>
      <c r="R24" s="8">
        <f>IF(MAX(AX24,CA24,DD24)&gt;0,MAX(AX24,CA24,DD24),0)</f>
        <v>44.3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18.7</v>
      </c>
      <c r="X24" s="19">
        <v>3.2</v>
      </c>
      <c r="Y24" s="19">
        <v>0</v>
      </c>
      <c r="Z24" s="19">
        <v>0</v>
      </c>
      <c r="AA24" s="19">
        <v>18.8</v>
      </c>
      <c r="AB24" s="19">
        <v>3.1</v>
      </c>
      <c r="AC24" s="19">
        <v>0</v>
      </c>
      <c r="AD24" s="19">
        <v>0</v>
      </c>
      <c r="AE24" s="19"/>
      <c r="AF24" s="19"/>
      <c r="AG24" s="19"/>
      <c r="AH24" s="19"/>
      <c r="AI24" s="19">
        <v>18.7</v>
      </c>
      <c r="AJ24" s="19">
        <v>3.3</v>
      </c>
      <c r="AK24" s="19">
        <v>0</v>
      </c>
      <c r="AL24" s="19">
        <v>0</v>
      </c>
      <c r="AM24" s="19">
        <v>18.8</v>
      </c>
      <c r="AN24" s="19">
        <v>3.5</v>
      </c>
      <c r="AO24" s="19">
        <v>0</v>
      </c>
      <c r="AP24" s="19">
        <v>0</v>
      </c>
      <c r="AQ24" s="27"/>
      <c r="AR24" s="40">
        <f>IF(SUM(X24,AB24)&gt;0,SUM(X24,AB24),"")</f>
        <v>6.3000000000000007</v>
      </c>
      <c r="AS24" s="40">
        <f>IF(SUM(W24:X24,Z24:AB24,AD24)-Y24-AC24&gt;0,SUM(W24:X24,Z24:AB24,AD24)-Y24-AC24,"")</f>
        <v>43.800000000000004</v>
      </c>
      <c r="AT24" s="40" t="str">
        <f>IF(SUM(AE24:AF24,AH24)-AG24&gt;0,SUM(AE24:AF24,AH24)-AG24,"")</f>
        <v/>
      </c>
      <c r="AU24" s="40">
        <f>IF(SUM(X24,AB24,AF24)&gt;0,SUM(X24,AB24,AF24),"")</f>
        <v>6.3000000000000007</v>
      </c>
      <c r="AV24" s="40">
        <f>IF(SUM(AS24,AT24)&gt;0,SUM(AS24,AT24),"")</f>
        <v>43.800000000000004</v>
      </c>
      <c r="AW24" s="40">
        <f>IF(SUM(AJ24,AN24)&gt;0,SUM(AJ24,AN24),"")</f>
        <v>6.8</v>
      </c>
      <c r="AX24" s="40">
        <f>IF(SUM(AI24:AJ24,AL24:AN24,AP24)-SUM(AK24,AO24)&gt;0,SUM(AI24:AJ24,AL24:AN24,AP24)-SUM(AK24,AO24),"")</f>
        <v>44.3</v>
      </c>
      <c r="AY24" s="40">
        <f>IF(SUM(AS24,AT24,AX24)&gt;0,SUM(AS24,AT24,AX24),"")</f>
        <v>88.1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0</v>
      </c>
      <c r="QP24" s="22">
        <f>IF($CW24="P",CL24,(CL24+BI24)/2)</f>
        <v>0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 t="str">
        <f>IF(SUM(QH24,QL24)&gt;0,SUM(QH24,QL24),"")</f>
        <v/>
      </c>
      <c r="RC24" s="40" t="str">
        <f>IF(SUM(QG24:QH24,QJ24:QL24,QN24)-QI24-QM24&gt;0,SUM(QG24:QH24,QJ24:QL24,QN24)-QI24-QM24,"")</f>
        <v/>
      </c>
      <c r="RD24" s="40" t="str">
        <f>IF(SUM(QO24:QP24,QR24)-QQ24&gt;0,SUM(QO24:QP24,QR24)-QQ24,"")</f>
        <v/>
      </c>
      <c r="RE24" s="40" t="str">
        <f>IF(SUM(QH24,QL24,QP24)&gt;0,SUM(QH24,QL24,QP24),"")</f>
        <v/>
      </c>
      <c r="RF24" s="40" t="str">
        <f>IF(SUM(RC24,RD24)&gt;0,SUM(RC24,RD24),"")</f>
        <v/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 t="str">
        <f>IF(SUM(RC24,RD24,RH24)&gt;0,SUM(RC24,RD24,RH24),"")</f>
        <v/>
      </c>
    </row>
    <row r="25" spans="1:477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243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$34,AS25&gt;=AY$38,AR25&lt;&gt;"",AQ25=""),AND(AW25&gt;=AY$34,AX25&gt;=AY$38,AW25&lt;&gt;"",AQ25=""),AND(BU25&gt;=CB$34,BV25&gt;=CB$38,BU25&lt;&gt;"",BT25=""),AND(BZ25&gt;=CB$34,CA25&gt;=CB$38,BZ25&lt;&gt;"",BT25=""),AND(CX25&gt;=DE$34,CY25&gt;=DE$38,CX25&lt;&gt;"",CW25=""),AND(DC25&gt;=DE$34,DD25&gt;=DE$38,DC25&lt;&gt;""),AND(EC25&gt;=EJ$34,ED25&gt;=EJ$38,EC25&lt;&gt;""),AND(EH25&gt;=EJ$34,EI25&gt;=EJ$38,EH25&lt;&gt;""),AND(FE25&gt;=FL$34,FF25&gt;=FL$38,FE25&lt;&gt;""),AND(FJ25&gt;=FL$34,FK25&gt;=FL$38,FJ25&lt;&gt;""),AND(GG25&gt;=GN$34,GH25&gt;=GN$38,GG25&lt;&gt;""),AND(GL25&gt;=GN$34,GM25&gt;=GN$38,GL25&lt;&gt;""),AND(HI25&gt;=HP$34,HJ25&gt;=HP$38,HI25&lt;&gt;""),AND(HN25&gt;=HP$34,HO25&gt;=HP$38,HN25&lt;&gt;""),AND(IK25&gt;=IR$34,IL25&gt;=IR$38,IK25&lt;&gt;""),AND(IP25&gt;=IR$34,IQ25&gt;=IR$38,IP25&lt;&gt;""),AND(JM25&gt;=JT$34,JN25&gt;=JT$38,JM25&lt;&gt;""),AND(JR25&gt;=JT$34,JS25&gt;=JT$38,JR25&lt;&gt;""),AND(KO25&gt;=KV$34,KP25&gt;=KV$38,KO25&lt;&gt;""),AND(KT25&gt;=KV$34,KU25&gt;=KV$38,KT25&lt;&gt;""),AND(LQ25&gt;=LX$34,LR25&gt;=LX$38,LQ25&lt;&gt;""),AND(LV25&gt;=LX$34,LW25&gt;=LX$38,LV25&lt;&gt;""),AND(MS25&gt;=MZ$34,MT25&gt;=MZ$38,MS25&lt;&gt;""),AND(MX25&gt;=MZ$34,MY25&gt;=MZ$38,MX25&lt;&gt;""),AND(NU25&gt;=OB$34,NV25&gt;=OB$38,NU25&lt;&gt;""),AND(NZ25&gt;=OB$34,OA25&gt;=OB$38,NZ25&lt;&gt;""),AND(OW25&gt;=PD$34,OX25&gt;=PD$38,OW25&lt;&gt;""),AND(PB25&gt;=PD$34,PC25&gt;=PD$38,PB25&lt;&gt;""),AND(PY25&gt;=QF$34,PZ25&gt;=QF$38,PY25&lt;&gt;""),AND(QD25&gt;=QF$34,QE25&gt;=QF$38,QD25&lt;&gt;"")),"P","")</f>
        <v/>
      </c>
      <c r="I25" s="3" t="str">
        <f>IF(OR(AND(AS25&gt;=AY$38,AS25&lt;&gt;"",AQ25=""),AND(AX25&gt;=AY$38,AX25&lt;&gt;"",AQ25=""),AND(BV25&gt;=CB$38,BV25&lt;&gt;"",BT25=""),AND(CA25&gt;=CB$38,CA25&lt;&gt;"",BT25=""),AND(CY25&gt;=DE$38,CY25&lt;&gt;"",CW25=""),AND(DD25&gt;=DE$38,DD25&lt;&gt;"",CW25=""),AND(ED25&gt;=EJ$38,ED25&lt;&gt;""),AND(EI25&gt;=EJ$38,EI25&lt;&gt;""),AND(FF25&gt;=FL$38,FF25&lt;&gt;""),AND(FK25&gt;=FL$38,FK25&lt;&gt;""),AND(GH25&gt;=GN$38,GH25&lt;&gt;""),AND(GM25&gt;=GN$38,GM25&lt;&gt;""),AND(HJ25&gt;=HP$38,HJ25&lt;&gt;""),AND(HO25&gt;=HP$38,HO25&lt;&gt;""),AND(IL25&gt;=IR$38,IL25&lt;&gt;""),AND(IQ25&gt;=IR$38,IQ25&lt;&gt;""),AND(JN25&gt;=JT$38,JN25&lt;&gt;""),AND(JS25&gt;=JT$38,JS25&lt;&gt;""),AND(KP25&gt;=KV$38,KP25&lt;&gt;""),AND(KU25&gt;=KV$38,KU25&lt;&gt;""),AND(LR25&gt;=LX$38,LR25&lt;&gt;""),AND(LW25&gt;=LX$38,LW25&lt;&gt;""),AND(MT25&gt;=MZ$38,MT25&lt;&gt;""),AND(MY25&gt;=MZ$38,MY25&lt;&gt;""),AND(NV25&gt;=OB$38,NV25&lt;&gt;""),AND(OA25&gt;=OB$38,OA25&lt;&gt;""),AND(OX25&gt;=PD$38,OX25&lt;&gt;""),AND(PC25&gt;=PD$38,PC25&lt;&gt;""),AND(PZ25&gt;=QF$38,PZ25&lt;&gt;""),AND(QE25&gt;=QF$38,QE25&lt;&gt;"")),"P","")</f>
        <v/>
      </c>
      <c r="J25" s="36" t="str">
        <f>IF(AND(I25="P",H25=""),"No DD",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Merit",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Excellence",IF(K25="P","Worlds Team",IF(H25="P","National Team","")))))</f>
        <v/>
      </c>
      <c r="K25" s="3" t="str">
        <f>IF(OR(AND(AU25&gt;=AY$35,AV25&gt;=AY$39,AU25&lt;&gt;"",AQ25=""),AND(BX25&gt;=CB$35,BY25&gt;=CB$39,BX25&lt;&gt;"",BT25=""),AND(DA25&gt;=DE$35,DB25&gt;=DE$39,DA25&lt;&gt;"",CW25=""),AND(EF25&gt;=EJ$35,EG25&gt;=EJ$39,EF25&lt;&gt;""),AND(FH25&gt;=FL$35,FI25&gt;=FL$39,FH25&lt;&gt;""),AND(GJ25&gt;=GN$35,GK25&gt;=GN$39,GJ25&lt;&gt;""),AND(HL25&gt;=HP$35,HM25&gt;=HP$39,HL25&lt;&gt;""),AND(IN25&gt;=IR$35,IO25&gt;=IR$39,IN25&lt;&gt;""),AND(JP25&gt;=JT$35,JQ25&gt;=JT$39,JP25&lt;&gt;""),AND(KR25&gt;=KV$35,KS25&gt;=KV$39,KR25&lt;&gt;""),AND(LT25&gt;=LX$35,LU25&gt;=LX$39,LT25&lt;&gt;""),AND(MV25&gt;=MZ$35,MW25&gt;=MZ$39,MV25&lt;&gt;""),AND(NX25&gt;=OB$35,NY25&gt;=OB$39,NX25&lt;&gt;""),AND(OZ25&gt;=PD$35,PA25&gt;=PD$39,OZ25&lt;&gt;""),AND(QB25&gt;=QF$35,QC25&gt;=QF$39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18.600000000000001</v>
      </c>
      <c r="CD25" s="19">
        <v>3.5</v>
      </c>
      <c r="CE25" s="19">
        <v>0</v>
      </c>
      <c r="CF25" s="19">
        <v>0</v>
      </c>
      <c r="CG25" s="19">
        <v>17.399999999999999</v>
      </c>
      <c r="CH25" s="19">
        <v>0.7</v>
      </c>
      <c r="CI25" s="19">
        <v>0</v>
      </c>
      <c r="CJ25" s="19">
        <v>0</v>
      </c>
      <c r="CK25" s="19">
        <v>18.100000000000001</v>
      </c>
      <c r="CL25" s="19">
        <v>3.9</v>
      </c>
      <c r="CM25" s="19">
        <v>0.6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4.2</v>
      </c>
      <c r="CY25" s="40">
        <f>IF(SUM(CC25:CD25,CF25:CH25,CJ25)-CE25-CI25&gt;0,SUM(CC25:CD25,CF25:CH25,CJ25)-CE25-CI25,"")</f>
        <v>40.200000000000003</v>
      </c>
      <c r="CZ25" s="40">
        <f>IF(SUM(CK25:CL25,CN25)-CM25&gt;0,SUM(CK25:CL25,CN25)-CM25,"")</f>
        <v>21.4</v>
      </c>
      <c r="DA25" s="40">
        <f>IF(SUM(CD25,CH25,CL25)&gt;0,SUM(CD25,CH25,CL25),"")</f>
        <v>8.1</v>
      </c>
      <c r="DB25" s="40">
        <f>IF(SUM(CY25,CZ25)&gt;0,SUM(CY25,CZ25),"")</f>
        <v>61.6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61.6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132</v>
      </c>
      <c r="D26" s="4" t="s">
        <v>5</v>
      </c>
      <c r="E26" s="4">
        <v>2004</v>
      </c>
      <c r="F26" s="9">
        <f>SUM(L26:T26)+SUM(L26:P26)*0.0000001+SUM(L26)*0.0000000000001</f>
        <v>60.900006090004268</v>
      </c>
      <c r="G26" s="66"/>
      <c r="H26" s="3" t="str">
        <f>IF(OR(AND(AR26&gt;=AY$34,AS26&gt;=AY$38,AR26&lt;&gt;"",AQ26=""),AND(AW26&gt;=AY$34,AX26&gt;=AY$38,AW26&lt;&gt;"",AQ26=""),AND(BU26&gt;=CB$34,BV26&gt;=CB$38,BU26&lt;&gt;"",BT26=""),AND(BZ26&gt;=CB$34,CA26&gt;=CB$38,BZ26&lt;&gt;"",BT26=""),AND(CX26&gt;=DE$34,CY26&gt;=DE$38,CX26&lt;&gt;"",CW26=""),AND(DC26&gt;=DE$34,DD26&gt;=DE$38,DC26&lt;&gt;""),AND(EC26&gt;=EJ$34,ED26&gt;=EJ$38,EC26&lt;&gt;""),AND(EH26&gt;=EJ$34,EI26&gt;=EJ$38,EH26&lt;&gt;""),AND(FE26&gt;=FL$34,FF26&gt;=FL$38,FE26&lt;&gt;""),AND(FJ26&gt;=FL$34,FK26&gt;=FL$38,FJ26&lt;&gt;""),AND(GG26&gt;=GN$34,GH26&gt;=GN$38,GG26&lt;&gt;""),AND(GL26&gt;=GN$34,GM26&gt;=GN$38,GL26&lt;&gt;""),AND(HI26&gt;=HP$34,HJ26&gt;=HP$38,HI26&lt;&gt;""),AND(HN26&gt;=HP$34,HO26&gt;=HP$38,HN26&lt;&gt;""),AND(IK26&gt;=IR$34,IL26&gt;=IR$38,IK26&lt;&gt;""),AND(IP26&gt;=IR$34,IQ26&gt;=IR$38,IP26&lt;&gt;""),AND(JM26&gt;=JT$34,JN26&gt;=JT$38,JM26&lt;&gt;""),AND(JR26&gt;=JT$34,JS26&gt;=JT$38,JR26&lt;&gt;""),AND(KO26&gt;=KV$34,KP26&gt;=KV$38,KO26&lt;&gt;""),AND(KT26&gt;=KV$34,KU26&gt;=KV$38,KT26&lt;&gt;""),AND(LQ26&gt;=LX$34,LR26&gt;=LX$38,LQ26&lt;&gt;""),AND(LV26&gt;=LX$34,LW26&gt;=LX$38,LV26&lt;&gt;""),AND(MS26&gt;=MZ$34,MT26&gt;=MZ$38,MS26&lt;&gt;""),AND(MX26&gt;=MZ$34,MY26&gt;=MZ$38,MX26&lt;&gt;""),AND(NU26&gt;=OB$34,NV26&gt;=OB$38,NU26&lt;&gt;""),AND(NZ26&gt;=OB$34,OA26&gt;=OB$38,NZ26&lt;&gt;""),AND(OW26&gt;=PD$34,OX26&gt;=PD$38,OW26&lt;&gt;""),AND(PB26&gt;=PD$34,PC26&gt;=PD$38,PB26&lt;&gt;""),AND(PY26&gt;=QF$34,PZ26&gt;=QF$38,PY26&lt;&gt;""),AND(QD26&gt;=QF$34,QE26&gt;=QF$38,QD26&lt;&gt;"")),"P","")</f>
        <v/>
      </c>
      <c r="I26" s="3" t="str">
        <f>IF(OR(AND(AS26&gt;=AY$38,AS26&lt;&gt;"",AQ26=""),AND(AX26&gt;=AY$38,AX26&lt;&gt;"",AQ26=""),AND(BV26&gt;=CB$38,BV26&lt;&gt;"",BT26=""),AND(CA26&gt;=CB$38,CA26&lt;&gt;"",BT26=""),AND(CY26&gt;=DE$38,CY26&lt;&gt;"",CW26=""),AND(DD26&gt;=DE$38,DD26&lt;&gt;"",CW26=""),AND(ED26&gt;=EJ$38,ED26&lt;&gt;""),AND(EI26&gt;=EJ$38,EI26&lt;&gt;""),AND(FF26&gt;=FL$38,FF26&lt;&gt;""),AND(FK26&gt;=FL$38,FK26&lt;&gt;""),AND(GH26&gt;=GN$38,GH26&lt;&gt;""),AND(GM26&gt;=GN$38,GM26&lt;&gt;""),AND(HJ26&gt;=HP$38,HJ26&lt;&gt;""),AND(HO26&gt;=HP$38,HO26&lt;&gt;""),AND(IL26&gt;=IR$38,IL26&lt;&gt;""),AND(IQ26&gt;=IR$38,IQ26&lt;&gt;""),AND(JN26&gt;=JT$38,JN26&lt;&gt;""),AND(JS26&gt;=JT$38,JS26&lt;&gt;""),AND(KP26&gt;=KV$38,KP26&lt;&gt;""),AND(KU26&gt;=KV$38,KU26&lt;&gt;""),AND(LR26&gt;=LX$38,LR26&lt;&gt;""),AND(LW26&gt;=LX$38,LW26&lt;&gt;""),AND(MT26&gt;=MZ$38,MT26&lt;&gt;""),AND(MY26&gt;=MZ$38,MY26&lt;&gt;""),AND(NV26&gt;=OB$38,NV26&lt;&gt;""),AND(OA26&gt;=OB$38,OA26&lt;&gt;""),AND(OX26&gt;=PD$38,OX26&lt;&gt;""),AND(PC26&gt;=PD$38,PC26&lt;&gt;""),AND(PZ26&gt;=QF$38,PZ26&lt;&gt;""),AND(QE26&gt;=QF$38,QE26&lt;&gt;"")),"P","")</f>
        <v/>
      </c>
      <c r="J26" s="36" t="str">
        <f>IF(AND(I26="P",H26=""),"No DD",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Merit",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Excellence",IF(K26="P","Worlds Team",IF(H26="P","National Team","")))))</f>
        <v/>
      </c>
      <c r="K26" s="3" t="str">
        <f>IF(OR(AND(AU26&gt;=AY$35,AV26&gt;=AY$39,AU26&lt;&gt;"",AQ26=""),AND(BX26&gt;=CB$35,BY26&gt;=CB$39,BX26&lt;&gt;"",BT26=""),AND(DA26&gt;=DE$35,DB26&gt;=DE$39,DA26&lt;&gt;"",CW26=""),AND(EF26&gt;=EJ$35,EG26&gt;=EJ$39,EF26&lt;&gt;""),AND(FH26&gt;=FL$35,FI26&gt;=FL$39,FH26&lt;&gt;""),AND(GJ26&gt;=GN$35,GK26&gt;=GN$39,GJ26&lt;&gt;""),AND(HL26&gt;=HP$35,HM26&gt;=HP$39,HL26&lt;&gt;""),AND(IN26&gt;=IR$35,IO26&gt;=IR$39,IN26&lt;&gt;""),AND(JP26&gt;=JT$35,JQ26&gt;=JT$39,JP26&lt;&gt;""),AND(KR26&gt;=KV$35,KS26&gt;=KV$39,KR26&lt;&gt;""),AND(LT26&gt;=LX$35,LU26&gt;=LX$39,LT26&lt;&gt;""),AND(MV26&gt;=MZ$35,MW26&gt;=MZ$39,MV26&lt;&gt;""),AND(NX26&gt;=OB$35,NY26&gt;=OB$39,NX26&lt;&gt;""),AND(OZ26&gt;=PD$35,PA26&gt;=PD$39,OZ26&lt;&gt;""),AND(QB26&gt;=QF$35,QC26&gt;=QF$39,QB26&lt;&gt;"")),"P","")</f>
        <v/>
      </c>
      <c r="L26" s="8">
        <f>IF(COUNT(AS26,BV26,CY26)&gt;0,LARGE((AS26,BV26,CY26),1),0)</f>
        <v>42.6</v>
      </c>
      <c r="M26" s="8" t="str">
        <f>IF(L26=0,"",IF(L26=CY26,$CC$1,IF(L26=BV26,$AZ$1,IF(L26=AS26,$W$1,""))))</f>
        <v>2023 Nationals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18.8</v>
      </c>
      <c r="X26" s="19">
        <v>2.7</v>
      </c>
      <c r="Y26" s="19">
        <v>0.9</v>
      </c>
      <c r="Z26" s="19">
        <v>0</v>
      </c>
      <c r="AA26" s="19">
        <v>18.399999999999999</v>
      </c>
      <c r="AB26" s="19">
        <v>3.6</v>
      </c>
      <c r="AC26" s="19">
        <v>0</v>
      </c>
      <c r="AD26" s="19">
        <v>0</v>
      </c>
      <c r="AE26" s="19">
        <v>17.600000000000001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6.3000000000000007</v>
      </c>
      <c r="AS26" s="40">
        <f>IF(SUM(W26:X26,Z26:AB26,AD26)-Y26-AC26&gt;0,SUM(W26:X26,Z26:AB26,AD26)-Y26-AC26,"")</f>
        <v>42.6</v>
      </c>
      <c r="AT26" s="40">
        <f>IF(SUM(AE26:AF26,AH26)-AG26&gt;0,SUM(AE26:AF26,AH26)-AG26,"")</f>
        <v>18.3</v>
      </c>
      <c r="AU26" s="40">
        <f>IF(SUM(X26,AB26,AF26)&gt;0,SUM(X26,AB26,AF26),"")</f>
        <v>7.0000000000000009</v>
      </c>
      <c r="AV26" s="40">
        <f>IF(SUM(AS26,AT26)&gt;0,SUM(AS26,AT26),"")</f>
        <v>60.900000000000006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60.900000000000006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244</v>
      </c>
      <c r="D27" s="4" t="s">
        <v>5</v>
      </c>
      <c r="E27" s="4">
        <v>2005</v>
      </c>
      <c r="F27" s="9">
        <f>SUM(L27:T27)+SUM(L27:P27)*0.0000001+SUM(L27)*0.0000000000001</f>
        <v>59.500005950003903</v>
      </c>
      <c r="G27" s="66"/>
      <c r="H27" s="3" t="str">
        <f>IF(OR(AND(AR27&gt;=AY$34,AS27&gt;=AY$38,AR27&lt;&gt;"",AQ27=""),AND(AW27&gt;=AY$34,AX27&gt;=AY$38,AW27&lt;&gt;"",AQ27=""),AND(BU27&gt;=CB$34,BV27&gt;=CB$38,BU27&lt;&gt;"",BT27=""),AND(BZ27&gt;=CB$34,CA27&gt;=CB$38,BZ27&lt;&gt;"",BT27=""),AND(CX27&gt;=DE$34,CY27&gt;=DE$38,CX27&lt;&gt;"",CW27=""),AND(DC27&gt;=DE$34,DD27&gt;=DE$38,DC27&lt;&gt;""),AND(EC27&gt;=EJ$34,ED27&gt;=EJ$38,EC27&lt;&gt;""),AND(EH27&gt;=EJ$34,EI27&gt;=EJ$38,EH27&lt;&gt;""),AND(FE27&gt;=FL$34,FF27&gt;=FL$38,FE27&lt;&gt;""),AND(FJ27&gt;=FL$34,FK27&gt;=FL$38,FJ27&lt;&gt;""),AND(GG27&gt;=GN$34,GH27&gt;=GN$38,GG27&lt;&gt;""),AND(GL27&gt;=GN$34,GM27&gt;=GN$38,GL27&lt;&gt;""),AND(HI27&gt;=HP$34,HJ27&gt;=HP$38,HI27&lt;&gt;""),AND(HN27&gt;=HP$34,HO27&gt;=HP$38,HN27&lt;&gt;""),AND(IK27&gt;=IR$34,IL27&gt;=IR$38,IK27&lt;&gt;""),AND(IP27&gt;=IR$34,IQ27&gt;=IR$38,IP27&lt;&gt;""),AND(JM27&gt;=JT$34,JN27&gt;=JT$38,JM27&lt;&gt;""),AND(JR27&gt;=JT$34,JS27&gt;=JT$38,JR27&lt;&gt;""),AND(KO27&gt;=KV$34,KP27&gt;=KV$38,KO27&lt;&gt;""),AND(KT27&gt;=KV$34,KU27&gt;=KV$38,KT27&lt;&gt;""),AND(LQ27&gt;=LX$34,LR27&gt;=LX$38,LQ27&lt;&gt;""),AND(LV27&gt;=LX$34,LW27&gt;=LX$38,LV27&lt;&gt;""),AND(MS27&gt;=MZ$34,MT27&gt;=MZ$38,MS27&lt;&gt;""),AND(MX27&gt;=MZ$34,MY27&gt;=MZ$38,MX27&lt;&gt;""),AND(NU27&gt;=OB$34,NV27&gt;=OB$38,NU27&lt;&gt;""),AND(NZ27&gt;=OB$34,OA27&gt;=OB$38,NZ27&lt;&gt;""),AND(OW27&gt;=PD$34,OX27&gt;=PD$38,OW27&lt;&gt;""),AND(PB27&gt;=PD$34,PC27&gt;=PD$38,PB27&lt;&gt;""),AND(PY27&gt;=QF$34,PZ27&gt;=QF$38,PY27&lt;&gt;""),AND(QD27&gt;=QF$34,QE27&gt;=QF$38,QD27&lt;&gt;"")),"P","")</f>
        <v/>
      </c>
      <c r="I27" s="3" t="str">
        <f>IF(OR(AND(AS27&gt;=AY$38,AS27&lt;&gt;"",AQ27=""),AND(AX27&gt;=AY$38,AX27&lt;&gt;"",AQ27=""),AND(BV27&gt;=CB$38,BV27&lt;&gt;"",BT27=""),AND(CA27&gt;=CB$38,CA27&lt;&gt;"",BT27=""),AND(CY27&gt;=DE$38,CY27&lt;&gt;"",CW27=""),AND(DD27&gt;=DE$38,DD27&lt;&gt;"",CW27=""),AND(ED27&gt;=EJ$38,ED27&lt;&gt;""),AND(EI27&gt;=EJ$38,EI27&lt;&gt;""),AND(FF27&gt;=FL$38,FF27&lt;&gt;""),AND(FK27&gt;=FL$38,FK27&lt;&gt;""),AND(GH27&gt;=GN$38,GH27&lt;&gt;""),AND(GM27&gt;=GN$38,GM27&lt;&gt;""),AND(HJ27&gt;=HP$38,HJ27&lt;&gt;""),AND(HO27&gt;=HP$38,HO27&lt;&gt;""),AND(IL27&gt;=IR$38,IL27&lt;&gt;""),AND(IQ27&gt;=IR$38,IQ27&lt;&gt;""),AND(JN27&gt;=JT$38,JN27&lt;&gt;""),AND(JS27&gt;=JT$38,JS27&lt;&gt;""),AND(KP27&gt;=KV$38,KP27&lt;&gt;""),AND(KU27&gt;=KV$38,KU27&lt;&gt;""),AND(LR27&gt;=LX$38,LR27&lt;&gt;""),AND(LW27&gt;=LX$38,LW27&lt;&gt;""),AND(MT27&gt;=MZ$38,MT27&lt;&gt;""),AND(MY27&gt;=MZ$38,MY27&lt;&gt;""),AND(NV27&gt;=OB$38,NV27&lt;&gt;""),AND(OA27&gt;=OB$38,OA27&lt;&gt;""),AND(OX27&gt;=PD$38,OX27&lt;&gt;""),AND(PC27&gt;=PD$38,PC27&lt;&gt;""),AND(PZ27&gt;=QF$38,PZ27&lt;&gt;""),AND(QE27&gt;=QF$38,QE27&lt;&gt;"")),"P","")</f>
        <v/>
      </c>
      <c r="J27" s="36" t="str">
        <f>IF(AND(I27="P",H27=""),"No DD",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Merit",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Excellence",IF(K27="P","Worlds Team",IF(H27="P","National Team","")))))</f>
        <v/>
      </c>
      <c r="K27" s="3" t="str">
        <f>IF(OR(AND(AU27&gt;=AY$35,AV27&gt;=AY$39,AU27&lt;&gt;"",AQ27=""),AND(BX27&gt;=CB$35,BY27&gt;=CB$39,BX27&lt;&gt;"",BT27=""),AND(DA27&gt;=DE$35,DB27&gt;=DE$39,DA27&lt;&gt;"",CW27=""),AND(EF27&gt;=EJ$35,EG27&gt;=EJ$39,EF27&lt;&gt;""),AND(FH27&gt;=FL$35,FI27&gt;=FL$39,FH27&lt;&gt;""),AND(GJ27&gt;=GN$35,GK27&gt;=GN$39,GJ27&lt;&gt;""),AND(HL27&gt;=HP$35,HM27&gt;=HP$39,HL27&lt;&gt;""),AND(IN27&gt;=IR$35,IO27&gt;=IR$39,IN27&lt;&gt;""),AND(JP27&gt;=JT$35,JQ27&gt;=JT$39,JP27&lt;&gt;""),AND(KR27&gt;=KV$35,KS27&gt;=KV$39,KR27&lt;&gt;""),AND(LT27&gt;=LX$35,LU27&gt;=LX$39,LT27&lt;&gt;""),AND(MV27&gt;=MZ$35,MW27&gt;=MZ$39,MV27&lt;&gt;""),AND(NX27&gt;=OB$35,NY27&gt;=OB$39,NX27&lt;&gt;""),AND(OZ27&gt;=PD$35,PA27&gt;=PD$39,OZ27&lt;&gt;""),AND(QB27&gt;=QF$35,QC27&gt;=QF$39,QB27&lt;&gt;"")),"P","")</f>
        <v/>
      </c>
      <c r="L27" s="8">
        <f>IF(COUNT(AS27,BV27,CY27)&gt;0,LARGE((AS27,BV27,CY27),1),0)</f>
        <v>39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20.5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16.2</v>
      </c>
      <c r="CD27" s="19">
        <v>3.1</v>
      </c>
      <c r="CE27" s="19">
        <v>0.8</v>
      </c>
      <c r="CF27" s="19">
        <v>0</v>
      </c>
      <c r="CG27" s="19">
        <v>18</v>
      </c>
      <c r="CH27" s="19">
        <v>3.3</v>
      </c>
      <c r="CI27" s="19">
        <v>0.8</v>
      </c>
      <c r="CJ27" s="19">
        <v>0</v>
      </c>
      <c r="CK27" s="19">
        <v>18.3</v>
      </c>
      <c r="CL27" s="19">
        <v>3</v>
      </c>
      <c r="CM27" s="19">
        <v>0.8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6.4</v>
      </c>
      <c r="CY27" s="40">
        <f>IF(SUM(CC27:CD27,CF27:CH27,CJ27)-CE27-CI27&gt;0,SUM(CC27:CD27,CF27:CH27,CJ27)-CE27-CI27,"")</f>
        <v>39</v>
      </c>
      <c r="CZ27" s="40">
        <f>IF(SUM(CK27:CL27,CN27)-CM27&gt;0,SUM(CK27:CL27,CN27)-CM27,"")</f>
        <v>20.5</v>
      </c>
      <c r="DA27" s="40">
        <f>IF(SUM(CD27,CH27,CL27)&gt;0,SUM(CD27,CH27,CL27),"")</f>
        <v>9.4</v>
      </c>
      <c r="DB27" s="40">
        <f>IF(SUM(CY27,CZ27)&gt;0,SUM(CY27,CZ27),"")</f>
        <v>59.5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59.5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8.1</v>
      </c>
      <c r="QH27" s="22">
        <f>IF($CW27="P",CD27,(CD27+BA27)/2)</f>
        <v>1.55</v>
      </c>
      <c r="QI27" s="22">
        <f>IF($CW27="P",CE27,(CE27+BB27)/2)</f>
        <v>0.4</v>
      </c>
      <c r="QJ27" s="22">
        <f>IF($CW27="P",CF27,(CF27+BC27)/2)</f>
        <v>0</v>
      </c>
      <c r="QK27" s="22">
        <f>IF($CW27="P",CG27,(CG27+BD27)/2)</f>
        <v>9</v>
      </c>
      <c r="QL27" s="22">
        <f>IF($CW27="P",CH27,(CH27+BE27)/2)</f>
        <v>1.65</v>
      </c>
      <c r="QM27" s="22">
        <f>IF($CW27="P",CI27,(CI27+BF27)/2)</f>
        <v>0.4</v>
      </c>
      <c r="QN27" s="22">
        <f>IF($CW27="P",CJ27,(CJ27+BG27)/2)</f>
        <v>0</v>
      </c>
      <c r="QO27" s="22">
        <f>IF($CW27="P",CK27,(CK27+BH27)/2)</f>
        <v>9.15</v>
      </c>
      <c r="QP27" s="22">
        <f>IF($CW27="P",CL27,(CL27+BI27)/2)</f>
        <v>1.5</v>
      </c>
      <c r="QQ27" s="22">
        <f>IF($CW27="P",CM27,(CM27+BJ27)/2)</f>
        <v>0.4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3.2</v>
      </c>
      <c r="RC27" s="40">
        <f>IF(SUM(QG27:QH27,QJ27:QL27,QN27)-QI27-QM27&gt;0,SUM(QG27:QH27,QJ27:QL27,QN27)-QI27-QM27,"")</f>
        <v>19.5</v>
      </c>
      <c r="RD27" s="40">
        <f>IF(SUM(QO27:QP27,QR27)-QQ27&gt;0,SUM(QO27:QP27,QR27)-QQ27,"")</f>
        <v>10.25</v>
      </c>
      <c r="RE27" s="40">
        <f>IF(SUM(QH27,QL27,QP27)&gt;0,SUM(QH27,QL27,QP27),"")</f>
        <v>4.7</v>
      </c>
      <c r="RF27" s="40">
        <f>IF(SUM(RC27,RD27)&gt;0,SUM(RC27,RD27),"")</f>
        <v>29.75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29.75</v>
      </c>
    </row>
    <row r="28" spans="1:477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118</v>
      </c>
      <c r="D28" s="4" t="s">
        <v>4</v>
      </c>
      <c r="E28" s="4">
        <v>2004</v>
      </c>
      <c r="F28" s="9">
        <f>SUM(L28:T28)+SUM(L28:P28)*0.0000001+SUM(L28)*0.0000000000001</f>
        <v>59.400005940003737</v>
      </c>
      <c r="G28" s="66"/>
      <c r="H28" s="3" t="str">
        <f>IF(OR(AND(AR28&gt;=AY$34,AS28&gt;=AY$38,AR28&lt;&gt;"",AQ28=""),AND(AW28&gt;=AY$34,AX28&gt;=AY$38,AW28&lt;&gt;"",AQ28=""),AND(BU28&gt;=CB$34,BV28&gt;=CB$38,BU28&lt;&gt;"",BT28=""),AND(BZ28&gt;=CB$34,CA28&gt;=CB$38,BZ28&lt;&gt;"",BT28=""),AND(CX28&gt;=DE$34,CY28&gt;=DE$38,CX28&lt;&gt;"",CW28=""),AND(DC28&gt;=DE$34,DD28&gt;=DE$38,DC28&lt;&gt;""),AND(EC28&gt;=EJ$34,ED28&gt;=EJ$38,EC28&lt;&gt;""),AND(EH28&gt;=EJ$34,EI28&gt;=EJ$38,EH28&lt;&gt;""),AND(FE28&gt;=FL$34,FF28&gt;=FL$38,FE28&lt;&gt;""),AND(FJ28&gt;=FL$34,FK28&gt;=FL$38,FJ28&lt;&gt;""),AND(GG28&gt;=GN$34,GH28&gt;=GN$38,GG28&lt;&gt;""),AND(GL28&gt;=GN$34,GM28&gt;=GN$38,GL28&lt;&gt;""),AND(HI28&gt;=HP$34,HJ28&gt;=HP$38,HI28&lt;&gt;""),AND(HN28&gt;=HP$34,HO28&gt;=HP$38,HN28&lt;&gt;""),AND(IK28&gt;=IR$34,IL28&gt;=IR$38,IK28&lt;&gt;""),AND(IP28&gt;=IR$34,IQ28&gt;=IR$38,IP28&lt;&gt;""),AND(JM28&gt;=JT$34,JN28&gt;=JT$38,JM28&lt;&gt;""),AND(JR28&gt;=JT$34,JS28&gt;=JT$38,JR28&lt;&gt;""),AND(KO28&gt;=KV$34,KP28&gt;=KV$38,KO28&lt;&gt;""),AND(KT28&gt;=KV$34,KU28&gt;=KV$38,KT28&lt;&gt;""),AND(LQ28&gt;=LX$34,LR28&gt;=LX$38,LQ28&lt;&gt;""),AND(LV28&gt;=LX$34,LW28&gt;=LX$38,LV28&lt;&gt;""),AND(MS28&gt;=MZ$34,MT28&gt;=MZ$38,MS28&lt;&gt;""),AND(MX28&gt;=MZ$34,MY28&gt;=MZ$38,MX28&lt;&gt;""),AND(NU28&gt;=OB$34,NV28&gt;=OB$38,NU28&lt;&gt;""),AND(NZ28&gt;=OB$34,OA28&gt;=OB$38,NZ28&lt;&gt;""),AND(OW28&gt;=PD$34,OX28&gt;=PD$38,OW28&lt;&gt;""),AND(PB28&gt;=PD$34,PC28&gt;=PD$38,PB28&lt;&gt;""),AND(PY28&gt;=QF$34,PZ28&gt;=QF$38,PY28&lt;&gt;""),AND(QD28&gt;=QF$34,QE28&gt;=QF$38,QD28&lt;&gt;"")),"P","")</f>
        <v/>
      </c>
      <c r="I28" s="3" t="str">
        <f>IF(OR(AND(AS28&gt;=AY$38,AS28&lt;&gt;"",AQ28=""),AND(AX28&gt;=AY$38,AX28&lt;&gt;"",AQ28=""),AND(BV28&gt;=CB$38,BV28&lt;&gt;"",BT28=""),AND(CA28&gt;=CB$38,CA28&lt;&gt;"",BT28=""),AND(CY28&gt;=DE$38,CY28&lt;&gt;"",CW28=""),AND(DD28&gt;=DE$38,DD28&lt;&gt;"",CW28=""),AND(ED28&gt;=EJ$38,ED28&lt;&gt;""),AND(EI28&gt;=EJ$38,EI28&lt;&gt;""),AND(FF28&gt;=FL$38,FF28&lt;&gt;""),AND(FK28&gt;=FL$38,FK28&lt;&gt;""),AND(GH28&gt;=GN$38,GH28&lt;&gt;""),AND(GM28&gt;=GN$38,GM28&lt;&gt;""),AND(HJ28&gt;=HP$38,HJ28&lt;&gt;""),AND(HO28&gt;=HP$38,HO28&lt;&gt;""),AND(IL28&gt;=IR$38,IL28&lt;&gt;""),AND(IQ28&gt;=IR$38,IQ28&lt;&gt;""),AND(JN28&gt;=JT$38,JN28&lt;&gt;""),AND(JS28&gt;=JT$38,JS28&lt;&gt;""),AND(KP28&gt;=KV$38,KP28&lt;&gt;""),AND(KU28&gt;=KV$38,KU28&lt;&gt;""),AND(LR28&gt;=LX$38,LR28&lt;&gt;""),AND(LW28&gt;=LX$38,LW28&lt;&gt;""),AND(MT28&gt;=MZ$38,MT28&lt;&gt;""),AND(MY28&gt;=MZ$38,MY28&lt;&gt;""),AND(NV28&gt;=OB$38,NV28&lt;&gt;""),AND(OA28&gt;=OB$38,OA28&lt;&gt;""),AND(OX28&gt;=PD$38,OX28&lt;&gt;""),AND(PC28&gt;=PD$38,PC28&lt;&gt;""),AND(PZ28&gt;=QF$38,PZ28&lt;&gt;""),AND(QE28&gt;=QF$38,QE28&lt;&gt;"")),"P","")</f>
        <v/>
      </c>
      <c r="J28" s="36" t="str">
        <f>IF(AND(I28="P",H28=""),"No DD",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Merit",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Excellence",IF(K28="P","Worlds Team",IF(H28="P","National Team","")))))</f>
        <v/>
      </c>
      <c r="K28" s="3" t="str">
        <f>IF(OR(AND(AU28&gt;=AY$35,AV28&gt;=AY$39,AU28&lt;&gt;"",AQ28=""),AND(BX28&gt;=CB$35,BY28&gt;=CB$39,BX28&lt;&gt;"",BT28=""),AND(DA28&gt;=DE$35,DB28&gt;=DE$39,DA28&lt;&gt;"",CW28=""),AND(EF28&gt;=EJ$35,EG28&gt;=EJ$39,EF28&lt;&gt;""),AND(FH28&gt;=FL$35,FI28&gt;=FL$39,FH28&lt;&gt;""),AND(GJ28&gt;=GN$35,GK28&gt;=GN$39,GJ28&lt;&gt;""),AND(HL28&gt;=HP$35,HM28&gt;=HP$39,HL28&lt;&gt;""),AND(IN28&gt;=IR$35,IO28&gt;=IR$39,IN28&lt;&gt;""),AND(JP28&gt;=JT$35,JQ28&gt;=JT$39,JP28&lt;&gt;""),AND(KR28&gt;=KV$35,KS28&gt;=KV$39,KR28&lt;&gt;""),AND(LT28&gt;=LX$35,LU28&gt;=LX$39,LT28&lt;&gt;""),AND(MV28&gt;=MZ$35,MW28&gt;=MZ$39,MV28&lt;&gt;""),AND(NX28&gt;=OB$35,NY28&gt;=OB$39,NX28&lt;&gt;""),AND(OZ28&gt;=PD$35,PA28&gt;=PD$39,OZ28&lt;&gt;""),AND(QB28&gt;=QF$35,QC28&gt;=QF$39,QB28&lt;&gt;"")),"P","")</f>
        <v/>
      </c>
      <c r="L28" s="8">
        <f>IF(COUNT(AS28,BV28,CY28)&gt;0,LARGE((AS28,BV28,CY28),1),0)</f>
        <v>37.300000000000004</v>
      </c>
      <c r="M28" s="8" t="str">
        <f>IF(L28=0,"",IF(L28=CY28,$CC$1,IF(L28=BV28,$AZ$1,IF(L28=AS28,$W$1,""))))</f>
        <v>2023 Nationals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22.1</v>
      </c>
      <c r="Q28" s="8" t="str">
        <f>IF(P28=0,"",IF(P28=CZ28,$CC$1,IF(P28=BW28,$AZ$1,IF(P28=AT28,$W$1,""))))</f>
        <v>2023 Nationals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17.8</v>
      </c>
      <c r="X28" s="19">
        <v>0.7</v>
      </c>
      <c r="Y28" s="19">
        <v>0</v>
      </c>
      <c r="Z28" s="19">
        <v>0</v>
      </c>
      <c r="AA28" s="19">
        <v>17.600000000000001</v>
      </c>
      <c r="AB28" s="19">
        <v>1.2</v>
      </c>
      <c r="AC28" s="19">
        <v>0</v>
      </c>
      <c r="AD28" s="19">
        <v>0</v>
      </c>
      <c r="AE28" s="19">
        <v>18.8</v>
      </c>
      <c r="AF28" s="19">
        <v>3.3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1.9</v>
      </c>
      <c r="AS28" s="40">
        <f>IF(SUM(W28:X28,Z28:AB28,AD28)-Y28-AC28&gt;0,SUM(W28:X28,Z28:AB28,AD28)-Y28-AC28,"")</f>
        <v>37.300000000000004</v>
      </c>
      <c r="AT28" s="40">
        <f>IF(SUM(AE28:AF28,AH28)-AG28&gt;0,SUM(AE28:AF28,AH28)-AG28,"")</f>
        <v>22.1</v>
      </c>
      <c r="AU28" s="40">
        <f>IF(SUM(X28,AB28,AF28)&gt;0,SUM(X28,AB28,AF28),"")</f>
        <v>5.1999999999999993</v>
      </c>
      <c r="AV28" s="40">
        <f>IF(SUM(AS28,AT28)&gt;0,SUM(AS28,AT28),"")</f>
        <v>59.400000000000006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59.400000000000006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116</v>
      </c>
      <c r="D29" s="4" t="s">
        <v>4</v>
      </c>
      <c r="E29" s="4">
        <v>2005</v>
      </c>
      <c r="F29" s="9">
        <f>SUM(L29:T29)+SUM(L29:P29)*0.0000001+SUM(L29)*0.0000000000001</f>
        <v>45.10000451000451</v>
      </c>
      <c r="G29" s="66"/>
      <c r="H29" s="3" t="str">
        <f>IF(OR(AND(AR29&gt;=AY$34,AS29&gt;=AY$38,AR29&lt;&gt;"",AQ29=""),AND(AW29&gt;=AY$34,AX29&gt;=AY$38,AW29&lt;&gt;"",AQ29=""),AND(BU29&gt;=CB$34,BV29&gt;=CB$38,BU29&lt;&gt;"",BT29=""),AND(BZ29&gt;=CB$34,CA29&gt;=CB$38,BZ29&lt;&gt;"",BT29=""),AND(CX29&gt;=DE$34,CY29&gt;=DE$38,CX29&lt;&gt;"",CW29=""),AND(DC29&gt;=DE$34,DD29&gt;=DE$38,DC29&lt;&gt;""),AND(EC29&gt;=EJ$34,ED29&gt;=EJ$38,EC29&lt;&gt;""),AND(EH29&gt;=EJ$34,EI29&gt;=EJ$38,EH29&lt;&gt;""),AND(FE29&gt;=FL$34,FF29&gt;=FL$38,FE29&lt;&gt;""),AND(FJ29&gt;=FL$34,FK29&gt;=FL$38,FJ29&lt;&gt;""),AND(GG29&gt;=GN$34,GH29&gt;=GN$38,GG29&lt;&gt;""),AND(GL29&gt;=GN$34,GM29&gt;=GN$38,GL29&lt;&gt;""),AND(HI29&gt;=HP$34,HJ29&gt;=HP$38,HI29&lt;&gt;""),AND(HN29&gt;=HP$34,HO29&gt;=HP$38,HN29&lt;&gt;""),AND(IK29&gt;=IR$34,IL29&gt;=IR$38,IK29&lt;&gt;""),AND(IP29&gt;=IR$34,IQ29&gt;=IR$38,IP29&lt;&gt;""),AND(JM29&gt;=JT$34,JN29&gt;=JT$38,JM29&lt;&gt;""),AND(JR29&gt;=JT$34,JS29&gt;=JT$38,JR29&lt;&gt;""),AND(KO29&gt;=KV$34,KP29&gt;=KV$38,KO29&lt;&gt;""),AND(KT29&gt;=KV$34,KU29&gt;=KV$38,KT29&lt;&gt;""),AND(LQ29&gt;=LX$34,LR29&gt;=LX$38,LQ29&lt;&gt;""),AND(LV29&gt;=LX$34,LW29&gt;=LX$38,LV29&lt;&gt;""),AND(MS29&gt;=MZ$34,MT29&gt;=MZ$38,MS29&lt;&gt;""),AND(MX29&gt;=MZ$34,MY29&gt;=MZ$38,MX29&lt;&gt;""),AND(NU29&gt;=OB$34,NV29&gt;=OB$38,NU29&lt;&gt;""),AND(NZ29&gt;=OB$34,OA29&gt;=OB$38,NZ29&lt;&gt;""),AND(OW29&gt;=PD$34,OX29&gt;=PD$38,OW29&lt;&gt;""),AND(PB29&gt;=PD$34,PC29&gt;=PD$38,PB29&lt;&gt;""),AND(PY29&gt;=QF$34,PZ29&gt;=QF$38,PY29&lt;&gt;""),AND(QD29&gt;=QF$34,QE29&gt;=QF$38,QD29&lt;&gt;"")),"P","")</f>
        <v/>
      </c>
      <c r="I29" s="3" t="str">
        <f>IF(OR(AND(AS29&gt;=AY$38,AS29&lt;&gt;"",AQ29=""),AND(AX29&gt;=AY$38,AX29&lt;&gt;"",AQ29=""),AND(BV29&gt;=CB$38,BV29&lt;&gt;"",BT29=""),AND(CA29&gt;=CB$38,CA29&lt;&gt;"",BT29=""),AND(CY29&gt;=DE$38,CY29&lt;&gt;"",CW29=""),AND(DD29&gt;=DE$38,DD29&lt;&gt;"",CW29=""),AND(ED29&gt;=EJ$38,ED29&lt;&gt;""),AND(EI29&gt;=EJ$38,EI29&lt;&gt;""),AND(FF29&gt;=FL$38,FF29&lt;&gt;""),AND(FK29&gt;=FL$38,FK29&lt;&gt;""),AND(GH29&gt;=GN$38,GH29&lt;&gt;""),AND(GM29&gt;=GN$38,GM29&lt;&gt;""),AND(HJ29&gt;=HP$38,HJ29&lt;&gt;""),AND(HO29&gt;=HP$38,HO29&lt;&gt;""),AND(IL29&gt;=IR$38,IL29&lt;&gt;""),AND(IQ29&gt;=IR$38,IQ29&lt;&gt;""),AND(JN29&gt;=JT$38,JN29&lt;&gt;""),AND(JS29&gt;=JT$38,JS29&lt;&gt;""),AND(KP29&gt;=KV$38,KP29&lt;&gt;""),AND(KU29&gt;=KV$38,KU29&lt;&gt;""),AND(LR29&gt;=LX$38,LR29&lt;&gt;""),AND(LW29&gt;=LX$38,LW29&lt;&gt;""),AND(MT29&gt;=MZ$38,MT29&lt;&gt;""),AND(MY29&gt;=MZ$38,MY29&lt;&gt;""),AND(NV29&gt;=OB$38,NV29&lt;&gt;""),AND(OA29&gt;=OB$38,OA29&lt;&gt;""),AND(OX29&gt;=PD$38,OX29&lt;&gt;""),AND(PC29&gt;=PD$38,PC29&lt;&gt;""),AND(PZ29&gt;=QF$38,PZ29&lt;&gt;""),AND(QE29&gt;=QF$38,QE29&lt;&gt;"")),"P","")</f>
        <v/>
      </c>
      <c r="J29" s="36" t="str">
        <f>IF(AND(I29="P",H29=""),"No DD",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Merit",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Excellence",IF(K29="P","Worlds Team",IF(H29="P","National Team","")))))</f>
        <v/>
      </c>
      <c r="K29" s="3" t="str">
        <f>IF(OR(AND(AU29&gt;=AY$35,AV29&gt;=AY$39,AU29&lt;&gt;"",AQ29=""),AND(BX29&gt;=CB$35,BY29&gt;=CB$39,BX29&lt;&gt;"",BT29=""),AND(DA29&gt;=DE$35,DB29&gt;=DE$39,DA29&lt;&gt;"",CW29=""),AND(EF29&gt;=EJ$35,EG29&gt;=EJ$39,EF29&lt;&gt;""),AND(FH29&gt;=FL$35,FI29&gt;=FL$39,FH29&lt;&gt;""),AND(GJ29&gt;=GN$35,GK29&gt;=GN$39,GJ29&lt;&gt;""),AND(HL29&gt;=HP$35,HM29&gt;=HP$39,HL29&lt;&gt;""),AND(IN29&gt;=IR$35,IO29&gt;=IR$39,IN29&lt;&gt;""),AND(JP29&gt;=JT$35,JQ29&gt;=JT$39,JP29&lt;&gt;""),AND(KR29&gt;=KV$35,KS29&gt;=KV$39,KR29&lt;&gt;""),AND(LT29&gt;=LX$35,LU29&gt;=LX$39,LT29&lt;&gt;""),AND(MV29&gt;=MZ$35,MW29&gt;=MZ$39,MV29&lt;&gt;""),AND(NX29&gt;=OB$35,NY29&gt;=OB$39,NX29&lt;&gt;""),AND(OZ29&gt;=PD$35,PA29&gt;=PD$39,OZ29&lt;&gt;""),AND(QB29&gt;=QF$35,QC29&gt;=QF$39,QB29&lt;&gt;"")),"P","")</f>
        <v/>
      </c>
      <c r="L29" s="8">
        <f>IF(COUNT(AS29,BV29,CY29)&gt;0,LARGE((AS29,BV29,CY29),1),0)</f>
        <v>45.1</v>
      </c>
      <c r="M29" s="8" t="str">
        <f>IF(L29=0,"",IF(L29=CY29,$CC$1,IF(L29=BV29,$AZ$1,IF(L29=AS29,$W$1,""))))</f>
        <v>2023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0</v>
      </c>
      <c r="Q29" s="8" t="str">
        <f>IF(P29=0,"",IF(P29=CZ29,$CC$1,IF(P29=BW29,$AZ$1,IF(P29=AT29,$W$1,""))))</f>
        <v/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19.2</v>
      </c>
      <c r="X29" s="19">
        <v>3.5</v>
      </c>
      <c r="Y29" s="19">
        <v>0</v>
      </c>
      <c r="Z29" s="19">
        <v>0</v>
      </c>
      <c r="AA29" s="19">
        <v>18.8</v>
      </c>
      <c r="AB29" s="19">
        <v>3.6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7.1</v>
      </c>
      <c r="AS29" s="40">
        <f>IF(SUM(W29:X29,Z29:AB29,AD29)-Y29-AC29&gt;0,SUM(W29:X29,Z29:AB29,AD29)-Y29-AC29,"")</f>
        <v>45.1</v>
      </c>
      <c r="AT29" s="40" t="str">
        <f>IF(SUM(AE29:AF29,AH29)-AG29&gt;0,SUM(AE29:AF29,AH29)-AG29,"")</f>
        <v/>
      </c>
      <c r="AU29" s="40">
        <f>IF(SUM(X29,AB29,AF29)&gt;0,SUM(X29,AB29,AF29),"")</f>
        <v>7.1</v>
      </c>
      <c r="AV29" s="40">
        <f>IF(SUM(AS29,AT29)&gt;0,SUM(AS29,AT29),"")</f>
        <v>45.1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45.1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245</v>
      </c>
      <c r="D30" s="4" t="s">
        <v>31</v>
      </c>
      <c r="E30" s="4">
        <v>2005</v>
      </c>
      <c r="F30" s="9">
        <f>SUM(L30:T30)+SUM(L30:P30)*0.0000001+SUM(L30)*0.0000000000001</f>
        <v>21.200002120002122</v>
      </c>
      <c r="G30" s="66"/>
      <c r="H30" s="3" t="str">
        <f>IF(OR(AND(AR30&gt;=AY$34,AS30&gt;=AY$38,AR30&lt;&gt;"",AQ30=""),AND(AW30&gt;=AY$34,AX30&gt;=AY$38,AW30&lt;&gt;"",AQ30=""),AND(BU30&gt;=CB$34,BV30&gt;=CB$38,BU30&lt;&gt;"",BT30=""),AND(BZ30&gt;=CB$34,CA30&gt;=CB$38,BZ30&lt;&gt;"",BT30=""),AND(CX30&gt;=DE$34,CY30&gt;=DE$38,CX30&lt;&gt;"",CW30=""),AND(DC30&gt;=DE$34,DD30&gt;=DE$38,DC30&lt;&gt;""),AND(EC30&gt;=EJ$34,ED30&gt;=EJ$38,EC30&lt;&gt;""),AND(EH30&gt;=EJ$34,EI30&gt;=EJ$38,EH30&lt;&gt;""),AND(FE30&gt;=FL$34,FF30&gt;=FL$38,FE30&lt;&gt;""),AND(FJ30&gt;=FL$34,FK30&gt;=FL$38,FJ30&lt;&gt;""),AND(GG30&gt;=GN$34,GH30&gt;=GN$38,GG30&lt;&gt;""),AND(GL30&gt;=GN$34,GM30&gt;=GN$38,GL30&lt;&gt;""),AND(HI30&gt;=HP$34,HJ30&gt;=HP$38,HI30&lt;&gt;""),AND(HN30&gt;=HP$34,HO30&gt;=HP$38,HN30&lt;&gt;""),AND(IK30&gt;=IR$34,IL30&gt;=IR$38,IK30&lt;&gt;""),AND(IP30&gt;=IR$34,IQ30&gt;=IR$38,IP30&lt;&gt;""),AND(JM30&gt;=JT$34,JN30&gt;=JT$38,JM30&lt;&gt;""),AND(JR30&gt;=JT$34,JS30&gt;=JT$38,JR30&lt;&gt;""),AND(KO30&gt;=KV$34,KP30&gt;=KV$38,KO30&lt;&gt;""),AND(KT30&gt;=KV$34,KU30&gt;=KV$38,KT30&lt;&gt;""),AND(LQ30&gt;=LX$34,LR30&gt;=LX$38,LQ30&lt;&gt;""),AND(LV30&gt;=LX$34,LW30&gt;=LX$38,LV30&lt;&gt;""),AND(MS30&gt;=MZ$34,MT30&gt;=MZ$38,MS30&lt;&gt;""),AND(MX30&gt;=MZ$34,MY30&gt;=MZ$38,MX30&lt;&gt;""),AND(NU30&gt;=OB$34,NV30&gt;=OB$38,NU30&lt;&gt;""),AND(NZ30&gt;=OB$34,OA30&gt;=OB$38,NZ30&lt;&gt;""),AND(OW30&gt;=PD$34,OX30&gt;=PD$38,OW30&lt;&gt;""),AND(PB30&gt;=PD$34,PC30&gt;=PD$38,PB30&lt;&gt;""),AND(PY30&gt;=QF$34,PZ30&gt;=QF$38,PY30&lt;&gt;""),AND(QD30&gt;=QF$34,QE30&gt;=QF$38,QD30&lt;&gt;"")),"P","")</f>
        <v/>
      </c>
      <c r="I30" s="3" t="str">
        <f>IF(OR(AND(AS30&gt;=AY$38,AS30&lt;&gt;"",AQ30=""),AND(AX30&gt;=AY$38,AX30&lt;&gt;"",AQ30=""),AND(BV30&gt;=CB$38,BV30&lt;&gt;"",BT30=""),AND(CA30&gt;=CB$38,CA30&lt;&gt;"",BT30=""),AND(CY30&gt;=DE$38,CY30&lt;&gt;"",CW30=""),AND(DD30&gt;=DE$38,DD30&lt;&gt;"",CW30=""),AND(ED30&gt;=EJ$38,ED30&lt;&gt;""),AND(EI30&gt;=EJ$38,EI30&lt;&gt;""),AND(FF30&gt;=FL$38,FF30&lt;&gt;""),AND(FK30&gt;=FL$38,FK30&lt;&gt;""),AND(GH30&gt;=GN$38,GH30&lt;&gt;""),AND(GM30&gt;=GN$38,GM30&lt;&gt;""),AND(HJ30&gt;=HP$38,HJ30&lt;&gt;""),AND(HO30&gt;=HP$38,HO30&lt;&gt;""),AND(IL30&gt;=IR$38,IL30&lt;&gt;""),AND(IQ30&gt;=IR$38,IQ30&lt;&gt;""),AND(JN30&gt;=JT$38,JN30&lt;&gt;""),AND(JS30&gt;=JT$38,JS30&lt;&gt;""),AND(KP30&gt;=KV$38,KP30&lt;&gt;""),AND(KU30&gt;=KV$38,KU30&lt;&gt;""),AND(LR30&gt;=LX$38,LR30&lt;&gt;""),AND(LW30&gt;=LX$38,LW30&lt;&gt;""),AND(MT30&gt;=MZ$38,MT30&lt;&gt;""),AND(MY30&gt;=MZ$38,MY30&lt;&gt;""),AND(NV30&gt;=OB$38,NV30&lt;&gt;""),AND(OA30&gt;=OB$38,OA30&lt;&gt;""),AND(OX30&gt;=PD$38,OX30&lt;&gt;""),AND(PC30&gt;=PD$38,PC30&lt;&gt;""),AND(PZ30&gt;=QF$38,PZ30&lt;&gt;""),AND(QE30&gt;=QF$38,QE30&lt;&gt;"")),"P","")</f>
        <v/>
      </c>
      <c r="J30" s="36" t="str">
        <f>IF(AND(I30="P",H30=""),"No DD",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Merit",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Excellence",IF(K30="P","Worlds Team",IF(H30="P","National Team","")))))</f>
        <v/>
      </c>
      <c r="K30" s="3" t="str">
        <f>IF(OR(AND(AU30&gt;=AY$35,AV30&gt;=AY$39,AU30&lt;&gt;"",AQ30=""),AND(BX30&gt;=CB$35,BY30&gt;=CB$39,BX30&lt;&gt;"",BT30=""),AND(DA30&gt;=DE$35,DB30&gt;=DE$39,DA30&lt;&gt;"",CW30=""),AND(EF30&gt;=EJ$35,EG30&gt;=EJ$39,EF30&lt;&gt;""),AND(FH30&gt;=FL$35,FI30&gt;=FL$39,FH30&lt;&gt;""),AND(GJ30&gt;=GN$35,GK30&gt;=GN$39,GJ30&lt;&gt;""),AND(HL30&gt;=HP$35,HM30&gt;=HP$39,HL30&lt;&gt;""),AND(IN30&gt;=IR$35,IO30&gt;=IR$39,IN30&lt;&gt;""),AND(JP30&gt;=JT$35,JQ30&gt;=JT$39,JP30&lt;&gt;""),AND(KR30&gt;=KV$35,KS30&gt;=KV$39,KR30&lt;&gt;""),AND(LT30&gt;=LX$35,LU30&gt;=LX$39,LT30&lt;&gt;""),AND(MV30&gt;=MZ$35,MW30&gt;=MZ$39,MV30&lt;&gt;""),AND(NX30&gt;=OB$35,NY30&gt;=OB$39,NX30&lt;&gt;""),AND(OZ30&gt;=PD$35,PA30&gt;=PD$39,OZ30&lt;&gt;""),AND(QB30&gt;=QF$35,QC30&gt;=QF$39,QB30&lt;&gt;"")),"P","")</f>
        <v/>
      </c>
      <c r="L30" s="8">
        <f>IF(COUNT(AS30,BV30,CY30)&gt;0,LARGE((AS30,BV30,CY30),1),0)</f>
        <v>21.2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16.399999999999999</v>
      </c>
      <c r="CD30" s="19">
        <v>4.8</v>
      </c>
      <c r="CE30" s="19">
        <v>0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4.8</v>
      </c>
      <c r="CY30" s="40">
        <f>IF(SUM(CC30:CD30,CF30:CH30,CJ30)-CE30-CI30&gt;0,SUM(CC30:CD30,CF30:CH30,CJ30)-CE30-CI30,"")</f>
        <v>21.2</v>
      </c>
      <c r="CZ30" s="40" t="str">
        <f>IF(SUM(CK30:CL30,CN30)-CM30&gt;0,SUM(CK30:CL30,CN30)-CM30,"")</f>
        <v/>
      </c>
      <c r="DA30" s="40">
        <f>IF(SUM(CD30,CH30,CL30)&gt;0,SUM(CD30,CH30,CL30),"")</f>
        <v>4.8</v>
      </c>
      <c r="DB30" s="40">
        <f>IF(SUM(CY30,CZ30)&gt;0,SUM(CY30,CZ30),"")</f>
        <v>21.2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21.2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8.1999999999999993</v>
      </c>
      <c r="QH30" s="22">
        <f>IF($CW30="P",CD30,(CD30+BA30)/2)</f>
        <v>2.4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0</v>
      </c>
      <c r="QL30" s="22">
        <f>IF($CW30="P",CH30,(CH30+BE30)/2)</f>
        <v>0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2.4</v>
      </c>
      <c r="RC30" s="40">
        <f>IF(SUM(QG30:QH30,QJ30:QL30,QN30)-QI30-QM30&gt;0,SUM(QG30:QH30,QJ30:QL30,QN30)-QI30-QM30,"")</f>
        <v>10.6</v>
      </c>
      <c r="RD30" s="40" t="str">
        <f>IF(SUM(QO30:QP30,QR30)-QQ30&gt;0,SUM(QO30:QP30,QR30)-QQ30,"")</f>
        <v/>
      </c>
      <c r="RE30" s="40">
        <f>IF(SUM(QH30,QL30,QP30)&gt;0,SUM(QH30,QL30,QP30),"")</f>
        <v>2.4</v>
      </c>
      <c r="RF30" s="40">
        <f>IF(SUM(RC30,RD30)&gt;0,SUM(RC30,RD30),"")</f>
        <v>10.6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10.6</v>
      </c>
    </row>
    <row r="31" spans="1:477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246</v>
      </c>
      <c r="D31" s="4" t="s">
        <v>4</v>
      </c>
      <c r="E31" s="4">
        <v>2006</v>
      </c>
      <c r="F31" s="9">
        <f>SUM(L31:T31)+SUM(L31:P31)*0.0000001+SUM(L31)*0.0000000000001</f>
        <v>0</v>
      </c>
      <c r="G31" s="66"/>
      <c r="H31" s="3" t="str">
        <f>IF(OR(AND(AR31&gt;=AY$34,AS31&gt;=AY$38,AR31&lt;&gt;"",AQ31=""),AND(AW31&gt;=AY$34,AX31&gt;=AY$38,AW31&lt;&gt;"",AQ31=""),AND(BU31&gt;=CB$34,BV31&gt;=CB$38,BU31&lt;&gt;"",BT31=""),AND(BZ31&gt;=CB$34,CA31&gt;=CB$38,BZ31&lt;&gt;"",BT31=""),AND(CX31&gt;=DE$34,CY31&gt;=DE$38,CX31&lt;&gt;"",CW31=""),AND(DC31&gt;=DE$34,DD31&gt;=DE$38,DC31&lt;&gt;""),AND(EC31&gt;=EJ$34,ED31&gt;=EJ$38,EC31&lt;&gt;""),AND(EH31&gt;=EJ$34,EI31&gt;=EJ$38,EH31&lt;&gt;""),AND(FE31&gt;=FL$34,FF31&gt;=FL$38,FE31&lt;&gt;""),AND(FJ31&gt;=FL$34,FK31&gt;=FL$38,FJ31&lt;&gt;""),AND(GG31&gt;=GN$34,GH31&gt;=GN$38,GG31&lt;&gt;""),AND(GL31&gt;=GN$34,GM31&gt;=GN$38,GL31&lt;&gt;""),AND(HI31&gt;=HP$34,HJ31&gt;=HP$38,HI31&lt;&gt;""),AND(HN31&gt;=HP$34,HO31&gt;=HP$38,HN31&lt;&gt;""),AND(IK31&gt;=IR$34,IL31&gt;=IR$38,IK31&lt;&gt;""),AND(IP31&gt;=IR$34,IQ31&gt;=IR$38,IP31&lt;&gt;""),AND(JM31&gt;=JT$34,JN31&gt;=JT$38,JM31&lt;&gt;""),AND(JR31&gt;=JT$34,JS31&gt;=JT$38,JR31&lt;&gt;""),AND(KO31&gt;=KV$34,KP31&gt;=KV$38,KO31&lt;&gt;""),AND(KT31&gt;=KV$34,KU31&gt;=KV$38,KT31&lt;&gt;""),AND(LQ31&gt;=LX$34,LR31&gt;=LX$38,LQ31&lt;&gt;""),AND(LV31&gt;=LX$34,LW31&gt;=LX$38,LV31&lt;&gt;""),AND(MS31&gt;=MZ$34,MT31&gt;=MZ$38,MS31&lt;&gt;""),AND(MX31&gt;=MZ$34,MY31&gt;=MZ$38,MX31&lt;&gt;""),AND(NU31&gt;=OB$34,NV31&gt;=OB$38,NU31&lt;&gt;""),AND(NZ31&gt;=OB$34,OA31&gt;=OB$38,NZ31&lt;&gt;""),AND(OW31&gt;=PD$34,OX31&gt;=PD$38,OW31&lt;&gt;""),AND(PB31&gt;=PD$34,PC31&gt;=PD$38,PB31&lt;&gt;""),AND(PY31&gt;=QF$34,PZ31&gt;=QF$38,PY31&lt;&gt;""),AND(QD31&gt;=QF$34,QE31&gt;=QF$38,QD31&lt;&gt;"")),"P","")</f>
        <v/>
      </c>
      <c r="I31" s="3" t="str">
        <f>IF(OR(AND(AS31&gt;=AY$38,AS31&lt;&gt;"",AQ31=""),AND(AX31&gt;=AY$38,AX31&lt;&gt;"",AQ31=""),AND(BV31&gt;=CB$38,BV31&lt;&gt;"",BT31=""),AND(CA31&gt;=CB$38,CA31&lt;&gt;"",BT31=""),AND(CY31&gt;=DE$38,CY31&lt;&gt;"",CW31=""),AND(DD31&gt;=DE$38,DD31&lt;&gt;"",CW31=""),AND(ED31&gt;=EJ$38,ED31&lt;&gt;""),AND(EI31&gt;=EJ$38,EI31&lt;&gt;""),AND(FF31&gt;=FL$38,FF31&lt;&gt;""),AND(FK31&gt;=FL$38,FK31&lt;&gt;""),AND(GH31&gt;=GN$38,GH31&lt;&gt;""),AND(GM31&gt;=GN$38,GM31&lt;&gt;""),AND(HJ31&gt;=HP$38,HJ31&lt;&gt;""),AND(HO31&gt;=HP$38,HO31&lt;&gt;""),AND(IL31&gt;=IR$38,IL31&lt;&gt;""),AND(IQ31&gt;=IR$38,IQ31&lt;&gt;""),AND(JN31&gt;=JT$38,JN31&lt;&gt;""),AND(JS31&gt;=JT$38,JS31&lt;&gt;""),AND(KP31&gt;=KV$38,KP31&lt;&gt;""),AND(KU31&gt;=KV$38,KU31&lt;&gt;""),AND(LR31&gt;=LX$38,LR31&lt;&gt;""),AND(LW31&gt;=LX$38,LW31&lt;&gt;""),AND(MT31&gt;=MZ$38,MT31&lt;&gt;""),AND(MY31&gt;=MZ$38,MY31&lt;&gt;""),AND(NV31&gt;=OB$38,NV31&lt;&gt;""),AND(OA31&gt;=OB$38,OA31&lt;&gt;""),AND(OX31&gt;=PD$38,OX31&lt;&gt;""),AND(PC31&gt;=PD$38,PC31&lt;&gt;""),AND(PZ31&gt;=QF$38,PZ31&lt;&gt;""),AND(QE31&gt;=QF$38,QE31&lt;&gt;"")),"P","")</f>
        <v/>
      </c>
      <c r="J31" s="36" t="str">
        <f>IF(AND(I31="P",H31=""),"No DD",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Merit",IF(OR(AND(AU31&gt;=AY$36,AV31&gt;=AY$40,AU31&lt;&gt;"",AQ31=""),AND(BX31&gt;=CB$36,BY31&gt;=CB$40,BX31&lt;&gt;"",BT31=""),AND(DA31&gt;=DE$36,DB31&gt;=DE$40,DA31&lt;&gt;"",CW31=""),AND(EF31&gt;=EJ$36,EG31&gt;=EJ$40,EF31&lt;&gt;""),AND(FH31&gt;=FL$36,FI31&gt;=FL$40,FH31&lt;&gt;""),AND(GJ31&gt;=GN$36,GK31&gt;=GN$40,GJ31&lt;&gt;""),AND(HL31&gt;=HP$36,HM31&gt;=HP$40,HL31&lt;&gt;""),AND(IN31&gt;=IR$36,IO31&gt;=IR$40,IN31&lt;&gt;""),AND(JP31&gt;=JT$36,JQ31&gt;=JT$40,JP31&lt;&gt;""),AND(KR31&gt;=KV$36,KS31&gt;=KV$40,KR31&lt;&gt;""),AND(LT31&gt;=LX$36,LU31&gt;=LX$40,LT31&lt;&gt;""),AND(MV31&gt;=MZ$36,MW31&gt;=MZ$40,MV31&lt;&gt;""),AND(NX31&gt;=OB$36,NY31&gt;=OB$40,NX31&lt;&gt;""),AND(OZ31&gt;=PD$36,PA31&gt;=PD$40,OZ31&lt;&gt;""),AND(QB31&gt;=QF$36,QC31&gt;=QF$40,QB31&lt;&gt;"")),"Excellence",IF(K31="P","Worlds Team",IF(H31="P","National Team","")))))</f>
        <v/>
      </c>
      <c r="K31" s="3" t="str">
        <f>IF(OR(AND(AU31&gt;=AY$35,AV31&gt;=AY$39,AU31&lt;&gt;"",AQ31=""),AND(BX31&gt;=CB$35,BY31&gt;=CB$39,BX31&lt;&gt;"",BT31=""),AND(DA31&gt;=DE$35,DB31&gt;=DE$39,DA31&lt;&gt;"",CW31=""),AND(EF31&gt;=EJ$35,EG31&gt;=EJ$39,EF31&lt;&gt;""),AND(FH31&gt;=FL$35,FI31&gt;=FL$39,FH31&lt;&gt;""),AND(GJ31&gt;=GN$35,GK31&gt;=GN$39,GJ31&lt;&gt;""),AND(HL31&gt;=HP$35,HM31&gt;=HP$39,HL31&lt;&gt;""),AND(IN31&gt;=IR$35,IO31&gt;=IR$39,IN31&lt;&gt;""),AND(JP31&gt;=JT$35,JQ31&gt;=JT$39,JP31&lt;&gt;""),AND(KR31&gt;=KV$35,KS31&gt;=KV$39,KR31&lt;&gt;""),AND(LT31&gt;=LX$35,LU31&gt;=LX$39,LT31&lt;&gt;""),AND(MV31&gt;=MZ$35,MW31&gt;=MZ$39,MV31&lt;&gt;""),AND(NX31&gt;=OB$35,NY31&gt;=OB$39,NX31&lt;&gt;""),AND(OZ31&gt;=PD$35,PA31&gt;=PD$39,OZ31&lt;&gt;""),AND(QB31&gt;=QF$35,QC31&gt;=QF$39,QB31&lt;&gt;"")),"P","")</f>
        <v/>
      </c>
      <c r="L31" s="8">
        <f>IF(COUNT(AS31,BV31,CY31)&gt;0,LARGE((AS31,BV31,CY31),1),0)</f>
        <v>0</v>
      </c>
      <c r="M31" s="8" t="str">
        <f>IF(L31=0,"",IF(L31=CY31,$CC$1,IF(L31=BV31,$AZ$1,IF(L31=AS31,$W$1,""))))</f>
        <v/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0</v>
      </c>
      <c r="QH31" s="22">
        <f>IF($CW31="P",CD31,(CD31+BA31)/2)</f>
        <v>0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0</v>
      </c>
      <c r="QL31" s="22">
        <f>IF($CW31="P",CH31,(CH31+BE31)/2)</f>
        <v>0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 t="str">
        <f>IF(SUM(QH31,QL31)&gt;0,SUM(QH31,QL31),"")</f>
        <v/>
      </c>
      <c r="RC31" s="40" t="str">
        <f>IF(SUM(QG31:QH31,QJ31:QL31,QN31)-QI31-QM31&gt;0,SUM(QG31:QH31,QJ31:QL31,QN31)-QI31-QM31,"")</f>
        <v/>
      </c>
      <c r="RD31" s="40" t="str">
        <f>IF(SUM(QO31:QP31,QR31)-QQ31&gt;0,SUM(QO31:QP31,QR31)-QQ31,"")</f>
        <v/>
      </c>
      <c r="RE31" s="40" t="str">
        <f>IF(SUM(QH31,QL31,QP31)&gt;0,SUM(QH31,QL31,QP31),"")</f>
        <v/>
      </c>
      <c r="RF31" s="40" t="str">
        <f>IF(SUM(RC31,RD31)&gt;0,SUM(RC31,RD31),"")</f>
        <v/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 t="str">
        <f>IF(SUM(RC31,RD31,RH31)&gt;0,SUM(RC31,RD31,RH31),"")</f>
        <v/>
      </c>
    </row>
    <row r="32" spans="1:477" ht="17" x14ac:dyDescent="0.2">
      <c r="G32" s="66"/>
      <c r="T32" s="10"/>
      <c r="U32" s="10"/>
      <c r="V32" s="10"/>
    </row>
    <row r="33" spans="1:458" ht="17" x14ac:dyDescent="0.2">
      <c r="G33" s="66"/>
      <c r="T33" s="10"/>
      <c r="U33" s="10"/>
      <c r="V33" s="10"/>
    </row>
    <row r="34" spans="1:458" ht="17" x14ac:dyDescent="0.2">
      <c r="C34" s="23" t="s">
        <v>44</v>
      </c>
      <c r="G34" s="66"/>
      <c r="T34" s="10"/>
      <c r="U34" s="10"/>
      <c r="V34" s="10"/>
      <c r="AR34" s="4"/>
      <c r="AY34" s="42">
        <v>9.6</v>
      </c>
      <c r="BU34" s="4"/>
      <c r="CB34" s="42">
        <v>9.6</v>
      </c>
      <c r="CX34" s="4"/>
      <c r="DE34" s="42">
        <v>9.6</v>
      </c>
      <c r="EC34" s="4"/>
      <c r="EJ34" s="42">
        <v>9.6</v>
      </c>
      <c r="FE34" s="4"/>
      <c r="FL34" s="42">
        <v>9.6</v>
      </c>
      <c r="GG34" s="4"/>
      <c r="GN34" s="42">
        <v>9.6</v>
      </c>
      <c r="HI34" s="4"/>
      <c r="HP34" s="42">
        <v>9.6</v>
      </c>
      <c r="IK34" s="4"/>
      <c r="IR34" s="42">
        <v>9.6</v>
      </c>
      <c r="JM34" s="4"/>
      <c r="JT34" s="42">
        <v>9.6</v>
      </c>
      <c r="KO34" s="4"/>
      <c r="KV34" s="42">
        <v>9.6</v>
      </c>
      <c r="LQ34" s="4"/>
      <c r="LX34" s="42">
        <v>9.6</v>
      </c>
      <c r="MS34" s="4"/>
      <c r="MZ34" s="42">
        <v>9.6</v>
      </c>
      <c r="NU34" s="4"/>
      <c r="OB34" s="42">
        <v>9.6</v>
      </c>
      <c r="OW34" s="4"/>
      <c r="PD34" s="42">
        <v>9.6</v>
      </c>
      <c r="PY34" s="4"/>
      <c r="QF34" s="42">
        <v>9.6</v>
      </c>
    </row>
    <row r="35" spans="1:458" ht="17" hidden="1" x14ac:dyDescent="0.2">
      <c r="C35" s="30" t="s">
        <v>43</v>
      </c>
      <c r="G35" s="66"/>
      <c r="T35" s="10"/>
      <c r="U35" s="10"/>
      <c r="V35" s="10"/>
      <c r="AR35" s="4"/>
      <c r="AY35" s="51">
        <v>1000</v>
      </c>
      <c r="BU35" s="4"/>
      <c r="CB35" s="51">
        <v>1000</v>
      </c>
      <c r="CX35" s="4"/>
      <c r="DE35" s="51">
        <v>1000</v>
      </c>
      <c r="EC35" s="4"/>
      <c r="EJ35" s="51">
        <v>1000</v>
      </c>
      <c r="FE35" s="4"/>
      <c r="FL35" s="51">
        <v>1000</v>
      </c>
      <c r="GG35" s="4"/>
      <c r="GN35" s="51">
        <v>1000</v>
      </c>
      <c r="HI35" s="4"/>
      <c r="HP35" s="51">
        <v>1000</v>
      </c>
      <c r="IK35" s="4"/>
      <c r="IR35" s="51">
        <v>1000</v>
      </c>
      <c r="JM35" s="4"/>
      <c r="JT35" s="51">
        <v>1000</v>
      </c>
      <c r="KO35" s="4"/>
      <c r="KV35" s="51">
        <v>1000</v>
      </c>
      <c r="LQ35" s="4"/>
      <c r="LX35" s="51">
        <v>1000</v>
      </c>
      <c r="MS35" s="4"/>
      <c r="MZ35" s="51">
        <v>1000</v>
      </c>
      <c r="NU35" s="4"/>
      <c r="OB35" s="51">
        <v>1000</v>
      </c>
      <c r="OW35" s="4"/>
      <c r="PD35" s="51">
        <v>1000</v>
      </c>
      <c r="PY35" s="4"/>
      <c r="QF35" s="51">
        <v>1000</v>
      </c>
    </row>
    <row r="36" spans="1:458" ht="17" hidden="1" x14ac:dyDescent="0.2">
      <c r="A36" s="5"/>
      <c r="B36" s="5"/>
      <c r="C36" s="31" t="s">
        <v>55</v>
      </c>
      <c r="D36" s="20"/>
      <c r="G36" s="66"/>
      <c r="T36" s="10"/>
      <c r="U36" s="10"/>
      <c r="V36" s="10"/>
      <c r="AR36" s="4"/>
      <c r="AY36" s="43">
        <v>1000</v>
      </c>
      <c r="BU36" s="4"/>
      <c r="CB36" s="43">
        <v>1000</v>
      </c>
      <c r="CX36" s="4"/>
      <c r="DE36" s="43">
        <v>1000</v>
      </c>
      <c r="EC36" s="4"/>
      <c r="EJ36" s="43">
        <v>1000</v>
      </c>
      <c r="FE36" s="4"/>
      <c r="FL36" s="43">
        <v>1000</v>
      </c>
      <c r="GG36" s="4"/>
      <c r="GN36" s="43">
        <v>1000</v>
      </c>
      <c r="HI36" s="4"/>
      <c r="HP36" s="43">
        <v>1000</v>
      </c>
      <c r="IK36" s="4"/>
      <c r="IR36" s="43">
        <v>1000</v>
      </c>
      <c r="JM36" s="4"/>
      <c r="JT36" s="43">
        <v>1000</v>
      </c>
      <c r="KO36" s="4"/>
      <c r="KV36" s="43">
        <v>1000</v>
      </c>
      <c r="LQ36" s="4"/>
      <c r="LX36" s="43">
        <v>1000</v>
      </c>
      <c r="MS36" s="4"/>
      <c r="MZ36" s="43">
        <v>1000</v>
      </c>
      <c r="NU36" s="4"/>
      <c r="OB36" s="43">
        <v>1000</v>
      </c>
      <c r="OW36" s="4"/>
      <c r="PD36" s="43">
        <v>1000</v>
      </c>
      <c r="PY36" s="4"/>
      <c r="QF36" s="43">
        <v>1000</v>
      </c>
    </row>
    <row r="37" spans="1:458" ht="17" hidden="1" x14ac:dyDescent="0.2">
      <c r="A37" s="5"/>
      <c r="B37" s="5"/>
      <c r="C37" s="35" t="s">
        <v>62</v>
      </c>
      <c r="D37" s="20"/>
      <c r="G37" s="66"/>
      <c r="T37" s="10"/>
      <c r="U37" s="10"/>
      <c r="V37" s="10"/>
      <c r="AR37" s="4"/>
      <c r="AY37" s="62">
        <v>1000</v>
      </c>
      <c r="BU37" s="4"/>
      <c r="CB37" s="62">
        <v>1000</v>
      </c>
      <c r="CX37" s="4"/>
      <c r="DE37" s="62">
        <v>1000</v>
      </c>
      <c r="EC37" s="4"/>
      <c r="EJ37" s="62">
        <v>1000</v>
      </c>
      <c r="FE37" s="4"/>
      <c r="FL37" s="62">
        <v>1000</v>
      </c>
      <c r="GG37" s="4"/>
      <c r="GN37" s="62">
        <v>1000</v>
      </c>
      <c r="HI37" s="4"/>
      <c r="HP37" s="62">
        <v>1000</v>
      </c>
      <c r="IK37" s="4"/>
      <c r="IR37" s="62">
        <v>1000</v>
      </c>
      <c r="JM37" s="4"/>
      <c r="JT37" s="62">
        <v>1000</v>
      </c>
      <c r="KO37" s="4"/>
      <c r="KV37" s="62">
        <v>1000</v>
      </c>
      <c r="LQ37" s="4"/>
      <c r="LX37" s="62">
        <v>1000</v>
      </c>
      <c r="MS37" s="4"/>
      <c r="MZ37" s="62">
        <v>1000</v>
      </c>
      <c r="NU37" s="4"/>
      <c r="OB37" s="62">
        <v>1000</v>
      </c>
      <c r="OW37" s="4"/>
      <c r="PD37" s="62">
        <v>1000</v>
      </c>
      <c r="PY37" s="4"/>
      <c r="QF37" s="62">
        <v>1000</v>
      </c>
    </row>
    <row r="38" spans="1:458" ht="17" x14ac:dyDescent="0.2">
      <c r="A38" s="5"/>
      <c r="B38" s="5"/>
      <c r="C38" s="34" t="s">
        <v>41</v>
      </c>
      <c r="D38" s="20"/>
      <c r="G38" s="66"/>
      <c r="T38" s="10"/>
      <c r="U38" s="10"/>
      <c r="V38" s="10"/>
      <c r="AR38" s="4"/>
      <c r="AY38" s="63">
        <v>46.5</v>
      </c>
      <c r="BU38" s="4"/>
      <c r="CB38" s="63">
        <v>46.5</v>
      </c>
      <c r="CX38" s="4"/>
      <c r="DE38" s="63">
        <v>46.5</v>
      </c>
      <c r="EC38" s="4"/>
      <c r="EJ38" s="63">
        <v>46.5</v>
      </c>
      <c r="FE38" s="4"/>
      <c r="FL38" s="63">
        <v>46.5</v>
      </c>
      <c r="GG38" s="4"/>
      <c r="GN38" s="63">
        <v>46.5</v>
      </c>
      <c r="HI38" s="4"/>
      <c r="HP38" s="63">
        <v>46.5</v>
      </c>
      <c r="IK38" s="4"/>
      <c r="IR38" s="63">
        <v>46.5</v>
      </c>
      <c r="JM38" s="4"/>
      <c r="JT38" s="63">
        <v>46.5</v>
      </c>
      <c r="KO38" s="4"/>
      <c r="KV38" s="63">
        <v>46.5</v>
      </c>
      <c r="LQ38" s="4"/>
      <c r="LX38" s="63">
        <v>46.5</v>
      </c>
      <c r="MS38" s="4"/>
      <c r="MZ38" s="63">
        <v>46.5</v>
      </c>
      <c r="NU38" s="4"/>
      <c r="OB38" s="63">
        <v>46.5</v>
      </c>
      <c r="OW38" s="4"/>
      <c r="PD38" s="63">
        <v>46.5</v>
      </c>
      <c r="PY38" s="4"/>
      <c r="QF38" s="63">
        <v>46.5</v>
      </c>
    </row>
    <row r="39" spans="1:458" ht="17" hidden="1" x14ac:dyDescent="0.2">
      <c r="A39" s="5"/>
      <c r="B39" s="5"/>
      <c r="C39" s="24" t="s">
        <v>42</v>
      </c>
      <c r="D39" s="20"/>
      <c r="T39" s="10"/>
      <c r="U39" s="10"/>
      <c r="V39" s="10"/>
      <c r="AR39" s="4"/>
      <c r="AY39" s="46">
        <v>1000</v>
      </c>
      <c r="BU39" s="4"/>
      <c r="CB39" s="46">
        <v>1000</v>
      </c>
      <c r="CX39" s="4"/>
      <c r="DE39" s="46">
        <v>1000</v>
      </c>
      <c r="EC39" s="4"/>
      <c r="EJ39" s="46">
        <v>1000</v>
      </c>
      <c r="FE39" s="4"/>
      <c r="FL39" s="46">
        <v>1000</v>
      </c>
      <c r="GG39" s="4"/>
      <c r="GN39" s="46">
        <v>1000</v>
      </c>
      <c r="HI39" s="4"/>
      <c r="HP39" s="46">
        <v>1000</v>
      </c>
      <c r="IK39" s="4"/>
      <c r="IR39" s="46">
        <v>1000</v>
      </c>
      <c r="JM39" s="4"/>
      <c r="JT39" s="46">
        <v>1000</v>
      </c>
      <c r="KO39" s="4"/>
      <c r="KV39" s="46">
        <v>1000</v>
      </c>
      <c r="LQ39" s="4"/>
      <c r="LX39" s="46">
        <v>1000</v>
      </c>
      <c r="MS39" s="4"/>
      <c r="MZ39" s="46">
        <v>1000</v>
      </c>
      <c r="NU39" s="4"/>
      <c r="OB39" s="46">
        <v>1000</v>
      </c>
      <c r="OW39" s="4"/>
      <c r="PD39" s="46">
        <v>1000</v>
      </c>
      <c r="PY39" s="4"/>
      <c r="QF39" s="46">
        <v>1000</v>
      </c>
    </row>
    <row r="40" spans="1:458" ht="17" hidden="1" x14ac:dyDescent="0.2">
      <c r="A40" s="5"/>
      <c r="B40" s="5"/>
      <c r="C40" s="33" t="s">
        <v>54</v>
      </c>
      <c r="D40" s="20"/>
      <c r="T40" s="10"/>
      <c r="U40" s="10"/>
      <c r="V40" s="10"/>
      <c r="AR40" s="4"/>
      <c r="AY40" s="47">
        <v>1000</v>
      </c>
      <c r="BU40" s="4"/>
      <c r="CB40" s="47">
        <v>1000</v>
      </c>
      <c r="CX40" s="4"/>
      <c r="DE40" s="47">
        <v>1000</v>
      </c>
      <c r="EC40" s="4"/>
      <c r="EJ40" s="47">
        <v>1000</v>
      </c>
      <c r="FE40" s="4"/>
      <c r="FL40" s="47">
        <v>1000</v>
      </c>
      <c r="GG40" s="4"/>
      <c r="GN40" s="47">
        <v>1000</v>
      </c>
      <c r="HI40" s="4"/>
      <c r="HP40" s="47">
        <v>1000</v>
      </c>
      <c r="IK40" s="4"/>
      <c r="IR40" s="47">
        <v>1000</v>
      </c>
      <c r="JM40" s="4"/>
      <c r="JT40" s="47">
        <v>1000</v>
      </c>
      <c r="KO40" s="4"/>
      <c r="KV40" s="47">
        <v>1000</v>
      </c>
      <c r="LQ40" s="4"/>
      <c r="LX40" s="47">
        <v>1000</v>
      </c>
      <c r="MS40" s="4"/>
      <c r="MZ40" s="47">
        <v>1000</v>
      </c>
      <c r="NU40" s="4"/>
      <c r="OB40" s="47">
        <v>1000</v>
      </c>
      <c r="OW40" s="4"/>
      <c r="PD40" s="47">
        <v>1000</v>
      </c>
      <c r="PY40" s="4"/>
      <c r="QF40" s="47">
        <v>1000</v>
      </c>
    </row>
    <row r="41" spans="1:458" ht="17" hidden="1" x14ac:dyDescent="0.2">
      <c r="A41" s="5"/>
      <c r="B41" s="5"/>
      <c r="C41" s="25" t="s">
        <v>27</v>
      </c>
      <c r="D41" s="20"/>
      <c r="T41" s="10"/>
      <c r="U41" s="10"/>
      <c r="V41" s="10"/>
      <c r="AR41" s="4"/>
      <c r="AY41" s="48">
        <v>1000</v>
      </c>
      <c r="BU41" s="4"/>
      <c r="CB41" s="48">
        <v>1000</v>
      </c>
      <c r="CX41" s="4"/>
      <c r="DE41" s="48">
        <v>1000</v>
      </c>
      <c r="EC41" s="4"/>
      <c r="EJ41" s="48">
        <v>1000</v>
      </c>
      <c r="FE41" s="4"/>
      <c r="FL41" s="48">
        <v>1000</v>
      </c>
      <c r="GG41" s="4"/>
      <c r="GN41" s="48">
        <v>1000</v>
      </c>
      <c r="HI41" s="4"/>
      <c r="HP41" s="48">
        <v>1000</v>
      </c>
      <c r="IK41" s="4"/>
      <c r="IR41" s="48">
        <v>1000</v>
      </c>
      <c r="JM41" s="4"/>
      <c r="JT41" s="48">
        <v>1000</v>
      </c>
      <c r="KO41" s="4"/>
      <c r="KV41" s="48">
        <v>1000</v>
      </c>
      <c r="LQ41" s="4"/>
      <c r="LX41" s="48">
        <v>1000</v>
      </c>
      <c r="MS41" s="4"/>
      <c r="MZ41" s="48">
        <v>1000</v>
      </c>
      <c r="NU41" s="4"/>
      <c r="OB41" s="48">
        <v>1000</v>
      </c>
      <c r="OW41" s="4"/>
      <c r="PD41" s="48">
        <v>1000</v>
      </c>
      <c r="PY41" s="4"/>
      <c r="QF41" s="48">
        <v>1000</v>
      </c>
    </row>
    <row r="42" spans="1:458" x14ac:dyDescent="0.2">
      <c r="C42" s="29" t="s">
        <v>47</v>
      </c>
      <c r="D42" s="2"/>
    </row>
    <row r="43" spans="1:458" x14ac:dyDescent="0.2">
      <c r="A43" s="5"/>
      <c r="B43" s="5"/>
      <c r="C43" s="5"/>
      <c r="D43" s="20"/>
      <c r="G43" s="66"/>
      <c r="QH43" s="2"/>
      <c r="QI43" s="2"/>
      <c r="QJ43" s="2"/>
      <c r="QK43" s="2"/>
      <c r="QL43" s="2"/>
      <c r="QM43" s="2"/>
      <c r="QN43" s="2"/>
      <c r="QO43" s="2"/>
      <c r="QP43" s="2"/>
    </row>
    <row r="44" spans="1:458" x14ac:dyDescent="0.2">
      <c r="A44" s="5"/>
      <c r="B44" s="5"/>
      <c r="C44" s="5"/>
      <c r="D44" s="20"/>
      <c r="G44" s="66"/>
    </row>
    <row r="45" spans="1:458" x14ac:dyDescent="0.2">
      <c r="A45" s="5"/>
      <c r="B45" s="5"/>
      <c r="C45" s="5"/>
      <c r="D45" s="20"/>
    </row>
    <row r="46" spans="1:458" x14ac:dyDescent="0.2">
      <c r="A46" s="5"/>
      <c r="B46" s="5"/>
      <c r="C46" s="5"/>
      <c r="D46" s="5"/>
    </row>
    <row r="48" spans="1:458" x14ac:dyDescent="0.2">
      <c r="H48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1">
      <sortCondition descending="1" ref="H1:H3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1">
    <cfRule type="expression" dxfId="29" priority="7" stopIfTrue="1">
      <formula>IF($AQ4&lt;&gt;"",1,0)</formula>
    </cfRule>
  </conditionalFormatting>
  <conditionalFormatting sqref="AZ4:CB3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2:AV1048576 BY42:BY1048576 EG42:EG1048576 BY1:BY40 DB1:DB1048576 EG1:EG40 FI1:FI1048576 GK1:GK1048576 HM1:HM1048576 IO1:IO1048576 JQ1:JQ1048576 KS1:KS1048576 LU1:LU1048576 MW1:MW1048576 NY1:NY1048576 PA1:PA1048576 QC1:QC1048576 AV1:AV40">
    <cfRule type="cellIs" dxfId="16" priority="60354" operator="between">
      <formula>AY$41</formula>
      <formula>1000</formula>
    </cfRule>
    <cfRule type="cellIs" dxfId="15" priority="60355" operator="between">
      <formula>AY$40</formula>
      <formula>AY$41</formula>
    </cfRule>
    <cfRule type="cellIs" dxfId="14" priority="60356" operator="between">
      <formula>AY$39</formula>
      <formula>AY$40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AY$34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AY$38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AY$34</formula>
      <formula>AY$35</formula>
    </cfRule>
    <cfRule type="cellIs" dxfId="9" priority="141324" operator="between">
      <formula>AY$35</formula>
      <formula>AY$36</formula>
    </cfRule>
    <cfRule type="cellIs" dxfId="8" priority="141325" operator="between">
      <formula>AY$36</formula>
      <formula>AY$37</formula>
    </cfRule>
    <cfRule type="cellIs" dxfId="7" priority="141326" operator="between">
      <formula>AY$37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AY$38</formula>
      <formula>AY$39</formula>
    </cfRule>
    <cfRule type="cellIs" dxfId="5" priority="141504" operator="between">
      <formula>AY$39</formula>
      <formula>AY$40</formula>
    </cfRule>
    <cfRule type="cellIs" dxfId="4" priority="141505" operator="between">
      <formula>AY$40</formula>
      <formula>AY$41</formula>
    </cfRule>
    <cfRule type="cellIs" dxfId="3" priority="141506" operator="between">
      <formula>AY$41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AY$37</formula>
      <formula>1000</formula>
    </cfRule>
    <cfRule type="cellIs" dxfId="1" priority="141684" operator="between">
      <formula>AY$36</formula>
      <formula>AY$37</formula>
    </cfRule>
    <cfRule type="cellIs" dxfId="0" priority="141685" operator="between">
      <formula>AY$35</formula>
      <formula>AY$36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2024-04-09T05:52:38Z</dcterms:modified>
</cp:coreProperties>
</file>