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DAAEB2F-59A7-1948-BABF-7B1FA784F1C0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SYN-X" sheetId="28" r:id="rId6"/>
    <sheet name="TUM-M" sheetId="26" r:id="rId7"/>
    <sheet name="TUM-W" sheetId="27" r:id="rId8"/>
    <sheet name="DMT-M" sheetId="19" r:id="rId9"/>
    <sheet name="DMT-W" sheetId="21" r:id="rId10"/>
  </sheets>
  <definedNames>
    <definedName name="_xlnm._FilterDatabase" localSheetId="8" hidden="1">'DMT-M'!$A$1:$UJ$1</definedName>
    <definedName name="_xlnm._FilterDatabase" localSheetId="9" hidden="1">'DMT-W'!$A$1:$UJ$1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'TUM-M'!$A$1:$UJ$1</definedName>
    <definedName name="_xlnm._FilterDatabase" localSheetId="7" hidden="1">'TUM-W'!$A$1:$UJ$1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J14" i="22" l="1"/>
  <c r="VI14" i="22"/>
  <c r="VH14" i="22"/>
  <c r="VG14" i="22"/>
  <c r="VF14" i="22"/>
  <c r="VE14" i="22"/>
  <c r="VC14" i="22"/>
  <c r="VB14" i="22"/>
  <c r="VA14" i="22"/>
  <c r="UZ14" i="22"/>
  <c r="VD14" i="22" s="1"/>
  <c r="VK14" i="22" s="1"/>
  <c r="UY14" i="22"/>
  <c r="UX14" i="22"/>
  <c r="VJ13" i="22"/>
  <c r="VI13" i="22"/>
  <c r="VH13" i="22"/>
  <c r="VG13" i="22"/>
  <c r="VF13" i="22"/>
  <c r="VE13" i="22"/>
  <c r="VC13" i="22"/>
  <c r="VB13" i="22"/>
  <c r="VA13" i="22"/>
  <c r="UZ13" i="22"/>
  <c r="VD13" i="22" s="1"/>
  <c r="UY13" i="22"/>
  <c r="UX13" i="22"/>
  <c r="VJ12" i="22"/>
  <c r="VI12" i="22"/>
  <c r="VH12" i="22"/>
  <c r="VG12" i="22"/>
  <c r="VF12" i="22"/>
  <c r="VE12" i="22"/>
  <c r="VC12" i="22"/>
  <c r="VB12" i="22"/>
  <c r="VA12" i="22"/>
  <c r="UZ12" i="22"/>
  <c r="VD12" i="22" s="1"/>
  <c r="UY12" i="22"/>
  <c r="UX12" i="22"/>
  <c r="VJ11" i="22"/>
  <c r="VI11" i="22"/>
  <c r="VH11" i="22"/>
  <c r="VG11" i="22"/>
  <c r="VF11" i="22"/>
  <c r="VE11" i="22"/>
  <c r="VC11" i="22"/>
  <c r="VB11" i="22"/>
  <c r="VA11" i="22"/>
  <c r="UZ11" i="22"/>
  <c r="VD11" i="22" s="1"/>
  <c r="UY11" i="22"/>
  <c r="UX11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9" i="22"/>
  <c r="VI9" i="22"/>
  <c r="VH9" i="22"/>
  <c r="VG9" i="22"/>
  <c r="VF9" i="22"/>
  <c r="VE9" i="22"/>
  <c r="VC9" i="22"/>
  <c r="VB9" i="22"/>
  <c r="VA9" i="22"/>
  <c r="UZ9" i="22"/>
  <c r="VD9" i="22" s="1"/>
  <c r="VK9" i="22" s="1"/>
  <c r="UY9" i="22"/>
  <c r="UX9" i="22"/>
  <c r="VJ8" i="22"/>
  <c r="VI8" i="22"/>
  <c r="VH8" i="22"/>
  <c r="VG8" i="22"/>
  <c r="VF8" i="22"/>
  <c r="VE8" i="22"/>
  <c r="VC8" i="22"/>
  <c r="VB8" i="22"/>
  <c r="VA8" i="22"/>
  <c r="UZ8" i="22"/>
  <c r="VD8" i="22" s="1"/>
  <c r="VK8" i="22" s="1"/>
  <c r="UY8" i="22"/>
  <c r="UX8" i="22"/>
  <c r="VJ7" i="22"/>
  <c r="VI7" i="22"/>
  <c r="VH7" i="22"/>
  <c r="VG7" i="22"/>
  <c r="VF7" i="22"/>
  <c r="VE7" i="22"/>
  <c r="VC7" i="22"/>
  <c r="VB7" i="22"/>
  <c r="VA7" i="22"/>
  <c r="UZ7" i="22"/>
  <c r="VD7" i="22" s="1"/>
  <c r="VK7" i="22" s="1"/>
  <c r="UY7" i="22"/>
  <c r="UX7" i="22"/>
  <c r="VJ6" i="22"/>
  <c r="VI6" i="22"/>
  <c r="VH6" i="22"/>
  <c r="VG6" i="22"/>
  <c r="VF6" i="22"/>
  <c r="VE6" i="22"/>
  <c r="VC6" i="22"/>
  <c r="VB6" i="22"/>
  <c r="VA6" i="22"/>
  <c r="UZ6" i="22"/>
  <c r="VD6" i="22" s="1"/>
  <c r="UY6" i="22"/>
  <c r="UX6" i="22"/>
  <c r="VJ5" i="22"/>
  <c r="VI5" i="22"/>
  <c r="VH5" i="22"/>
  <c r="VG5" i="22"/>
  <c r="VF5" i="22"/>
  <c r="VE5" i="22"/>
  <c r="VC5" i="22"/>
  <c r="VB5" i="22"/>
  <c r="VA5" i="22"/>
  <c r="UZ5" i="22"/>
  <c r="VD5" i="22" s="1"/>
  <c r="UY5" i="22"/>
  <c r="UX5" i="22"/>
  <c r="VJ4" i="22"/>
  <c r="VI4" i="22"/>
  <c r="VH4" i="22"/>
  <c r="VG4" i="22"/>
  <c r="VF4" i="22"/>
  <c r="VE4" i="22"/>
  <c r="VC4" i="22"/>
  <c r="VB4" i="22"/>
  <c r="VA4" i="22"/>
  <c r="UZ4" i="22"/>
  <c r="VD4" i="22" s="1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3" i="22"/>
  <c r="UA13" i="22"/>
  <c r="TZ13" i="22"/>
  <c r="TY13" i="22"/>
  <c r="TX13" i="22"/>
  <c r="TW13" i="22"/>
  <c r="TU13" i="22"/>
  <c r="TT13" i="22"/>
  <c r="TS13" i="22"/>
  <c r="TR13" i="22"/>
  <c r="TV13" i="22" s="1"/>
  <c r="UC13" i="22" s="1"/>
  <c r="TQ13" i="22"/>
  <c r="TP13" i="22"/>
  <c r="UB12" i="22"/>
  <c r="UA12" i="22"/>
  <c r="TZ12" i="22"/>
  <c r="TY12" i="22"/>
  <c r="TX12" i="22"/>
  <c r="TW12" i="22"/>
  <c r="TU12" i="22"/>
  <c r="TT12" i="22"/>
  <c r="TS12" i="22"/>
  <c r="TR12" i="22"/>
  <c r="TV12" i="22" s="1"/>
  <c r="UC12" i="22" s="1"/>
  <c r="TQ12" i="22"/>
  <c r="TP12" i="22"/>
  <c r="UB11" i="22"/>
  <c r="UA11" i="22"/>
  <c r="TZ11" i="22"/>
  <c r="TY11" i="22"/>
  <c r="TX11" i="22"/>
  <c r="TW11" i="22"/>
  <c r="TU11" i="22"/>
  <c r="TT11" i="22"/>
  <c r="TS11" i="22"/>
  <c r="TR11" i="22"/>
  <c r="TV11" i="22" s="1"/>
  <c r="UC11" i="22" s="1"/>
  <c r="TQ11" i="22"/>
  <c r="TP11" i="22"/>
  <c r="UB10" i="22"/>
  <c r="UA10" i="22"/>
  <c r="TZ10" i="22"/>
  <c r="TY10" i="22"/>
  <c r="TX10" i="22"/>
  <c r="TW10" i="22"/>
  <c r="TU10" i="22"/>
  <c r="TT10" i="22"/>
  <c r="TS10" i="22"/>
  <c r="TR10" i="22"/>
  <c r="TV10" i="22" s="1"/>
  <c r="TQ10" i="22"/>
  <c r="TP10" i="22"/>
  <c r="UB9" i="22"/>
  <c r="UA9" i="22"/>
  <c r="TZ9" i="22"/>
  <c r="TY9" i="22"/>
  <c r="TX9" i="22"/>
  <c r="TW9" i="22"/>
  <c r="TU9" i="22"/>
  <c r="TT9" i="22"/>
  <c r="TS9" i="22"/>
  <c r="TR9" i="22"/>
  <c r="TV9" i="22" s="1"/>
  <c r="TQ9" i="22"/>
  <c r="TP9" i="22"/>
  <c r="UB8" i="22"/>
  <c r="UA8" i="22"/>
  <c r="TZ8" i="22"/>
  <c r="TY8" i="22"/>
  <c r="TX8" i="22"/>
  <c r="TW8" i="22"/>
  <c r="TU8" i="22"/>
  <c r="TT8" i="22"/>
  <c r="TS8" i="22"/>
  <c r="TR8" i="22"/>
  <c r="TV8" i="22" s="1"/>
  <c r="TQ8" i="22"/>
  <c r="TP8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V6" i="22" s="1"/>
  <c r="UC6" i="22" s="1"/>
  <c r="TQ6" i="22"/>
  <c r="TP6" i="22"/>
  <c r="UB5" i="22"/>
  <c r="UA5" i="22"/>
  <c r="TZ5" i="22"/>
  <c r="TY5" i="22"/>
  <c r="TX5" i="22"/>
  <c r="TW5" i="22"/>
  <c r="TU5" i="22"/>
  <c r="TT5" i="22"/>
  <c r="TS5" i="22"/>
  <c r="TR5" i="22"/>
  <c r="TV5" i="22" s="1"/>
  <c r="UC5" i="22" s="1"/>
  <c r="TQ5" i="22"/>
  <c r="TP5" i="22"/>
  <c r="UB4" i="22"/>
  <c r="UA4" i="22"/>
  <c r="TZ4" i="22"/>
  <c r="TY4" i="22"/>
  <c r="TX4" i="22"/>
  <c r="TW4" i="22"/>
  <c r="TU4" i="22"/>
  <c r="TT4" i="22"/>
  <c r="TS4" i="22"/>
  <c r="TR4" i="22"/>
  <c r="TV4" i="22" s="1"/>
  <c r="UC4" i="22" s="1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N14" i="22" s="1"/>
  <c r="SI14" i="22"/>
  <c r="SH14" i="22"/>
  <c r="ST13" i="22"/>
  <c r="SS13" i="22"/>
  <c r="SR13" i="22"/>
  <c r="SQ13" i="22"/>
  <c r="SP13" i="22"/>
  <c r="SO13" i="22"/>
  <c r="SM13" i="22"/>
  <c r="SL13" i="22"/>
  <c r="SK13" i="22"/>
  <c r="SJ13" i="22"/>
  <c r="SN13" i="22" s="1"/>
  <c r="SI13" i="22"/>
  <c r="SH13" i="22"/>
  <c r="ST12" i="22"/>
  <c r="SS12" i="22"/>
  <c r="SR12" i="22"/>
  <c r="SQ12" i="22"/>
  <c r="SP12" i="22"/>
  <c r="SO12" i="22"/>
  <c r="SM12" i="22"/>
  <c r="SL12" i="22"/>
  <c r="SK12" i="22"/>
  <c r="SJ12" i="22"/>
  <c r="SN12" i="22" s="1"/>
  <c r="SI12" i="22"/>
  <c r="SH12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10" i="22"/>
  <c r="SS10" i="22"/>
  <c r="SR10" i="22"/>
  <c r="SQ10" i="22"/>
  <c r="SP10" i="22"/>
  <c r="SO10" i="22"/>
  <c r="SM10" i="22"/>
  <c r="SL10" i="22"/>
  <c r="SK10" i="22"/>
  <c r="SJ10" i="22"/>
  <c r="SN10" i="22" s="1"/>
  <c r="SU10" i="22" s="1"/>
  <c r="SI10" i="22"/>
  <c r="SH10" i="22"/>
  <c r="ST9" i="22"/>
  <c r="SS9" i="22"/>
  <c r="SR9" i="22"/>
  <c r="SQ9" i="22"/>
  <c r="SP9" i="22"/>
  <c r="SO9" i="22"/>
  <c r="SM9" i="22"/>
  <c r="SL9" i="22"/>
  <c r="SK9" i="22"/>
  <c r="SJ9" i="22"/>
  <c r="SN9" i="22" s="1"/>
  <c r="SU9" i="22" s="1"/>
  <c r="SI9" i="22"/>
  <c r="SH9" i="22"/>
  <c r="ST8" i="22"/>
  <c r="SS8" i="22"/>
  <c r="SR8" i="22"/>
  <c r="SQ8" i="22"/>
  <c r="SP8" i="22"/>
  <c r="SO8" i="22"/>
  <c r="SM8" i="22"/>
  <c r="SL8" i="22"/>
  <c r="SK8" i="22"/>
  <c r="SJ8" i="22"/>
  <c r="SN8" i="22" s="1"/>
  <c r="SU8" i="22" s="1"/>
  <c r="SI8" i="22"/>
  <c r="SH8" i="22"/>
  <c r="ST7" i="22"/>
  <c r="SS7" i="22"/>
  <c r="SR7" i="22"/>
  <c r="SQ7" i="22"/>
  <c r="SP7" i="22"/>
  <c r="SO7" i="22"/>
  <c r="SM7" i="22"/>
  <c r="SL7" i="22"/>
  <c r="SK7" i="22"/>
  <c r="SJ7" i="22"/>
  <c r="SN7" i="22" s="1"/>
  <c r="SI7" i="22"/>
  <c r="SH7" i="22"/>
  <c r="ST6" i="22"/>
  <c r="SS6" i="22"/>
  <c r="SR6" i="22"/>
  <c r="SQ6" i="22"/>
  <c r="SP6" i="22"/>
  <c r="SO6" i="22"/>
  <c r="SM6" i="22"/>
  <c r="SL6" i="22"/>
  <c r="SK6" i="22"/>
  <c r="SJ6" i="22"/>
  <c r="SN6" i="22" s="1"/>
  <c r="SI6" i="22"/>
  <c r="SH6" i="22"/>
  <c r="ST5" i="22"/>
  <c r="SS5" i="22"/>
  <c r="SR5" i="22"/>
  <c r="SQ5" i="22"/>
  <c r="SP5" i="22"/>
  <c r="SO5" i="22"/>
  <c r="SM5" i="22"/>
  <c r="SL5" i="22"/>
  <c r="SK5" i="22"/>
  <c r="SJ5" i="22"/>
  <c r="SN5" i="22" s="1"/>
  <c r="SI5" i="22"/>
  <c r="SH5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F14" i="22" s="1"/>
  <c r="RM14" i="22" s="1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F13" i="22" s="1"/>
  <c r="RM13" i="22" s="1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F12" i="22" s="1"/>
  <c r="RM12" i="22" s="1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F11" i="22" s="1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F10" i="22" s="1"/>
  <c r="RA10" i="22"/>
  <c r="QZ10" i="22"/>
  <c r="RL9" i="22"/>
  <c r="RK9" i="22"/>
  <c r="RJ9" i="22"/>
  <c r="RI9" i="22"/>
  <c r="RH9" i="22"/>
  <c r="RG9" i="22"/>
  <c r="RE9" i="22"/>
  <c r="RD9" i="22"/>
  <c r="RC9" i="22"/>
  <c r="RB9" i="22"/>
  <c r="RF9" i="22" s="1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F7" i="22" s="1"/>
  <c r="RM7" i="22" s="1"/>
  <c r="RA7" i="22"/>
  <c r="QZ7" i="22"/>
  <c r="RL6" i="22"/>
  <c r="RK6" i="22"/>
  <c r="RJ6" i="22"/>
  <c r="RI6" i="22"/>
  <c r="RH6" i="22"/>
  <c r="RG6" i="22"/>
  <c r="RE6" i="22"/>
  <c r="RD6" i="22"/>
  <c r="RC6" i="22"/>
  <c r="RB6" i="22"/>
  <c r="RF6" i="22" s="1"/>
  <c r="RM6" i="22" s="1"/>
  <c r="RA6" i="22"/>
  <c r="QZ6" i="22"/>
  <c r="RL5" i="22"/>
  <c r="RK5" i="22"/>
  <c r="RJ5" i="22"/>
  <c r="RI5" i="22"/>
  <c r="RH5" i="22"/>
  <c r="RG5" i="22"/>
  <c r="RE5" i="22"/>
  <c r="RD5" i="22"/>
  <c r="RC5" i="22"/>
  <c r="RB5" i="22"/>
  <c r="RF5" i="22" s="1"/>
  <c r="RM5" i="22" s="1"/>
  <c r="RA5" i="22"/>
  <c r="QZ5" i="22"/>
  <c r="RL4" i="22"/>
  <c r="RK4" i="22"/>
  <c r="RJ4" i="22"/>
  <c r="RI4" i="22"/>
  <c r="RH4" i="22"/>
  <c r="RG4" i="22"/>
  <c r="RE4" i="22"/>
  <c r="RD4" i="22"/>
  <c r="RC4" i="22"/>
  <c r="RB4" i="22"/>
  <c r="RF4" i="22" s="1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X14" i="22" s="1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X13" i="22" s="1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X11" i="22" s="1"/>
  <c r="QE11" i="22" s="1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X10" i="22" s="1"/>
  <c r="QE10" i="22" s="1"/>
  <c r="PS10" i="22"/>
  <c r="PR10" i="22"/>
  <c r="QD9" i="22"/>
  <c r="QC9" i="22"/>
  <c r="QB9" i="22"/>
  <c r="QA9" i="22"/>
  <c r="PZ9" i="22"/>
  <c r="PY9" i="22"/>
  <c r="PW9" i="22"/>
  <c r="PV9" i="22"/>
  <c r="PU9" i="22"/>
  <c r="PT9" i="22"/>
  <c r="PX9" i="22" s="1"/>
  <c r="QE9" i="22" s="1"/>
  <c r="PS9" i="22"/>
  <c r="PR9" i="22"/>
  <c r="QD8" i="22"/>
  <c r="QC8" i="22"/>
  <c r="QB8" i="22"/>
  <c r="QA8" i="22"/>
  <c r="PZ8" i="22"/>
  <c r="PY8" i="22"/>
  <c r="PW8" i="22"/>
  <c r="PV8" i="22"/>
  <c r="PU8" i="22"/>
  <c r="PT8" i="22"/>
  <c r="PX8" i="22" s="1"/>
  <c r="PS8" i="22"/>
  <c r="PR8" i="22"/>
  <c r="QD7" i="22"/>
  <c r="QC7" i="22"/>
  <c r="QB7" i="22"/>
  <c r="QA7" i="22"/>
  <c r="PZ7" i="22"/>
  <c r="PY7" i="22"/>
  <c r="PW7" i="22"/>
  <c r="PV7" i="22"/>
  <c r="PU7" i="22"/>
  <c r="PT7" i="22"/>
  <c r="PX7" i="22" s="1"/>
  <c r="PS7" i="22"/>
  <c r="PR7" i="22"/>
  <c r="QD6" i="22"/>
  <c r="QC6" i="22"/>
  <c r="QB6" i="22"/>
  <c r="QA6" i="22"/>
  <c r="PZ6" i="22"/>
  <c r="PY6" i="22"/>
  <c r="PW6" i="22"/>
  <c r="PV6" i="22"/>
  <c r="PU6" i="22"/>
  <c r="PT6" i="22"/>
  <c r="PX6" i="22" s="1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X4" i="22" s="1"/>
  <c r="QE4" i="22" s="1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P14" i="22" s="1"/>
  <c r="OW14" i="22" s="1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P13" i="22" s="1"/>
  <c r="OW13" i="22" s="1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P12" i="22" s="1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P11" i="22" s="1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P10" i="22" s="1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P8" i="22" s="1"/>
  <c r="OW8" i="22" s="1"/>
  <c r="OK8" i="22"/>
  <c r="OJ8" i="22"/>
  <c r="OV7" i="22"/>
  <c r="OU7" i="22"/>
  <c r="OT7" i="22"/>
  <c r="OS7" i="22"/>
  <c r="OR7" i="22"/>
  <c r="OQ7" i="22"/>
  <c r="OO7" i="22"/>
  <c r="ON7" i="22"/>
  <c r="OM7" i="22"/>
  <c r="OL7" i="22"/>
  <c r="OP7" i="22" s="1"/>
  <c r="OW7" i="22" s="1"/>
  <c r="OK7" i="22"/>
  <c r="OJ7" i="22"/>
  <c r="OV6" i="22"/>
  <c r="OU6" i="22"/>
  <c r="OT6" i="22"/>
  <c r="OS6" i="22"/>
  <c r="OR6" i="22"/>
  <c r="OQ6" i="22"/>
  <c r="OO6" i="22"/>
  <c r="ON6" i="22"/>
  <c r="OM6" i="22"/>
  <c r="OL6" i="22"/>
  <c r="OP6" i="22" s="1"/>
  <c r="OW6" i="22" s="1"/>
  <c r="OK6" i="22"/>
  <c r="OJ6" i="22"/>
  <c r="OV5" i="22"/>
  <c r="OU5" i="22"/>
  <c r="OT5" i="22"/>
  <c r="OS5" i="22"/>
  <c r="OR5" i="22"/>
  <c r="OQ5" i="22"/>
  <c r="OO5" i="22"/>
  <c r="ON5" i="22"/>
  <c r="OM5" i="22"/>
  <c r="OL5" i="22"/>
  <c r="OP5" i="22" s="1"/>
  <c r="OK5" i="22"/>
  <c r="OJ5" i="22"/>
  <c r="OV4" i="22"/>
  <c r="OU4" i="22"/>
  <c r="OT4" i="22"/>
  <c r="OS4" i="22"/>
  <c r="OR4" i="22"/>
  <c r="OQ4" i="22"/>
  <c r="OO4" i="22"/>
  <c r="ON4" i="22"/>
  <c r="OM4" i="22"/>
  <c r="OL4" i="22"/>
  <c r="OP4" i="22" s="1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H14" i="22" s="1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H12" i="22" s="1"/>
  <c r="NO12" i="22" s="1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H11" i="22" s="1"/>
  <c r="NO11" i="22" s="1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H10" i="22" s="1"/>
  <c r="NO10" i="22" s="1"/>
  <c r="NC10" i="22"/>
  <c r="NB10" i="22"/>
  <c r="NN9" i="22"/>
  <c r="NM9" i="22"/>
  <c r="NL9" i="22"/>
  <c r="NK9" i="22"/>
  <c r="NJ9" i="22"/>
  <c r="NI9" i="22"/>
  <c r="NG9" i="22"/>
  <c r="NF9" i="22"/>
  <c r="NE9" i="22"/>
  <c r="ND9" i="22"/>
  <c r="NH9" i="22" s="1"/>
  <c r="NC9" i="22"/>
  <c r="NB9" i="22"/>
  <c r="NN8" i="22"/>
  <c r="NM8" i="22"/>
  <c r="NL8" i="22"/>
  <c r="NK8" i="22"/>
  <c r="NJ8" i="22"/>
  <c r="NI8" i="22"/>
  <c r="NG8" i="22"/>
  <c r="NF8" i="22"/>
  <c r="NE8" i="22"/>
  <c r="ND8" i="22"/>
  <c r="NH8" i="22" s="1"/>
  <c r="NC8" i="22"/>
  <c r="NB8" i="22"/>
  <c r="NN7" i="22"/>
  <c r="NM7" i="22"/>
  <c r="NL7" i="22"/>
  <c r="NK7" i="22"/>
  <c r="NJ7" i="22"/>
  <c r="NI7" i="22"/>
  <c r="NG7" i="22"/>
  <c r="NF7" i="22"/>
  <c r="NE7" i="22"/>
  <c r="ND7" i="22"/>
  <c r="NH7" i="22" s="1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H5" i="22" s="1"/>
  <c r="NO5" i="22" s="1"/>
  <c r="NC5" i="22"/>
  <c r="NB5" i="22"/>
  <c r="NN4" i="22"/>
  <c r="NM4" i="22"/>
  <c r="NL4" i="22"/>
  <c r="NK4" i="22"/>
  <c r="NJ4" i="22"/>
  <c r="NI4" i="22"/>
  <c r="NG4" i="22"/>
  <c r="NF4" i="22"/>
  <c r="NE4" i="22"/>
  <c r="ND4" i="22"/>
  <c r="NH4" i="22" s="1"/>
  <c r="NO4" i="22" s="1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Z14" i="22" s="1"/>
  <c r="MG14" i="22" s="1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Z13" i="22" s="1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Z12" i="22" s="1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Z11" i="22" s="1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Z9" i="22" s="1"/>
  <c r="MG9" i="22" s="1"/>
  <c r="LU9" i="22"/>
  <c r="LT9" i="22"/>
  <c r="MF8" i="22"/>
  <c r="ME8" i="22"/>
  <c r="MD8" i="22"/>
  <c r="MC8" i="22"/>
  <c r="MB8" i="22"/>
  <c r="MA8" i="22"/>
  <c r="LY8" i="22"/>
  <c r="LX8" i="22"/>
  <c r="LW8" i="22"/>
  <c r="LV8" i="22"/>
  <c r="LZ8" i="22" s="1"/>
  <c r="MG8" i="22" s="1"/>
  <c r="LU8" i="22"/>
  <c r="LT8" i="22"/>
  <c r="MF7" i="22"/>
  <c r="ME7" i="22"/>
  <c r="MD7" i="22"/>
  <c r="MC7" i="22"/>
  <c r="MB7" i="22"/>
  <c r="MA7" i="22"/>
  <c r="LY7" i="22"/>
  <c r="LX7" i="22"/>
  <c r="LW7" i="22"/>
  <c r="LV7" i="22"/>
  <c r="LZ7" i="22" s="1"/>
  <c r="MG7" i="22" s="1"/>
  <c r="LU7" i="22"/>
  <c r="LT7" i="22"/>
  <c r="MF6" i="22"/>
  <c r="ME6" i="22"/>
  <c r="MD6" i="22"/>
  <c r="MC6" i="22"/>
  <c r="MB6" i="22"/>
  <c r="MA6" i="22"/>
  <c r="LY6" i="22"/>
  <c r="LX6" i="22"/>
  <c r="LW6" i="22"/>
  <c r="LV6" i="22"/>
  <c r="LZ6" i="22" s="1"/>
  <c r="LU6" i="22"/>
  <c r="LT6" i="22"/>
  <c r="MF5" i="22"/>
  <c r="ME5" i="22"/>
  <c r="MD5" i="22"/>
  <c r="MC5" i="22"/>
  <c r="MB5" i="22"/>
  <c r="MA5" i="22"/>
  <c r="LY5" i="22"/>
  <c r="LX5" i="22"/>
  <c r="LW5" i="22"/>
  <c r="LV5" i="22"/>
  <c r="LZ5" i="22" s="1"/>
  <c r="LU5" i="22"/>
  <c r="LT5" i="22"/>
  <c r="MF4" i="22"/>
  <c r="ME4" i="22"/>
  <c r="MD4" i="22"/>
  <c r="MC4" i="22"/>
  <c r="MB4" i="22"/>
  <c r="MA4" i="22"/>
  <c r="LY4" i="22"/>
  <c r="LX4" i="22"/>
  <c r="LW4" i="22"/>
  <c r="LV4" i="22"/>
  <c r="LZ4" i="22" s="1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R13" i="22" s="1"/>
  <c r="KY13" i="22" s="1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R12" i="22" s="1"/>
  <c r="KY12" i="22" s="1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R11" i="22" s="1"/>
  <c r="KY11" i="22" s="1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R10" i="22" s="1"/>
  <c r="KM10" i="22"/>
  <c r="KL10" i="22"/>
  <c r="KX9" i="22"/>
  <c r="KW9" i="22"/>
  <c r="KV9" i="22"/>
  <c r="KU9" i="22"/>
  <c r="KT9" i="22"/>
  <c r="KS9" i="22"/>
  <c r="KQ9" i="22"/>
  <c r="KP9" i="22"/>
  <c r="KO9" i="22"/>
  <c r="KN9" i="22"/>
  <c r="KR9" i="22" s="1"/>
  <c r="KM9" i="22"/>
  <c r="KL9" i="22"/>
  <c r="KX8" i="22"/>
  <c r="KW8" i="22"/>
  <c r="KV8" i="22"/>
  <c r="KU8" i="22"/>
  <c r="KT8" i="22"/>
  <c r="KS8" i="22"/>
  <c r="KQ8" i="22"/>
  <c r="KP8" i="22"/>
  <c r="KO8" i="22"/>
  <c r="KN8" i="22"/>
  <c r="KR8" i="22" s="1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R6" i="22" s="1"/>
  <c r="KY6" i="22" s="1"/>
  <c r="KM6" i="22"/>
  <c r="KL6" i="22"/>
  <c r="KX5" i="22"/>
  <c r="KW5" i="22"/>
  <c r="KV5" i="22"/>
  <c r="KU5" i="22"/>
  <c r="KT5" i="22"/>
  <c r="KS5" i="22"/>
  <c r="KQ5" i="22"/>
  <c r="KP5" i="22"/>
  <c r="KO5" i="22"/>
  <c r="KN5" i="22"/>
  <c r="KR5" i="22" s="1"/>
  <c r="KY5" i="22" s="1"/>
  <c r="KM5" i="22"/>
  <c r="KL5" i="22"/>
  <c r="KX4" i="22"/>
  <c r="KW4" i="22"/>
  <c r="KV4" i="22"/>
  <c r="KU4" i="22"/>
  <c r="KT4" i="22"/>
  <c r="KS4" i="22"/>
  <c r="KQ4" i="22"/>
  <c r="KP4" i="22"/>
  <c r="KO4" i="22"/>
  <c r="KN4" i="22"/>
  <c r="KR4" i="22" s="1"/>
  <c r="KY4" i="22" s="1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J14" i="22" s="1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J13" i="22" s="1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J12" i="22" s="1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J10" i="22" s="1"/>
  <c r="JQ10" i="22" s="1"/>
  <c r="JE10" i="22"/>
  <c r="JD10" i="22"/>
  <c r="JP9" i="22"/>
  <c r="JO9" i="22"/>
  <c r="JN9" i="22"/>
  <c r="JM9" i="22"/>
  <c r="JL9" i="22"/>
  <c r="JK9" i="22"/>
  <c r="JI9" i="22"/>
  <c r="JH9" i="22"/>
  <c r="JG9" i="22"/>
  <c r="JF9" i="22"/>
  <c r="JJ9" i="22" s="1"/>
  <c r="JQ9" i="22" s="1"/>
  <c r="JE9" i="22"/>
  <c r="JD9" i="22"/>
  <c r="JP8" i="22"/>
  <c r="JO8" i="22"/>
  <c r="JN8" i="22"/>
  <c r="JM8" i="22"/>
  <c r="JL8" i="22"/>
  <c r="JK8" i="22"/>
  <c r="JI8" i="22"/>
  <c r="JH8" i="22"/>
  <c r="JG8" i="22"/>
  <c r="JF8" i="22"/>
  <c r="JJ8" i="22" s="1"/>
  <c r="JQ8" i="22" s="1"/>
  <c r="JE8" i="22"/>
  <c r="JD8" i="22"/>
  <c r="JP7" i="22"/>
  <c r="JO7" i="22"/>
  <c r="JN7" i="22"/>
  <c r="JM7" i="22"/>
  <c r="JL7" i="22"/>
  <c r="JK7" i="22"/>
  <c r="JI7" i="22"/>
  <c r="JH7" i="22"/>
  <c r="JG7" i="22"/>
  <c r="JF7" i="22"/>
  <c r="JJ7" i="22" s="1"/>
  <c r="JE7" i="22"/>
  <c r="JD7" i="22"/>
  <c r="JP6" i="22"/>
  <c r="JO6" i="22"/>
  <c r="JN6" i="22"/>
  <c r="JM6" i="22"/>
  <c r="JL6" i="22"/>
  <c r="JK6" i="22"/>
  <c r="JI6" i="22"/>
  <c r="JH6" i="22"/>
  <c r="JG6" i="22"/>
  <c r="JF6" i="22"/>
  <c r="JJ6" i="22" s="1"/>
  <c r="JE6" i="22"/>
  <c r="JD6" i="22"/>
  <c r="JP5" i="22"/>
  <c r="JO5" i="22"/>
  <c r="JN5" i="22"/>
  <c r="JM5" i="22"/>
  <c r="JL5" i="22"/>
  <c r="JK5" i="22"/>
  <c r="JI5" i="22"/>
  <c r="JH5" i="22"/>
  <c r="JG5" i="22"/>
  <c r="JF5" i="22"/>
  <c r="JJ5" i="22" s="1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IB14" i="22" s="1"/>
  <c r="II14" i="22" s="1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IB13" i="22" s="1"/>
  <c r="II13" i="22" s="1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IB12" i="22" s="1"/>
  <c r="II12" i="22" s="1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IB11" i="22" s="1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IB10" i="22" s="1"/>
  <c r="HW10" i="22"/>
  <c r="HV10" i="22"/>
  <c r="IH9" i="22"/>
  <c r="IG9" i="22"/>
  <c r="IF9" i="22"/>
  <c r="IE9" i="22"/>
  <c r="ID9" i="22"/>
  <c r="IC9" i="22"/>
  <c r="IA9" i="22"/>
  <c r="HZ9" i="22"/>
  <c r="HY9" i="22"/>
  <c r="HX9" i="22"/>
  <c r="IB9" i="22" s="1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IB7" i="22" s="1"/>
  <c r="II7" i="22" s="1"/>
  <c r="HW7" i="22"/>
  <c r="HV7" i="22"/>
  <c r="IH6" i="22"/>
  <c r="IG6" i="22"/>
  <c r="IF6" i="22"/>
  <c r="IE6" i="22"/>
  <c r="ID6" i="22"/>
  <c r="IC6" i="22"/>
  <c r="IA6" i="22"/>
  <c r="HZ6" i="22"/>
  <c r="HY6" i="22"/>
  <c r="HX6" i="22"/>
  <c r="IB6" i="22" s="1"/>
  <c r="II6" i="22" s="1"/>
  <c r="HW6" i="22"/>
  <c r="HV6" i="22"/>
  <c r="IH5" i="22"/>
  <c r="IG5" i="22"/>
  <c r="IF5" i="22"/>
  <c r="IE5" i="22"/>
  <c r="ID5" i="22"/>
  <c r="IC5" i="22"/>
  <c r="IA5" i="22"/>
  <c r="HZ5" i="22"/>
  <c r="HY5" i="22"/>
  <c r="HX5" i="22"/>
  <c r="IB5" i="22" s="1"/>
  <c r="II5" i="22" s="1"/>
  <c r="HW5" i="22"/>
  <c r="HV5" i="22"/>
  <c r="IH4" i="22"/>
  <c r="IG4" i="22"/>
  <c r="IF4" i="22"/>
  <c r="IE4" i="22"/>
  <c r="ID4" i="22"/>
  <c r="IC4" i="22"/>
  <c r="IA4" i="22"/>
  <c r="HZ4" i="22"/>
  <c r="HY4" i="22"/>
  <c r="HX4" i="22"/>
  <c r="IB4" i="22" s="1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T14" i="22" s="1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T13" i="22" s="1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T11" i="22" s="1"/>
  <c r="HA11" i="22" s="1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T7" i="22" s="1"/>
  <c r="GO7" i="22"/>
  <c r="GN7" i="22"/>
  <c r="GZ6" i="22"/>
  <c r="GY6" i="22"/>
  <c r="GX6" i="22"/>
  <c r="GW6" i="22"/>
  <c r="GV6" i="22"/>
  <c r="GU6" i="22"/>
  <c r="GS6" i="22"/>
  <c r="GR6" i="22"/>
  <c r="GQ6" i="22"/>
  <c r="GP6" i="22"/>
  <c r="GT6" i="22" s="1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L14" i="22" s="1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L13" i="22" s="1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L12" i="22" s="1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L7" i="22" s="1"/>
  <c r="FG7" i="22"/>
  <c r="FF7" i="22"/>
  <c r="FR6" i="22"/>
  <c r="FQ6" i="22"/>
  <c r="FP6" i="22"/>
  <c r="FO6" i="22"/>
  <c r="FN6" i="22"/>
  <c r="FM6" i="22"/>
  <c r="FK6" i="22"/>
  <c r="FJ6" i="22"/>
  <c r="FI6" i="22"/>
  <c r="FH6" i="22"/>
  <c r="FL6" i="22" s="1"/>
  <c r="FG6" i="22"/>
  <c r="FF6" i="22"/>
  <c r="FR5" i="22"/>
  <c r="FQ5" i="22"/>
  <c r="FP5" i="22"/>
  <c r="FO5" i="22"/>
  <c r="FN5" i="22"/>
  <c r="FM5" i="22"/>
  <c r="FK5" i="22"/>
  <c r="FJ5" i="22"/>
  <c r="FI5" i="22"/>
  <c r="FH5" i="22"/>
  <c r="FL5" i="22" s="1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ED11" i="22" s="1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ED10" i="22" s="1"/>
  <c r="DY10" i="22"/>
  <c r="DX10" i="22"/>
  <c r="EJ9" i="22"/>
  <c r="EI9" i="22"/>
  <c r="EH9" i="22"/>
  <c r="EG9" i="22"/>
  <c r="EF9" i="22"/>
  <c r="EE9" i="22"/>
  <c r="EC9" i="22"/>
  <c r="EB9" i="22"/>
  <c r="EA9" i="22"/>
  <c r="DZ9" i="22"/>
  <c r="ED9" i="22" s="1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ED4" i="22" s="1"/>
  <c r="DY4" i="22"/>
  <c r="DX4" i="22"/>
  <c r="AG10" i="23"/>
  <c r="AH10" i="23"/>
  <c r="AI10" i="23"/>
  <c r="AJ10" i="23"/>
  <c r="AK10" i="23"/>
  <c r="AL10" i="23"/>
  <c r="AM10" i="23"/>
  <c r="AN10" i="23"/>
  <c r="AO10" i="23"/>
  <c r="AP10" i="23"/>
  <c r="AQ10" i="23"/>
  <c r="BH10" i="23"/>
  <c r="BI10" i="23"/>
  <c r="BJ10" i="23"/>
  <c r="BN10" i="23" s="1"/>
  <c r="BR10" i="23" s="1"/>
  <c r="BK10" i="23"/>
  <c r="BL10" i="23"/>
  <c r="BM10" i="23"/>
  <c r="BO10" i="23"/>
  <c r="BP10" i="23"/>
  <c r="BQ10" i="23"/>
  <c r="CI10" i="23"/>
  <c r="CJ10" i="23"/>
  <c r="CK10" i="23"/>
  <c r="CO10" i="23" s="1"/>
  <c r="CS10" i="23" s="1"/>
  <c r="CL10" i="23"/>
  <c r="CM10" i="23"/>
  <c r="CN10" i="23"/>
  <c r="CP10" i="23"/>
  <c r="CQ10" i="23"/>
  <c r="CR10" i="23"/>
  <c r="DP10" i="23"/>
  <c r="DQ10" i="23"/>
  <c r="DR10" i="23"/>
  <c r="DS10" i="23"/>
  <c r="DT10" i="23"/>
  <c r="DU10" i="23"/>
  <c r="DV10" i="23" s="1"/>
  <c r="DW10" i="23"/>
  <c r="DX10" i="23"/>
  <c r="DY10" i="23"/>
  <c r="DZ10" i="23"/>
  <c r="EA10" i="23"/>
  <c r="EB10" i="23"/>
  <c r="EX10" i="23"/>
  <c r="EY10" i="23"/>
  <c r="EZ10" i="23"/>
  <c r="FA10" i="23"/>
  <c r="FB10" i="23"/>
  <c r="FC10" i="23"/>
  <c r="FD10" i="23"/>
  <c r="FE10" i="23"/>
  <c r="FF10" i="23"/>
  <c r="FG10" i="23"/>
  <c r="FH10" i="23"/>
  <c r="FI10" i="23"/>
  <c r="FJ10" i="23"/>
  <c r="GF10" i="23"/>
  <c r="GG10" i="23"/>
  <c r="GH10" i="23"/>
  <c r="GI10" i="23"/>
  <c r="GJ10" i="23"/>
  <c r="GK10" i="23"/>
  <c r="GL10" i="23"/>
  <c r="GM10" i="23"/>
  <c r="GN10" i="23"/>
  <c r="GO10" i="23"/>
  <c r="GP10" i="23"/>
  <c r="GQ10" i="23"/>
  <c r="GR10" i="23"/>
  <c r="HN10" i="23"/>
  <c r="HO10" i="23"/>
  <c r="HP10" i="23"/>
  <c r="HT10" i="23" s="1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JB10" i="23" s="1"/>
  <c r="JI10" i="23" s="1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K10" i="23"/>
  <c r="KL10" i="23"/>
  <c r="KM10" i="23"/>
  <c r="KN10" i="23"/>
  <c r="KO10" i="23"/>
  <c r="KP10" i="23"/>
  <c r="LL10" i="23"/>
  <c r="LM10" i="23"/>
  <c r="LN10" i="23"/>
  <c r="LO10" i="23"/>
  <c r="LP10" i="23"/>
  <c r="LQ10" i="23"/>
  <c r="LR10" i="23"/>
  <c r="LY10" i="23" s="1"/>
  <c r="LS10" i="23"/>
  <c r="LT10" i="23"/>
  <c r="LU10" i="23"/>
  <c r="LV10" i="23"/>
  <c r="LW10" i="23"/>
  <c r="LX10" i="23"/>
  <c r="MT10" i="23"/>
  <c r="MU10" i="23"/>
  <c r="MV10" i="23"/>
  <c r="MW10" i="23"/>
  <c r="MX10" i="23"/>
  <c r="MY10" i="23"/>
  <c r="MZ10" i="23"/>
  <c r="NG10" i="23" s="1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H10" i="23" s="1"/>
  <c r="OO10" i="23" s="1"/>
  <c r="OI10" i="23"/>
  <c r="OJ10" i="23"/>
  <c r="OK10" i="23"/>
  <c r="OL10" i="23"/>
  <c r="OM10" i="23"/>
  <c r="ON10" i="23"/>
  <c r="PJ10" i="23"/>
  <c r="PK10" i="23"/>
  <c r="PL10" i="23"/>
  <c r="PM10" i="23"/>
  <c r="PN10" i="23"/>
  <c r="PO10" i="23"/>
  <c r="PP10" i="23"/>
  <c r="PW10" i="23" s="1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X10" i="23"/>
  <c r="QY10" i="23"/>
  <c r="QZ10" i="23"/>
  <c r="RA10" i="23"/>
  <c r="RB10" i="23"/>
  <c r="RC10" i="23"/>
  <c r="RD10" i="23"/>
  <c r="RZ10" i="23"/>
  <c r="SA10" i="23"/>
  <c r="SB10" i="23"/>
  <c r="SC10" i="23"/>
  <c r="SD10" i="23"/>
  <c r="SE10" i="23"/>
  <c r="SF10" i="23"/>
  <c r="SG10" i="23"/>
  <c r="SH10" i="23"/>
  <c r="SI10" i="23"/>
  <c r="SJ10" i="23"/>
  <c r="SK10" i="23"/>
  <c r="SL10" i="23"/>
  <c r="TH10" i="23"/>
  <c r="TI10" i="23"/>
  <c r="TJ10" i="23"/>
  <c r="TK10" i="23"/>
  <c r="TL10" i="23"/>
  <c r="TM10" i="23"/>
  <c r="TN10" i="23" s="1"/>
  <c r="TO10" i="23"/>
  <c r="TP10" i="23"/>
  <c r="TQ10" i="23"/>
  <c r="TR10" i="23"/>
  <c r="TS10" i="23"/>
  <c r="TT10" i="23"/>
  <c r="UP10" i="23"/>
  <c r="UQ10" i="23"/>
  <c r="UR10" i="23"/>
  <c r="UV10" i="23" s="1"/>
  <c r="US10" i="23"/>
  <c r="UT10" i="23"/>
  <c r="UU10" i="23"/>
  <c r="UW10" i="23"/>
  <c r="UX10" i="23"/>
  <c r="UY10" i="23"/>
  <c r="UZ10" i="23"/>
  <c r="VA10" i="23"/>
  <c r="VB10" i="23"/>
  <c r="VX10" i="23"/>
  <c r="VY10" i="23"/>
  <c r="VZ10" i="23"/>
  <c r="WD10" i="23" s="1"/>
  <c r="WA10" i="23"/>
  <c r="WB10" i="23"/>
  <c r="WC10" i="23"/>
  <c r="WE10" i="23"/>
  <c r="WF10" i="23"/>
  <c r="WG10" i="23"/>
  <c r="WH10" i="23"/>
  <c r="WI10" i="23"/>
  <c r="WJ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SD26" i="21"/>
  <c r="SC26" i="21"/>
  <c r="SA26" i="21"/>
  <c r="RZ26" i="21"/>
  <c r="RY26" i="21"/>
  <c r="SE26" i="21" s="1"/>
  <c r="RX26" i="21"/>
  <c r="SD25" i="21"/>
  <c r="SC25" i="21"/>
  <c r="SA25" i="21"/>
  <c r="RZ25" i="21"/>
  <c r="RY25" i="21"/>
  <c r="RX25" i="21"/>
  <c r="SD24" i="21"/>
  <c r="SC24" i="21"/>
  <c r="SA24" i="21"/>
  <c r="RZ24" i="21"/>
  <c r="RY24" i="21"/>
  <c r="RX24" i="21"/>
  <c r="SD23" i="21"/>
  <c r="SC23" i="21"/>
  <c r="SA23" i="21"/>
  <c r="RZ23" i="21"/>
  <c r="RY23" i="21"/>
  <c r="SB23" i="21" s="1"/>
  <c r="RX23" i="21"/>
  <c r="SD22" i="21"/>
  <c r="SC22" i="21"/>
  <c r="SA22" i="21"/>
  <c r="RZ22" i="21"/>
  <c r="RY22" i="21"/>
  <c r="RX22" i="21"/>
  <c r="SD21" i="21"/>
  <c r="SC21" i="21"/>
  <c r="SA21" i="21"/>
  <c r="RZ21" i="21"/>
  <c r="RY21" i="21"/>
  <c r="SB21" i="21" s="1"/>
  <c r="RX21" i="21"/>
  <c r="SD20" i="21"/>
  <c r="SC20" i="21"/>
  <c r="SA20" i="21"/>
  <c r="RZ20" i="21"/>
  <c r="RY20" i="21"/>
  <c r="SE20" i="21" s="1"/>
  <c r="RX20" i="21"/>
  <c r="SD19" i="21"/>
  <c r="SC19" i="21"/>
  <c r="SA19" i="21"/>
  <c r="RZ19" i="21"/>
  <c r="RY19" i="21"/>
  <c r="SE19" i="21" s="1"/>
  <c r="RX19" i="21"/>
  <c r="SD18" i="21"/>
  <c r="SC18" i="21"/>
  <c r="SA18" i="21"/>
  <c r="RZ18" i="21"/>
  <c r="RY18" i="21"/>
  <c r="RX18" i="21"/>
  <c r="SD17" i="21"/>
  <c r="SC17" i="21"/>
  <c r="SA17" i="21"/>
  <c r="RZ17" i="21"/>
  <c r="RY17" i="21"/>
  <c r="RX17" i="21"/>
  <c r="SD15" i="21"/>
  <c r="SC15" i="21"/>
  <c r="SA15" i="21"/>
  <c r="RZ15" i="21"/>
  <c r="RY15" i="21"/>
  <c r="SB15" i="21" s="1"/>
  <c r="RX15" i="21"/>
  <c r="SD14" i="21"/>
  <c r="SC14" i="21"/>
  <c r="SA14" i="21"/>
  <c r="RZ14" i="21"/>
  <c r="RY14" i="21"/>
  <c r="RX14" i="21"/>
  <c r="SD16" i="21"/>
  <c r="SC16" i="21"/>
  <c r="SA16" i="21"/>
  <c r="RZ16" i="21"/>
  <c r="RY16" i="21"/>
  <c r="SB16" i="21" s="1"/>
  <c r="RX16" i="21"/>
  <c r="SD13" i="21"/>
  <c r="SC13" i="21"/>
  <c r="SA13" i="21"/>
  <c r="RZ13" i="21"/>
  <c r="RY13" i="21"/>
  <c r="RX13" i="21"/>
  <c r="SD8" i="21"/>
  <c r="SC8" i="21"/>
  <c r="SA8" i="21"/>
  <c r="RZ8" i="21"/>
  <c r="RY8" i="21"/>
  <c r="SE8" i="21" s="1"/>
  <c r="RX8" i="21"/>
  <c r="SD11" i="21"/>
  <c r="SC11" i="21"/>
  <c r="SA11" i="21"/>
  <c r="RZ11" i="21"/>
  <c r="RY11" i="21"/>
  <c r="RX11" i="21"/>
  <c r="SD10" i="21"/>
  <c r="SC10" i="21"/>
  <c r="SA10" i="21"/>
  <c r="RZ10" i="21"/>
  <c r="RY10" i="21"/>
  <c r="RX10" i="21"/>
  <c r="SD9" i="21"/>
  <c r="SC9" i="21"/>
  <c r="SA9" i="21"/>
  <c r="RZ9" i="21"/>
  <c r="RY9" i="21"/>
  <c r="SB9" i="21" s="1"/>
  <c r="RX9" i="21"/>
  <c r="SD12" i="21"/>
  <c r="SC12" i="21"/>
  <c r="SA12" i="21"/>
  <c r="RZ12" i="21"/>
  <c r="RY12" i="21"/>
  <c r="RX12" i="21"/>
  <c r="SD7" i="21"/>
  <c r="SC7" i="21"/>
  <c r="SA7" i="21"/>
  <c r="RZ7" i="21"/>
  <c r="RY7" i="21"/>
  <c r="SB7" i="21" s="1"/>
  <c r="RX7" i="21"/>
  <c r="SD6" i="21"/>
  <c r="SC6" i="21"/>
  <c r="SA6" i="21"/>
  <c r="RZ6" i="21"/>
  <c r="RY6" i="21"/>
  <c r="RX6" i="21"/>
  <c r="SD5" i="21"/>
  <c r="SC5" i="21"/>
  <c r="SA5" i="21"/>
  <c r="RZ5" i="21"/>
  <c r="RY5" i="21"/>
  <c r="SE5" i="21" s="1"/>
  <c r="RX5" i="21"/>
  <c r="SD4" i="21"/>
  <c r="SC4" i="21"/>
  <c r="SA4" i="21"/>
  <c r="RZ4" i="21"/>
  <c r="RY4" i="21"/>
  <c r="RX4" i="21"/>
  <c r="RB26" i="21"/>
  <c r="RA26" i="21"/>
  <c r="QY26" i="21"/>
  <c r="QX26" i="21"/>
  <c r="QW26" i="21"/>
  <c r="QV26" i="21"/>
  <c r="RB25" i="21"/>
  <c r="RA25" i="21"/>
  <c r="QY25" i="21"/>
  <c r="QX25" i="21"/>
  <c r="QW25" i="21"/>
  <c r="QV25" i="21"/>
  <c r="RB24" i="21"/>
  <c r="RA24" i="21"/>
  <c r="QY24" i="21"/>
  <c r="QX24" i="21"/>
  <c r="QW24" i="21"/>
  <c r="QV24" i="21"/>
  <c r="RB23" i="21"/>
  <c r="RA23" i="21"/>
  <c r="QY23" i="21"/>
  <c r="QX23" i="21"/>
  <c r="QW23" i="21"/>
  <c r="QZ23" i="21" s="1"/>
  <c r="QV23" i="21"/>
  <c r="RB22" i="21"/>
  <c r="RA22" i="21"/>
  <c r="QY22" i="21"/>
  <c r="QX22" i="21"/>
  <c r="QW22" i="21"/>
  <c r="QV22" i="21"/>
  <c r="RB21" i="21"/>
  <c r="RA21" i="21"/>
  <c r="QY21" i="21"/>
  <c r="QX21" i="21"/>
  <c r="QW21" i="21"/>
  <c r="QZ21" i="21" s="1"/>
  <c r="QV21" i="21"/>
  <c r="RB20" i="21"/>
  <c r="RA20" i="21"/>
  <c r="QY20" i="21"/>
  <c r="QX20" i="21"/>
  <c r="QW20" i="21"/>
  <c r="QV20" i="21"/>
  <c r="RB19" i="21"/>
  <c r="RA19" i="21"/>
  <c r="QY19" i="21"/>
  <c r="QX19" i="21"/>
  <c r="QW19" i="21"/>
  <c r="QV19" i="21"/>
  <c r="RB18" i="21"/>
  <c r="RA18" i="21"/>
  <c r="QY18" i="21"/>
  <c r="QX18" i="21"/>
  <c r="QW18" i="21"/>
  <c r="QV18" i="21"/>
  <c r="RB17" i="21"/>
  <c r="RA17" i="21"/>
  <c r="QY17" i="21"/>
  <c r="QX17" i="21"/>
  <c r="QW17" i="21"/>
  <c r="QV17" i="21"/>
  <c r="RB15" i="21"/>
  <c r="RA15" i="21"/>
  <c r="QY15" i="21"/>
  <c r="QX15" i="21"/>
  <c r="QW15" i="21"/>
  <c r="QZ15" i="21" s="1"/>
  <c r="QV15" i="21"/>
  <c r="RB14" i="21"/>
  <c r="RA14" i="21"/>
  <c r="QY14" i="21"/>
  <c r="QX14" i="21"/>
  <c r="QW14" i="21"/>
  <c r="QV14" i="21"/>
  <c r="RB16" i="21"/>
  <c r="RA16" i="21"/>
  <c r="QY16" i="21"/>
  <c r="QX16" i="21"/>
  <c r="QW16" i="21"/>
  <c r="QV16" i="21"/>
  <c r="RB13" i="21"/>
  <c r="RA13" i="21"/>
  <c r="QY13" i="21"/>
  <c r="QX13" i="21"/>
  <c r="QW13" i="21"/>
  <c r="QV13" i="21"/>
  <c r="RB8" i="21"/>
  <c r="RA8" i="21"/>
  <c r="QY8" i="21"/>
  <c r="QX8" i="21"/>
  <c r="QW8" i="21"/>
  <c r="QV8" i="21"/>
  <c r="RB11" i="21"/>
  <c r="RA11" i="21"/>
  <c r="QY11" i="21"/>
  <c r="QX11" i="21"/>
  <c r="QW11" i="21"/>
  <c r="QV11" i="21"/>
  <c r="RB10" i="21"/>
  <c r="RA10" i="21"/>
  <c r="QY10" i="21"/>
  <c r="QX10" i="21"/>
  <c r="QW10" i="21"/>
  <c r="QV10" i="21"/>
  <c r="RB9" i="21"/>
  <c r="RA9" i="21"/>
  <c r="QY9" i="21"/>
  <c r="QX9" i="21"/>
  <c r="QW9" i="21"/>
  <c r="QZ9" i="21" s="1"/>
  <c r="QV9" i="21"/>
  <c r="RB12" i="21"/>
  <c r="RA12" i="21"/>
  <c r="QY12" i="21"/>
  <c r="QX12" i="21"/>
  <c r="QW12" i="21"/>
  <c r="RC12" i="21" s="1"/>
  <c r="QV12" i="21"/>
  <c r="RB7" i="21"/>
  <c r="RA7" i="21"/>
  <c r="QY7" i="21"/>
  <c r="QX7" i="21"/>
  <c r="QW7" i="21"/>
  <c r="QV7" i="21"/>
  <c r="RB6" i="21"/>
  <c r="RA6" i="21"/>
  <c r="QY6" i="21"/>
  <c r="QX6" i="21"/>
  <c r="QW6" i="21"/>
  <c r="QV6" i="21"/>
  <c r="RB5" i="21"/>
  <c r="RA5" i="21"/>
  <c r="QY5" i="21"/>
  <c r="QX5" i="21"/>
  <c r="QW5" i="21"/>
  <c r="QV5" i="21"/>
  <c r="RB4" i="21"/>
  <c r="RA4" i="21"/>
  <c r="QY4" i="21"/>
  <c r="QX4" i="21"/>
  <c r="QW4" i="21"/>
  <c r="QV4" i="21"/>
  <c r="PZ26" i="21"/>
  <c r="PY26" i="21"/>
  <c r="PW26" i="21"/>
  <c r="PV26" i="21"/>
  <c r="PU26" i="21"/>
  <c r="PT26" i="21"/>
  <c r="PZ25" i="21"/>
  <c r="PY25" i="21"/>
  <c r="PW25" i="21"/>
  <c r="PV25" i="21"/>
  <c r="PU25" i="21"/>
  <c r="PT25" i="21"/>
  <c r="PZ24" i="21"/>
  <c r="PY24" i="21"/>
  <c r="PW24" i="21"/>
  <c r="PV24" i="21"/>
  <c r="PU24" i="21"/>
  <c r="QA24" i="21" s="1"/>
  <c r="PT24" i="21"/>
  <c r="PZ23" i="21"/>
  <c r="PY23" i="21"/>
  <c r="PW23" i="21"/>
  <c r="PV23" i="21"/>
  <c r="PU23" i="21"/>
  <c r="PX23" i="21" s="1"/>
  <c r="PT23" i="21"/>
  <c r="PZ22" i="21"/>
  <c r="PY22" i="21"/>
  <c r="PW22" i="21"/>
  <c r="PV22" i="21"/>
  <c r="PU22" i="21"/>
  <c r="PT22" i="21"/>
  <c r="PZ21" i="21"/>
  <c r="PY21" i="21"/>
  <c r="PW21" i="21"/>
  <c r="PV21" i="21"/>
  <c r="PU21" i="21"/>
  <c r="PT21" i="21"/>
  <c r="PZ20" i="21"/>
  <c r="PY20" i="21"/>
  <c r="PW20" i="21"/>
  <c r="PV20" i="21"/>
  <c r="PU20" i="21"/>
  <c r="PT20" i="21"/>
  <c r="PZ19" i="21"/>
  <c r="PY19" i="21"/>
  <c r="PW19" i="21"/>
  <c r="PV19" i="21"/>
  <c r="PU19" i="21"/>
  <c r="PT19" i="21"/>
  <c r="PZ18" i="21"/>
  <c r="PY18" i="21"/>
  <c r="PW18" i="21"/>
  <c r="PV18" i="21"/>
  <c r="PU18" i="21"/>
  <c r="PT18" i="21"/>
  <c r="PZ17" i="21"/>
  <c r="PY17" i="21"/>
  <c r="PW17" i="21"/>
  <c r="PV17" i="21"/>
  <c r="PU17" i="21"/>
  <c r="QA17" i="21" s="1"/>
  <c r="PT17" i="21"/>
  <c r="PZ15" i="21"/>
  <c r="PY15" i="21"/>
  <c r="PW15" i="21"/>
  <c r="PV15" i="21"/>
  <c r="PU15" i="21"/>
  <c r="PX15" i="21" s="1"/>
  <c r="PT15" i="21"/>
  <c r="PZ14" i="21"/>
  <c r="PY14" i="21"/>
  <c r="PW14" i="21"/>
  <c r="PV14" i="21"/>
  <c r="PU14" i="21"/>
  <c r="PT14" i="21"/>
  <c r="PZ16" i="21"/>
  <c r="PY16" i="21"/>
  <c r="PW16" i="21"/>
  <c r="PV16" i="21"/>
  <c r="PU16" i="21"/>
  <c r="PT16" i="21"/>
  <c r="PZ13" i="21"/>
  <c r="PY13" i="21"/>
  <c r="PW13" i="21"/>
  <c r="PV13" i="21"/>
  <c r="PU13" i="21"/>
  <c r="PT13" i="21"/>
  <c r="PZ8" i="21"/>
  <c r="PY8" i="21"/>
  <c r="PW8" i="21"/>
  <c r="PV8" i="21"/>
  <c r="PU8" i="21"/>
  <c r="PT8" i="21"/>
  <c r="PZ11" i="21"/>
  <c r="PY11" i="21"/>
  <c r="PW11" i="21"/>
  <c r="PV11" i="21"/>
  <c r="PU11" i="21"/>
  <c r="PT11" i="21"/>
  <c r="PZ10" i="21"/>
  <c r="PY10" i="21"/>
  <c r="PW10" i="21"/>
  <c r="PV10" i="21"/>
  <c r="PU10" i="21"/>
  <c r="QA10" i="21" s="1"/>
  <c r="PT10" i="21"/>
  <c r="PZ9" i="21"/>
  <c r="PY9" i="21"/>
  <c r="PW9" i="21"/>
  <c r="PV9" i="21"/>
  <c r="PU9" i="21"/>
  <c r="PX9" i="21" s="1"/>
  <c r="PT9" i="21"/>
  <c r="PZ12" i="21"/>
  <c r="PY12" i="21"/>
  <c r="PW12" i="21"/>
  <c r="PV12" i="21"/>
  <c r="PU12" i="21"/>
  <c r="PT12" i="21"/>
  <c r="PZ7" i="21"/>
  <c r="PY7" i="21"/>
  <c r="PW7" i="21"/>
  <c r="PV7" i="21"/>
  <c r="PU7" i="21"/>
  <c r="PT7" i="21"/>
  <c r="PZ6" i="21"/>
  <c r="PY6" i="21"/>
  <c r="PW6" i="21"/>
  <c r="PV6" i="21"/>
  <c r="PU6" i="21"/>
  <c r="PT6" i="21"/>
  <c r="PZ5" i="21"/>
  <c r="PY5" i="21"/>
  <c r="PW5" i="21"/>
  <c r="PV5" i="21"/>
  <c r="PU5" i="21"/>
  <c r="PT5" i="21"/>
  <c r="PZ4" i="21"/>
  <c r="PY4" i="21"/>
  <c r="PW4" i="21"/>
  <c r="PV4" i="21"/>
  <c r="PU4" i="21"/>
  <c r="PT4" i="21"/>
  <c r="OX26" i="21"/>
  <c r="OW26" i="21"/>
  <c r="OU26" i="21"/>
  <c r="OT26" i="21"/>
  <c r="OS26" i="21"/>
  <c r="OY26" i="21" s="1"/>
  <c r="OR26" i="21"/>
  <c r="OX25" i="21"/>
  <c r="OW25" i="21"/>
  <c r="OU25" i="21"/>
  <c r="OT25" i="21"/>
  <c r="OS25" i="21"/>
  <c r="OR25" i="21"/>
  <c r="OX24" i="21"/>
  <c r="OW24" i="21"/>
  <c r="OU24" i="21"/>
  <c r="OT24" i="21"/>
  <c r="OS24" i="21"/>
  <c r="OR24" i="21"/>
  <c r="OX23" i="21"/>
  <c r="OW23" i="21"/>
  <c r="OU23" i="21"/>
  <c r="OT23" i="21"/>
  <c r="OS23" i="21"/>
  <c r="OR23" i="21"/>
  <c r="OX22" i="21"/>
  <c r="OW22" i="21"/>
  <c r="OU22" i="21"/>
  <c r="OT22" i="21"/>
  <c r="OS22" i="21"/>
  <c r="OR22" i="21"/>
  <c r="OX21" i="21"/>
  <c r="OW21" i="21"/>
  <c r="OU21" i="21"/>
  <c r="OT21" i="21"/>
  <c r="OS21" i="21"/>
  <c r="OR21" i="21"/>
  <c r="OX20" i="21"/>
  <c r="OW20" i="21"/>
  <c r="OU20" i="21"/>
  <c r="OT20" i="21"/>
  <c r="OS20" i="21"/>
  <c r="OR20" i="21"/>
  <c r="OX19" i="21"/>
  <c r="OW19" i="21"/>
  <c r="OU19" i="21"/>
  <c r="OT19" i="21"/>
  <c r="OS19" i="21"/>
  <c r="OY19" i="21" s="1"/>
  <c r="OR19" i="21"/>
  <c r="OX18" i="21"/>
  <c r="OW18" i="21"/>
  <c r="OU18" i="21"/>
  <c r="OT18" i="21"/>
  <c r="OS18" i="21"/>
  <c r="OR18" i="21"/>
  <c r="OX17" i="21"/>
  <c r="OW17" i="21"/>
  <c r="OU17" i="21"/>
  <c r="OT17" i="21"/>
  <c r="OS17" i="21"/>
  <c r="OR17" i="21"/>
  <c r="OX15" i="21"/>
  <c r="OW15" i="21"/>
  <c r="OU15" i="21"/>
  <c r="OT15" i="21"/>
  <c r="OS15" i="21"/>
  <c r="OR15" i="21"/>
  <c r="OX14" i="21"/>
  <c r="OW14" i="21"/>
  <c r="OU14" i="21"/>
  <c r="OT14" i="21"/>
  <c r="OS14" i="21"/>
  <c r="OR14" i="21"/>
  <c r="OX16" i="21"/>
  <c r="OW16" i="21"/>
  <c r="OU16" i="21"/>
  <c r="OT16" i="21"/>
  <c r="OS16" i="21"/>
  <c r="OR16" i="21"/>
  <c r="OX13" i="21"/>
  <c r="OW13" i="21"/>
  <c r="OU13" i="21"/>
  <c r="OT13" i="21"/>
  <c r="OS13" i="21"/>
  <c r="OR13" i="21"/>
  <c r="OX8" i="21"/>
  <c r="OW8" i="21"/>
  <c r="OU8" i="21"/>
  <c r="OT8" i="21"/>
  <c r="OS8" i="21"/>
  <c r="OY8" i="21" s="1"/>
  <c r="OR8" i="21"/>
  <c r="OX11" i="21"/>
  <c r="OW11" i="21"/>
  <c r="OU11" i="21"/>
  <c r="OT11" i="21"/>
  <c r="OS11" i="21"/>
  <c r="OR11" i="21"/>
  <c r="OX10" i="21"/>
  <c r="OW10" i="21"/>
  <c r="OU10" i="21"/>
  <c r="OT10" i="21"/>
  <c r="OS10" i="21"/>
  <c r="OR10" i="21"/>
  <c r="OX9" i="21"/>
  <c r="OW9" i="21"/>
  <c r="OU9" i="21"/>
  <c r="OT9" i="21"/>
  <c r="OS9" i="21"/>
  <c r="OR9" i="21"/>
  <c r="OX12" i="21"/>
  <c r="OW12" i="21"/>
  <c r="OU12" i="21"/>
  <c r="OT12" i="21"/>
  <c r="OS12" i="21"/>
  <c r="OR12" i="21"/>
  <c r="OX7" i="21"/>
  <c r="OW7" i="21"/>
  <c r="OU7" i="21"/>
  <c r="OT7" i="21"/>
  <c r="OS7" i="21"/>
  <c r="OR7" i="21"/>
  <c r="OX6" i="21"/>
  <c r="OW6" i="21"/>
  <c r="OU6" i="21"/>
  <c r="OT6" i="21"/>
  <c r="OS6" i="21"/>
  <c r="OR6" i="21"/>
  <c r="OX5" i="21"/>
  <c r="OW5" i="21"/>
  <c r="OU5" i="21"/>
  <c r="OT5" i="21"/>
  <c r="OS5" i="21"/>
  <c r="OY5" i="21" s="1"/>
  <c r="OR5" i="21"/>
  <c r="OX4" i="21"/>
  <c r="OW4" i="21"/>
  <c r="OU4" i="21"/>
  <c r="OT4" i="21"/>
  <c r="OS4" i="21"/>
  <c r="OR4" i="21"/>
  <c r="NV26" i="21"/>
  <c r="NU26" i="21"/>
  <c r="NS26" i="21"/>
  <c r="NR26" i="21"/>
  <c r="NQ26" i="21"/>
  <c r="NP26" i="21"/>
  <c r="NV25" i="21"/>
  <c r="NU25" i="21"/>
  <c r="NS25" i="21"/>
  <c r="NR25" i="21"/>
  <c r="NQ25" i="21"/>
  <c r="NP25" i="21"/>
  <c r="NV24" i="21"/>
  <c r="NU24" i="21"/>
  <c r="NS24" i="21"/>
  <c r="NR24" i="21"/>
  <c r="NQ24" i="21"/>
  <c r="NP24" i="21"/>
  <c r="NV23" i="21"/>
  <c r="NU23" i="21"/>
  <c r="NS23" i="21"/>
  <c r="NR23" i="21"/>
  <c r="NQ23" i="21"/>
  <c r="NP23" i="21"/>
  <c r="NV22" i="21"/>
  <c r="NU22" i="21"/>
  <c r="NS22" i="21"/>
  <c r="NR22" i="21"/>
  <c r="NQ22" i="21"/>
  <c r="NP22" i="21"/>
  <c r="NV21" i="21"/>
  <c r="NU21" i="21"/>
  <c r="NS21" i="21"/>
  <c r="NR21" i="21"/>
  <c r="NQ21" i="21"/>
  <c r="NT21" i="21" s="1"/>
  <c r="NP21" i="21"/>
  <c r="NV20" i="21"/>
  <c r="NU20" i="21"/>
  <c r="NS20" i="21"/>
  <c r="NR20" i="21"/>
  <c r="NQ20" i="21"/>
  <c r="NP20" i="21"/>
  <c r="NV19" i="21"/>
  <c r="NU19" i="21"/>
  <c r="NS19" i="21"/>
  <c r="NR19" i="21"/>
  <c r="NQ19" i="21"/>
  <c r="NP19" i="21"/>
  <c r="NV18" i="21"/>
  <c r="NU18" i="21"/>
  <c r="NS18" i="21"/>
  <c r="NR18" i="21"/>
  <c r="NQ18" i="21"/>
  <c r="NP18" i="21"/>
  <c r="NV17" i="21"/>
  <c r="NU17" i="21"/>
  <c r="NS17" i="21"/>
  <c r="NR17" i="21"/>
  <c r="NQ17" i="21"/>
  <c r="NP17" i="21"/>
  <c r="NV15" i="21"/>
  <c r="NU15" i="21"/>
  <c r="NS15" i="21"/>
  <c r="NR15" i="21"/>
  <c r="NQ15" i="21"/>
  <c r="NP15" i="21"/>
  <c r="NV14" i="21"/>
  <c r="NU14" i="21"/>
  <c r="NS14" i="21"/>
  <c r="NR14" i="21"/>
  <c r="NQ14" i="21"/>
  <c r="NP14" i="21"/>
  <c r="NV16" i="21"/>
  <c r="NU16" i="21"/>
  <c r="NS16" i="21"/>
  <c r="NR16" i="21"/>
  <c r="NQ16" i="21"/>
  <c r="NT16" i="21" s="1"/>
  <c r="NP16" i="21"/>
  <c r="NV13" i="21"/>
  <c r="NU13" i="21"/>
  <c r="NS13" i="21"/>
  <c r="NR13" i="21"/>
  <c r="NQ13" i="21"/>
  <c r="NW13" i="21" s="1"/>
  <c r="NP13" i="21"/>
  <c r="NV8" i="21"/>
  <c r="NU8" i="21"/>
  <c r="NS8" i="21"/>
  <c r="NR8" i="21"/>
  <c r="NQ8" i="21"/>
  <c r="NP8" i="21"/>
  <c r="NV11" i="21"/>
  <c r="NU11" i="21"/>
  <c r="NS11" i="21"/>
  <c r="NR11" i="21"/>
  <c r="NQ11" i="21"/>
  <c r="NP11" i="21"/>
  <c r="NV10" i="21"/>
  <c r="NU10" i="21"/>
  <c r="NS10" i="21"/>
  <c r="NR10" i="21"/>
  <c r="NQ10" i="21"/>
  <c r="NP10" i="21"/>
  <c r="NV9" i="21"/>
  <c r="NU9" i="21"/>
  <c r="NS9" i="21"/>
  <c r="NR9" i="21"/>
  <c r="NQ9" i="21"/>
  <c r="NT9" i="21" s="1"/>
  <c r="NP9" i="21"/>
  <c r="NV12" i="21"/>
  <c r="NU12" i="21"/>
  <c r="NS12" i="21"/>
  <c r="NR12" i="21"/>
  <c r="NQ12" i="21"/>
  <c r="NP12" i="21"/>
  <c r="NV7" i="21"/>
  <c r="NU7" i="21"/>
  <c r="NS7" i="21"/>
  <c r="NR7" i="21"/>
  <c r="NQ7" i="21"/>
  <c r="NT7" i="21" s="1"/>
  <c r="NP7" i="21"/>
  <c r="NV6" i="21"/>
  <c r="NU6" i="21"/>
  <c r="NS6" i="21"/>
  <c r="NR6" i="21"/>
  <c r="NQ6" i="21"/>
  <c r="NP6" i="21"/>
  <c r="NV5" i="21"/>
  <c r="NU5" i="21"/>
  <c r="NS5" i="21"/>
  <c r="NR5" i="21"/>
  <c r="NQ5" i="21"/>
  <c r="NP5" i="21"/>
  <c r="NV4" i="21"/>
  <c r="NU4" i="21"/>
  <c r="NS4" i="21"/>
  <c r="NR4" i="21"/>
  <c r="NQ4" i="21"/>
  <c r="NP4" i="21"/>
  <c r="MT26" i="21"/>
  <c r="MS26" i="21"/>
  <c r="MQ26" i="21"/>
  <c r="MP26" i="21"/>
  <c r="MO26" i="21"/>
  <c r="MN26" i="21"/>
  <c r="MT25" i="21"/>
  <c r="MS25" i="21"/>
  <c r="MQ25" i="21"/>
  <c r="MP25" i="21"/>
  <c r="MO25" i="21"/>
  <c r="MN25" i="21"/>
  <c r="MT24" i="21"/>
  <c r="MS24" i="21"/>
  <c r="MQ24" i="21"/>
  <c r="MP24" i="21"/>
  <c r="MO24" i="21"/>
  <c r="MN24" i="21"/>
  <c r="MT23" i="21"/>
  <c r="MS23" i="21"/>
  <c r="MQ23" i="21"/>
  <c r="MP23" i="21"/>
  <c r="MO23" i="21"/>
  <c r="MN23" i="21"/>
  <c r="MT22" i="21"/>
  <c r="MS22" i="21"/>
  <c r="MQ22" i="21"/>
  <c r="MP22" i="21"/>
  <c r="MO22" i="21"/>
  <c r="MN22" i="21"/>
  <c r="MT21" i="21"/>
  <c r="MS21" i="21"/>
  <c r="MQ21" i="21"/>
  <c r="MP21" i="21"/>
  <c r="MO21" i="21"/>
  <c r="MR21" i="21" s="1"/>
  <c r="MN21" i="21"/>
  <c r="MT20" i="21"/>
  <c r="MS20" i="21"/>
  <c r="MQ20" i="21"/>
  <c r="MP20" i="21"/>
  <c r="MO20" i="21"/>
  <c r="MN20" i="21"/>
  <c r="MT19" i="21"/>
  <c r="MS19" i="21"/>
  <c r="MQ19" i="21"/>
  <c r="MP19" i="21"/>
  <c r="MO19" i="21"/>
  <c r="MN19" i="21"/>
  <c r="MT18" i="21"/>
  <c r="MS18" i="21"/>
  <c r="MQ18" i="21"/>
  <c r="MP18" i="21"/>
  <c r="MO18" i="21"/>
  <c r="MN18" i="21"/>
  <c r="MT17" i="21"/>
  <c r="MS17" i="21"/>
  <c r="MQ17" i="21"/>
  <c r="MP17" i="21"/>
  <c r="MO17" i="21"/>
  <c r="MN17" i="21"/>
  <c r="MT15" i="21"/>
  <c r="MS15" i="21"/>
  <c r="MQ15" i="21"/>
  <c r="MP15" i="21"/>
  <c r="MO15" i="21"/>
  <c r="MN15" i="21"/>
  <c r="MT14" i="21"/>
  <c r="MS14" i="21"/>
  <c r="MQ14" i="21"/>
  <c r="MP14" i="21"/>
  <c r="MO14" i="21"/>
  <c r="MN14" i="21"/>
  <c r="MT16" i="21"/>
  <c r="MS16" i="21"/>
  <c r="MQ16" i="21"/>
  <c r="MP16" i="21"/>
  <c r="MO16" i="21"/>
  <c r="MR16" i="21" s="1"/>
  <c r="MN16" i="21"/>
  <c r="MT13" i="21"/>
  <c r="MS13" i="21"/>
  <c r="MQ13" i="21"/>
  <c r="MP13" i="21"/>
  <c r="MO13" i="21"/>
  <c r="MN13" i="21"/>
  <c r="MT8" i="21"/>
  <c r="MS8" i="21"/>
  <c r="MQ8" i="21"/>
  <c r="MP8" i="21"/>
  <c r="MO8" i="21"/>
  <c r="MN8" i="21"/>
  <c r="MT11" i="21"/>
  <c r="MS11" i="21"/>
  <c r="MQ11" i="21"/>
  <c r="MP11" i="21"/>
  <c r="MO11" i="21"/>
  <c r="MN11" i="21"/>
  <c r="MT10" i="21"/>
  <c r="MS10" i="21"/>
  <c r="MQ10" i="21"/>
  <c r="MP10" i="21"/>
  <c r="MO10" i="21"/>
  <c r="MN10" i="21"/>
  <c r="MT9" i="21"/>
  <c r="MS9" i="21"/>
  <c r="MQ9" i="21"/>
  <c r="MP9" i="21"/>
  <c r="MO9" i="21"/>
  <c r="MN9" i="21"/>
  <c r="MT12" i="21"/>
  <c r="MS12" i="21"/>
  <c r="MQ12" i="21"/>
  <c r="MP12" i="21"/>
  <c r="MO12" i="21"/>
  <c r="MN12" i="21"/>
  <c r="MT7" i="21"/>
  <c r="MS7" i="21"/>
  <c r="MQ7" i="21"/>
  <c r="MP7" i="21"/>
  <c r="MO7" i="21"/>
  <c r="MN7" i="21"/>
  <c r="MT6" i="21"/>
  <c r="MS6" i="21"/>
  <c r="MQ6" i="21"/>
  <c r="MP6" i="21"/>
  <c r="MO6" i="21"/>
  <c r="MN6" i="21"/>
  <c r="MT5" i="21"/>
  <c r="MS5" i="21"/>
  <c r="MQ5" i="21"/>
  <c r="MP5" i="21"/>
  <c r="MO5" i="21"/>
  <c r="MN5" i="21"/>
  <c r="MT4" i="21"/>
  <c r="MS4" i="21"/>
  <c r="MQ4" i="21"/>
  <c r="MP4" i="21"/>
  <c r="MO4" i="21"/>
  <c r="MN4" i="21"/>
  <c r="LR26" i="21"/>
  <c r="LQ26" i="21"/>
  <c r="LO26" i="21"/>
  <c r="LN26" i="21"/>
  <c r="LM26" i="21"/>
  <c r="LL26" i="21"/>
  <c r="LR25" i="21"/>
  <c r="LQ25" i="21"/>
  <c r="LO25" i="21"/>
  <c r="LN25" i="21"/>
  <c r="LM25" i="21"/>
  <c r="LL25" i="21"/>
  <c r="LR24" i="21"/>
  <c r="LQ24" i="21"/>
  <c r="LO24" i="21"/>
  <c r="LN24" i="21"/>
  <c r="LM24" i="21"/>
  <c r="LL24" i="21"/>
  <c r="LR23" i="21"/>
  <c r="LQ23" i="21"/>
  <c r="LO23" i="21"/>
  <c r="LN23" i="21"/>
  <c r="LM23" i="21"/>
  <c r="LL23" i="21"/>
  <c r="LR22" i="21"/>
  <c r="LQ22" i="21"/>
  <c r="LO22" i="21"/>
  <c r="LN22" i="21"/>
  <c r="LM22" i="21"/>
  <c r="LL22" i="21"/>
  <c r="LR21" i="21"/>
  <c r="LQ21" i="21"/>
  <c r="LO21" i="21"/>
  <c r="LN21" i="21"/>
  <c r="LM21" i="21"/>
  <c r="LP21" i="21" s="1"/>
  <c r="LL21" i="21"/>
  <c r="LR20" i="21"/>
  <c r="LQ20" i="21"/>
  <c r="LO20" i="21"/>
  <c r="LN20" i="21"/>
  <c r="LM20" i="21"/>
  <c r="LP20" i="21" s="1"/>
  <c r="LL20" i="21"/>
  <c r="LR19" i="21"/>
  <c r="LQ19" i="21"/>
  <c r="LO19" i="21"/>
  <c r="LN19" i="21"/>
  <c r="LM19" i="21"/>
  <c r="LL19" i="21"/>
  <c r="LR18" i="21"/>
  <c r="LQ18" i="21"/>
  <c r="LO18" i="21"/>
  <c r="LN18" i="21"/>
  <c r="LM18" i="21"/>
  <c r="LL18" i="21"/>
  <c r="LR17" i="21"/>
  <c r="LQ17" i="21"/>
  <c r="LO17" i="21"/>
  <c r="LN17" i="21"/>
  <c r="LM17" i="21"/>
  <c r="LL17" i="21"/>
  <c r="LR15" i="21"/>
  <c r="LQ15" i="21"/>
  <c r="LO15" i="21"/>
  <c r="LN15" i="21"/>
  <c r="LM15" i="21"/>
  <c r="LP15" i="21" s="1"/>
  <c r="LL15" i="21"/>
  <c r="LR14" i="21"/>
  <c r="LQ14" i="21"/>
  <c r="LO14" i="21"/>
  <c r="LN14" i="21"/>
  <c r="LM14" i="21"/>
  <c r="LL14" i="21"/>
  <c r="LR16" i="21"/>
  <c r="LQ16" i="21"/>
  <c r="LO16" i="21"/>
  <c r="LN16" i="21"/>
  <c r="LM16" i="21"/>
  <c r="LL16" i="21"/>
  <c r="LR13" i="21"/>
  <c r="LQ13" i="21"/>
  <c r="LO13" i="21"/>
  <c r="LN13" i="21"/>
  <c r="LM13" i="21"/>
  <c r="LL13" i="21"/>
  <c r="LR8" i="21"/>
  <c r="LQ8" i="21"/>
  <c r="LO8" i="21"/>
  <c r="LN8" i="21"/>
  <c r="LM8" i="21"/>
  <c r="LL8" i="21"/>
  <c r="LR11" i="21"/>
  <c r="LQ11" i="21"/>
  <c r="LO11" i="21"/>
  <c r="LN11" i="21"/>
  <c r="LM11" i="21"/>
  <c r="LL11" i="21"/>
  <c r="LR10" i="21"/>
  <c r="LQ10" i="21"/>
  <c r="LO10" i="21"/>
  <c r="LN10" i="21"/>
  <c r="LM10" i="21"/>
  <c r="LL10" i="21"/>
  <c r="LR9" i="21"/>
  <c r="LQ9" i="21"/>
  <c r="LO9" i="21"/>
  <c r="LN9" i="21"/>
  <c r="LM9" i="21"/>
  <c r="LP9" i="21" s="1"/>
  <c r="LL9" i="21"/>
  <c r="LR12" i="21"/>
  <c r="LQ12" i="21"/>
  <c r="LO12" i="21"/>
  <c r="LN12" i="21"/>
  <c r="LM12" i="21"/>
  <c r="LL12" i="21"/>
  <c r="LR7" i="21"/>
  <c r="LQ7" i="21"/>
  <c r="LO7" i="21"/>
  <c r="LN7" i="21"/>
  <c r="LM7" i="21"/>
  <c r="LP7" i="21" s="1"/>
  <c r="LL7" i="21"/>
  <c r="LR6" i="21"/>
  <c r="LQ6" i="21"/>
  <c r="LO6" i="21"/>
  <c r="LN6" i="21"/>
  <c r="LM6" i="21"/>
  <c r="LL6" i="21"/>
  <c r="LR5" i="21"/>
  <c r="LQ5" i="21"/>
  <c r="LO5" i="21"/>
  <c r="LN5" i="21"/>
  <c r="LM5" i="21"/>
  <c r="LL5" i="21"/>
  <c r="LR4" i="21"/>
  <c r="LQ4" i="21"/>
  <c r="LO4" i="21"/>
  <c r="LN4" i="21"/>
  <c r="LM4" i="21"/>
  <c r="LL4" i="21"/>
  <c r="KP26" i="21"/>
  <c r="KO26" i="21"/>
  <c r="KM26" i="21"/>
  <c r="KL26" i="21"/>
  <c r="KK26" i="21"/>
  <c r="KJ26" i="21"/>
  <c r="KP25" i="21"/>
  <c r="KO25" i="21"/>
  <c r="KM25" i="21"/>
  <c r="KL25" i="21"/>
  <c r="KK25" i="21"/>
  <c r="KJ25" i="21"/>
  <c r="KP24" i="21"/>
  <c r="KO24" i="21"/>
  <c r="KM24" i="21"/>
  <c r="KL24" i="21"/>
  <c r="KK24" i="21"/>
  <c r="KJ24" i="21"/>
  <c r="KP23" i="21"/>
  <c r="KO23" i="21"/>
  <c r="KM23" i="21"/>
  <c r="KL23" i="21"/>
  <c r="KK23" i="21"/>
  <c r="KJ23" i="21"/>
  <c r="KP22" i="21"/>
  <c r="KO22" i="21"/>
  <c r="KM22" i="21"/>
  <c r="KL22" i="21"/>
  <c r="KK22" i="21"/>
  <c r="KJ22" i="21"/>
  <c r="KP21" i="21"/>
  <c r="KO21" i="21"/>
  <c r="KM21" i="21"/>
  <c r="KL21" i="21"/>
  <c r="KK21" i="21"/>
  <c r="KJ21" i="21"/>
  <c r="KP20" i="21"/>
  <c r="KO20" i="21"/>
  <c r="KM20" i="21"/>
  <c r="KL20" i="21"/>
  <c r="KK20" i="21"/>
  <c r="KJ20" i="21"/>
  <c r="KP19" i="21"/>
  <c r="KO19" i="21"/>
  <c r="KM19" i="21"/>
  <c r="KL19" i="21"/>
  <c r="KK19" i="21"/>
  <c r="KJ19" i="21"/>
  <c r="KP18" i="21"/>
  <c r="KO18" i="21"/>
  <c r="KM18" i="21"/>
  <c r="KL18" i="21"/>
  <c r="KK18" i="21"/>
  <c r="KJ18" i="21"/>
  <c r="KP17" i="21"/>
  <c r="KO17" i="21"/>
  <c r="KM17" i="21"/>
  <c r="KL17" i="21"/>
  <c r="KK17" i="21"/>
  <c r="KJ17" i="21"/>
  <c r="KP15" i="21"/>
  <c r="KO15" i="21"/>
  <c r="KM15" i="21"/>
  <c r="KL15" i="21"/>
  <c r="KK15" i="21"/>
  <c r="KJ15" i="21"/>
  <c r="KP14" i="21"/>
  <c r="KO14" i="21"/>
  <c r="KM14" i="21"/>
  <c r="KL14" i="21"/>
  <c r="KK14" i="21"/>
  <c r="KJ14" i="21"/>
  <c r="KP16" i="21"/>
  <c r="KO16" i="21"/>
  <c r="KM16" i="21"/>
  <c r="KL16" i="21"/>
  <c r="KK16" i="21"/>
  <c r="KJ16" i="21"/>
  <c r="KP13" i="21"/>
  <c r="KO13" i="21"/>
  <c r="KM13" i="21"/>
  <c r="KL13" i="21"/>
  <c r="KK13" i="21"/>
  <c r="KJ13" i="21"/>
  <c r="KP8" i="21"/>
  <c r="KO8" i="21"/>
  <c r="KM8" i="21"/>
  <c r="KL8" i="21"/>
  <c r="KK8" i="21"/>
  <c r="KJ8" i="21"/>
  <c r="KP11" i="21"/>
  <c r="KO11" i="21"/>
  <c r="KM11" i="21"/>
  <c r="KL11" i="21"/>
  <c r="KK11" i="21"/>
  <c r="KJ11" i="21"/>
  <c r="KP10" i="21"/>
  <c r="KO10" i="21"/>
  <c r="KM10" i="21"/>
  <c r="KL10" i="21"/>
  <c r="KK10" i="21"/>
  <c r="KJ10" i="21"/>
  <c r="KP9" i="21"/>
  <c r="KO9" i="21"/>
  <c r="KM9" i="21"/>
  <c r="KL9" i="21"/>
  <c r="KK9" i="21"/>
  <c r="KJ9" i="21"/>
  <c r="KP12" i="21"/>
  <c r="KO12" i="21"/>
  <c r="KM12" i="21"/>
  <c r="KL12" i="21"/>
  <c r="KK12" i="21"/>
  <c r="KJ12" i="21"/>
  <c r="KP7" i="21"/>
  <c r="KO7" i="21"/>
  <c r="KM7" i="21"/>
  <c r="KL7" i="21"/>
  <c r="KK7" i="21"/>
  <c r="KJ7" i="21"/>
  <c r="KP6" i="21"/>
  <c r="KO6" i="21"/>
  <c r="KM6" i="21"/>
  <c r="KL6" i="21"/>
  <c r="KK6" i="21"/>
  <c r="KJ6" i="21"/>
  <c r="KP5" i="21"/>
  <c r="KO5" i="21"/>
  <c r="KM5" i="21"/>
  <c r="KL5" i="21"/>
  <c r="KK5" i="21"/>
  <c r="KJ5" i="21"/>
  <c r="KP4" i="21"/>
  <c r="KO4" i="21"/>
  <c r="KM4" i="21"/>
  <c r="KL4" i="21"/>
  <c r="KK4" i="21"/>
  <c r="KJ4" i="21"/>
  <c r="JN26" i="21"/>
  <c r="JM26" i="21"/>
  <c r="JK26" i="21"/>
  <c r="JJ26" i="21"/>
  <c r="JI26" i="21"/>
  <c r="JH26" i="21"/>
  <c r="JN25" i="21"/>
  <c r="JM25" i="21"/>
  <c r="JK25" i="21"/>
  <c r="JJ25" i="21"/>
  <c r="JI25" i="21"/>
  <c r="JH25" i="21"/>
  <c r="JN24" i="21"/>
  <c r="JM24" i="21"/>
  <c r="JK24" i="21"/>
  <c r="JJ24" i="21"/>
  <c r="JI24" i="21"/>
  <c r="JH24" i="21"/>
  <c r="JN23" i="21"/>
  <c r="JM23" i="21"/>
  <c r="JK23" i="21"/>
  <c r="JJ23" i="21"/>
  <c r="JI23" i="21"/>
  <c r="JH23" i="21"/>
  <c r="JN22" i="21"/>
  <c r="JM22" i="21"/>
  <c r="JK22" i="21"/>
  <c r="JJ22" i="21"/>
  <c r="JI22" i="21"/>
  <c r="JH22" i="21"/>
  <c r="JN21" i="21"/>
  <c r="JM21" i="21"/>
  <c r="JK21" i="21"/>
  <c r="JJ21" i="21"/>
  <c r="JI21" i="21"/>
  <c r="JH21" i="21"/>
  <c r="JN20" i="21"/>
  <c r="JM20" i="21"/>
  <c r="JK20" i="21"/>
  <c r="JJ20" i="21"/>
  <c r="JI20" i="21"/>
  <c r="JH20" i="21"/>
  <c r="JN19" i="21"/>
  <c r="JM19" i="21"/>
  <c r="JK19" i="21"/>
  <c r="JJ19" i="21"/>
  <c r="JI19" i="21"/>
  <c r="JH19" i="21"/>
  <c r="JN18" i="21"/>
  <c r="JM18" i="21"/>
  <c r="JK18" i="21"/>
  <c r="JJ18" i="21"/>
  <c r="JI18" i="21"/>
  <c r="JH18" i="21"/>
  <c r="JN17" i="21"/>
  <c r="JM17" i="21"/>
  <c r="JK17" i="21"/>
  <c r="JJ17" i="21"/>
  <c r="JI17" i="21"/>
  <c r="JH17" i="21"/>
  <c r="JN15" i="21"/>
  <c r="JM15" i="21"/>
  <c r="JK15" i="21"/>
  <c r="JJ15" i="21"/>
  <c r="JI15" i="21"/>
  <c r="JH15" i="21"/>
  <c r="JN14" i="21"/>
  <c r="JM14" i="21"/>
  <c r="JK14" i="21"/>
  <c r="JJ14" i="21"/>
  <c r="JI14" i="21"/>
  <c r="JH14" i="21"/>
  <c r="JN16" i="21"/>
  <c r="JM16" i="21"/>
  <c r="JK16" i="21"/>
  <c r="JJ16" i="21"/>
  <c r="JI16" i="21"/>
  <c r="JH16" i="21"/>
  <c r="JN13" i="21"/>
  <c r="JM13" i="21"/>
  <c r="JK13" i="21"/>
  <c r="JJ13" i="21"/>
  <c r="JI13" i="21"/>
  <c r="JH13" i="21"/>
  <c r="JN8" i="21"/>
  <c r="JM8" i="21"/>
  <c r="JK8" i="21"/>
  <c r="JJ8" i="21"/>
  <c r="JI8" i="21"/>
  <c r="JH8" i="21"/>
  <c r="JN11" i="21"/>
  <c r="JM11" i="21"/>
  <c r="JK11" i="21"/>
  <c r="JJ11" i="21"/>
  <c r="JI11" i="21"/>
  <c r="JH11" i="21"/>
  <c r="JN10" i="21"/>
  <c r="JM10" i="21"/>
  <c r="JK10" i="21"/>
  <c r="JJ10" i="21"/>
  <c r="JI10" i="21"/>
  <c r="JH10" i="21"/>
  <c r="JN9" i="21"/>
  <c r="JM9" i="21"/>
  <c r="JK9" i="21"/>
  <c r="JJ9" i="21"/>
  <c r="JI9" i="21"/>
  <c r="JH9" i="21"/>
  <c r="JN12" i="21"/>
  <c r="JM12" i="21"/>
  <c r="JK12" i="21"/>
  <c r="JJ12" i="21"/>
  <c r="JI12" i="21"/>
  <c r="JH12" i="21"/>
  <c r="JN7" i="21"/>
  <c r="JM7" i="21"/>
  <c r="JK7" i="21"/>
  <c r="JJ7" i="21"/>
  <c r="JI7" i="21"/>
  <c r="JH7" i="21"/>
  <c r="JN6" i="21"/>
  <c r="JM6" i="21"/>
  <c r="JK6" i="21"/>
  <c r="JJ6" i="21"/>
  <c r="JI6" i="21"/>
  <c r="JH6" i="21"/>
  <c r="JN5" i="21"/>
  <c r="JM5" i="21"/>
  <c r="JK5" i="21"/>
  <c r="JJ5" i="21"/>
  <c r="JI5" i="21"/>
  <c r="JH5" i="21"/>
  <c r="JN4" i="21"/>
  <c r="JM4" i="21"/>
  <c r="JK4" i="21"/>
  <c r="JJ4" i="21"/>
  <c r="JI4" i="21"/>
  <c r="JH4" i="21"/>
  <c r="IL26" i="21"/>
  <c r="IK26" i="21"/>
  <c r="II26" i="21"/>
  <c r="IH26" i="21"/>
  <c r="IG26" i="21"/>
  <c r="IF26" i="21"/>
  <c r="IL25" i="21"/>
  <c r="IK25" i="21"/>
  <c r="II25" i="21"/>
  <c r="IH25" i="21"/>
  <c r="IG25" i="21"/>
  <c r="IF25" i="21"/>
  <c r="IL24" i="21"/>
  <c r="IK24" i="21"/>
  <c r="II24" i="21"/>
  <c r="IH24" i="21"/>
  <c r="IG24" i="21"/>
  <c r="IF24" i="21"/>
  <c r="IL23" i="21"/>
  <c r="IK23" i="21"/>
  <c r="II23" i="21"/>
  <c r="IH23" i="21"/>
  <c r="IG23" i="21"/>
  <c r="IF23" i="21"/>
  <c r="IL22" i="21"/>
  <c r="IK22" i="21"/>
  <c r="II22" i="21"/>
  <c r="IH22" i="21"/>
  <c r="IG22" i="21"/>
  <c r="IF22" i="21"/>
  <c r="IL21" i="21"/>
  <c r="IK21" i="21"/>
  <c r="II21" i="21"/>
  <c r="IH21" i="21"/>
  <c r="IG21" i="21"/>
  <c r="IF21" i="21"/>
  <c r="IL20" i="21"/>
  <c r="IK20" i="21"/>
  <c r="II20" i="21"/>
  <c r="IH20" i="21"/>
  <c r="IG20" i="21"/>
  <c r="IF20" i="21"/>
  <c r="IL19" i="21"/>
  <c r="IK19" i="21"/>
  <c r="II19" i="21"/>
  <c r="IH19" i="21"/>
  <c r="IG19" i="21"/>
  <c r="IF19" i="21"/>
  <c r="IL18" i="21"/>
  <c r="IK18" i="21"/>
  <c r="II18" i="21"/>
  <c r="IH18" i="21"/>
  <c r="IG18" i="21"/>
  <c r="IF18" i="21"/>
  <c r="IL17" i="21"/>
  <c r="IK17" i="21"/>
  <c r="II17" i="21"/>
  <c r="IH17" i="21"/>
  <c r="IG17" i="21"/>
  <c r="IF17" i="21"/>
  <c r="IL15" i="21"/>
  <c r="IK15" i="21"/>
  <c r="II15" i="21"/>
  <c r="IH15" i="21"/>
  <c r="IG15" i="21"/>
  <c r="IF15" i="21"/>
  <c r="IL14" i="21"/>
  <c r="IK14" i="21"/>
  <c r="II14" i="21"/>
  <c r="IH14" i="21"/>
  <c r="IG14" i="21"/>
  <c r="IF14" i="21"/>
  <c r="IL16" i="21"/>
  <c r="IK16" i="21"/>
  <c r="II16" i="21"/>
  <c r="IH16" i="21"/>
  <c r="IG16" i="21"/>
  <c r="IF16" i="21"/>
  <c r="IL13" i="21"/>
  <c r="IK13" i="21"/>
  <c r="II13" i="21"/>
  <c r="IH13" i="21"/>
  <c r="IG13" i="21"/>
  <c r="IF13" i="21"/>
  <c r="IL8" i="21"/>
  <c r="IK8" i="21"/>
  <c r="II8" i="21"/>
  <c r="IH8" i="21"/>
  <c r="IG8" i="21"/>
  <c r="IF8" i="21"/>
  <c r="IL11" i="21"/>
  <c r="IK11" i="21"/>
  <c r="II11" i="21"/>
  <c r="IH11" i="21"/>
  <c r="IG11" i="21"/>
  <c r="IF11" i="21"/>
  <c r="IL10" i="21"/>
  <c r="IK10" i="21"/>
  <c r="II10" i="21"/>
  <c r="IH10" i="21"/>
  <c r="IG10" i="21"/>
  <c r="IF10" i="21"/>
  <c r="IL9" i="21"/>
  <c r="IK9" i="21"/>
  <c r="II9" i="21"/>
  <c r="IH9" i="21"/>
  <c r="IG9" i="21"/>
  <c r="IF9" i="21"/>
  <c r="IL12" i="21"/>
  <c r="IK12" i="21"/>
  <c r="II12" i="21"/>
  <c r="IH12" i="21"/>
  <c r="IG12" i="21"/>
  <c r="IF12" i="21"/>
  <c r="IL7" i="21"/>
  <c r="IK7" i="21"/>
  <c r="II7" i="21"/>
  <c r="IH7" i="21"/>
  <c r="IG7" i="21"/>
  <c r="IF7" i="21"/>
  <c r="IL6" i="21"/>
  <c r="IK6" i="21"/>
  <c r="II6" i="21"/>
  <c r="IH6" i="21"/>
  <c r="IG6" i="21"/>
  <c r="IF6" i="21"/>
  <c r="IL5" i="21"/>
  <c r="IK5" i="21"/>
  <c r="II5" i="21"/>
  <c r="IH5" i="21"/>
  <c r="IG5" i="21"/>
  <c r="IF5" i="21"/>
  <c r="IL4" i="21"/>
  <c r="IK4" i="21"/>
  <c r="II4" i="21"/>
  <c r="IH4" i="21"/>
  <c r="IG4" i="21"/>
  <c r="IF4" i="21"/>
  <c r="HJ26" i="21"/>
  <c r="HI26" i="21"/>
  <c r="HG26" i="21"/>
  <c r="HF26" i="21"/>
  <c r="HE26" i="21"/>
  <c r="HD26" i="21"/>
  <c r="HJ25" i="21"/>
  <c r="HI25" i="21"/>
  <c r="HG25" i="21"/>
  <c r="HF25" i="21"/>
  <c r="HE25" i="21"/>
  <c r="HD25" i="21"/>
  <c r="HJ24" i="21"/>
  <c r="HI24" i="21"/>
  <c r="HG24" i="21"/>
  <c r="HF24" i="21"/>
  <c r="HE24" i="21"/>
  <c r="HD24" i="21"/>
  <c r="HJ23" i="21"/>
  <c r="HI23" i="21"/>
  <c r="HG23" i="21"/>
  <c r="HF23" i="21"/>
  <c r="HE23" i="21"/>
  <c r="HD23" i="21"/>
  <c r="HJ22" i="21"/>
  <c r="HI22" i="21"/>
  <c r="HG22" i="21"/>
  <c r="HF22" i="21"/>
  <c r="HE22" i="21"/>
  <c r="HD22" i="21"/>
  <c r="HJ21" i="21"/>
  <c r="HI21" i="21"/>
  <c r="HG21" i="21"/>
  <c r="HF21" i="21"/>
  <c r="HE21" i="21"/>
  <c r="HH21" i="21" s="1"/>
  <c r="HD21" i="21"/>
  <c r="HJ20" i="21"/>
  <c r="HI20" i="21"/>
  <c r="HG20" i="21"/>
  <c r="HF20" i="21"/>
  <c r="HE20" i="21"/>
  <c r="HD20" i="21"/>
  <c r="HJ19" i="21"/>
  <c r="HI19" i="21"/>
  <c r="HG19" i="21"/>
  <c r="HF19" i="21"/>
  <c r="HE19" i="21"/>
  <c r="HD19" i="21"/>
  <c r="HJ18" i="21"/>
  <c r="HI18" i="21"/>
  <c r="HG18" i="21"/>
  <c r="HF18" i="21"/>
  <c r="HE18" i="21"/>
  <c r="HD18" i="21"/>
  <c r="HJ17" i="21"/>
  <c r="HI17" i="21"/>
  <c r="HG17" i="21"/>
  <c r="HF17" i="21"/>
  <c r="HE17" i="21"/>
  <c r="HD17" i="21"/>
  <c r="HJ15" i="21"/>
  <c r="HI15" i="21"/>
  <c r="HG15" i="21"/>
  <c r="HF15" i="21"/>
  <c r="HE15" i="21"/>
  <c r="HD15" i="21"/>
  <c r="HJ14" i="21"/>
  <c r="HI14" i="21"/>
  <c r="HG14" i="21"/>
  <c r="HF14" i="21"/>
  <c r="HE14" i="21"/>
  <c r="HD14" i="21"/>
  <c r="HJ16" i="21"/>
  <c r="HI16" i="21"/>
  <c r="HG16" i="21"/>
  <c r="HF16" i="21"/>
  <c r="HE16" i="21"/>
  <c r="HH16" i="21" s="1"/>
  <c r="HD16" i="21"/>
  <c r="HJ13" i="21"/>
  <c r="HI13" i="21"/>
  <c r="HG13" i="21"/>
  <c r="HF13" i="21"/>
  <c r="HE13" i="21"/>
  <c r="HD13" i="21"/>
  <c r="HJ8" i="21"/>
  <c r="HI8" i="21"/>
  <c r="HG8" i="21"/>
  <c r="HF8" i="21"/>
  <c r="HE8" i="21"/>
  <c r="HD8" i="21"/>
  <c r="HJ11" i="21"/>
  <c r="HI11" i="21"/>
  <c r="HG11" i="21"/>
  <c r="HF11" i="21"/>
  <c r="HE11" i="21"/>
  <c r="HD11" i="21"/>
  <c r="HJ10" i="21"/>
  <c r="HI10" i="21"/>
  <c r="HG10" i="21"/>
  <c r="HF10" i="21"/>
  <c r="HE10" i="21"/>
  <c r="HD10" i="21"/>
  <c r="HJ9" i="21"/>
  <c r="HI9" i="21"/>
  <c r="HG9" i="21"/>
  <c r="HF9" i="21"/>
  <c r="HE9" i="21"/>
  <c r="HD9" i="21"/>
  <c r="HJ12" i="21"/>
  <c r="HI12" i="21"/>
  <c r="HG12" i="21"/>
  <c r="HF12" i="21"/>
  <c r="HE12" i="21"/>
  <c r="HD12" i="21"/>
  <c r="HJ7" i="21"/>
  <c r="HI7" i="21"/>
  <c r="HG7" i="21"/>
  <c r="HF7" i="21"/>
  <c r="HE7" i="21"/>
  <c r="HH7" i="21" s="1"/>
  <c r="HD7" i="21"/>
  <c r="HJ6" i="21"/>
  <c r="HI6" i="21"/>
  <c r="HG6" i="21"/>
  <c r="HF6" i="21"/>
  <c r="HE6" i="21"/>
  <c r="HD6" i="21"/>
  <c r="HJ5" i="21"/>
  <c r="HI5" i="21"/>
  <c r="HG5" i="21"/>
  <c r="HF5" i="21"/>
  <c r="HE5" i="21"/>
  <c r="HD5" i="21"/>
  <c r="HJ4" i="21"/>
  <c r="HI4" i="21"/>
  <c r="HG4" i="21"/>
  <c r="HF4" i="21"/>
  <c r="HE4" i="21"/>
  <c r="HD4" i="21"/>
  <c r="GH26" i="21"/>
  <c r="GG26" i="21"/>
  <c r="GE26" i="21"/>
  <c r="GD26" i="21"/>
  <c r="GC26" i="21"/>
  <c r="GB26" i="21"/>
  <c r="GH25" i="21"/>
  <c r="GG25" i="21"/>
  <c r="GE25" i="21"/>
  <c r="GD25" i="21"/>
  <c r="GC25" i="21"/>
  <c r="GB25" i="21"/>
  <c r="GH24" i="21"/>
  <c r="GG24" i="21"/>
  <c r="GE24" i="21"/>
  <c r="GD24" i="21"/>
  <c r="GC24" i="21"/>
  <c r="GB24" i="21"/>
  <c r="GH23" i="21"/>
  <c r="GG23" i="21"/>
  <c r="GE23" i="21"/>
  <c r="GD23" i="21"/>
  <c r="GC23" i="21"/>
  <c r="GF23" i="21" s="1"/>
  <c r="GB23" i="21"/>
  <c r="GH22" i="21"/>
  <c r="GG22" i="21"/>
  <c r="GE22" i="21"/>
  <c r="GD22" i="21"/>
  <c r="GC22" i="21"/>
  <c r="GB22" i="21"/>
  <c r="GH21" i="21"/>
  <c r="GG21" i="21"/>
  <c r="GE21" i="21"/>
  <c r="GD21" i="21"/>
  <c r="GC21" i="21"/>
  <c r="GF21" i="21" s="1"/>
  <c r="GB21" i="21"/>
  <c r="GH20" i="21"/>
  <c r="GG20" i="21"/>
  <c r="GE20" i="21"/>
  <c r="GD20" i="21"/>
  <c r="GC20" i="21"/>
  <c r="GB20" i="21"/>
  <c r="GH19" i="21"/>
  <c r="GG19" i="21"/>
  <c r="GE19" i="21"/>
  <c r="GD19" i="21"/>
  <c r="GC19" i="21"/>
  <c r="GB19" i="21"/>
  <c r="GH18" i="21"/>
  <c r="GG18" i="21"/>
  <c r="GE18" i="21"/>
  <c r="GD18" i="21"/>
  <c r="GC18" i="21"/>
  <c r="GB18" i="21"/>
  <c r="GH17" i="21"/>
  <c r="GG17" i="21"/>
  <c r="GE17" i="21"/>
  <c r="GD17" i="21"/>
  <c r="GC17" i="21"/>
  <c r="GB17" i="21"/>
  <c r="GH15" i="21"/>
  <c r="GG15" i="21"/>
  <c r="GE15" i="21"/>
  <c r="GD15" i="21"/>
  <c r="GC15" i="21"/>
  <c r="GF15" i="21" s="1"/>
  <c r="GB15" i="21"/>
  <c r="GH14" i="21"/>
  <c r="GG14" i="21"/>
  <c r="GE14" i="21"/>
  <c r="GD14" i="21"/>
  <c r="GC14" i="21"/>
  <c r="GB14" i="21"/>
  <c r="GH16" i="21"/>
  <c r="GG16" i="21"/>
  <c r="GE16" i="21"/>
  <c r="GD16" i="21"/>
  <c r="GC16" i="21"/>
  <c r="GF16" i="21" s="1"/>
  <c r="GB16" i="21"/>
  <c r="GH13" i="21"/>
  <c r="GG13" i="21"/>
  <c r="GE13" i="21"/>
  <c r="GD13" i="21"/>
  <c r="GC13" i="21"/>
  <c r="GB13" i="21"/>
  <c r="GH8" i="21"/>
  <c r="GG8" i="21"/>
  <c r="GE8" i="21"/>
  <c r="GD8" i="21"/>
  <c r="GC8" i="21"/>
  <c r="GB8" i="21"/>
  <c r="GH11" i="21"/>
  <c r="GG11" i="21"/>
  <c r="GE11" i="21"/>
  <c r="GD11" i="21"/>
  <c r="GC11" i="21"/>
  <c r="GB11" i="21"/>
  <c r="GH10" i="21"/>
  <c r="GG10" i="21"/>
  <c r="GE10" i="21"/>
  <c r="GD10" i="21"/>
  <c r="GC10" i="21"/>
  <c r="GB10" i="21"/>
  <c r="GH9" i="21"/>
  <c r="GG9" i="21"/>
  <c r="GE9" i="21"/>
  <c r="GD9" i="21"/>
  <c r="GC9" i="21"/>
  <c r="GF9" i="21" s="1"/>
  <c r="GB9" i="21"/>
  <c r="GH12" i="21"/>
  <c r="GG12" i="21"/>
  <c r="GE12" i="21"/>
  <c r="GD12" i="21"/>
  <c r="GC12" i="21"/>
  <c r="GB12" i="21"/>
  <c r="GH7" i="21"/>
  <c r="GG7" i="21"/>
  <c r="GE7" i="21"/>
  <c r="GD7" i="21"/>
  <c r="GC7" i="21"/>
  <c r="GF7" i="21" s="1"/>
  <c r="GB7" i="21"/>
  <c r="GH6" i="21"/>
  <c r="GG6" i="21"/>
  <c r="GE6" i="21"/>
  <c r="GD6" i="21"/>
  <c r="GC6" i="21"/>
  <c r="GB6" i="21"/>
  <c r="GH5" i="21"/>
  <c r="GG5" i="21"/>
  <c r="GE5" i="21"/>
  <c r="GD5" i="21"/>
  <c r="GC5" i="21"/>
  <c r="GB5" i="21"/>
  <c r="GH4" i="21"/>
  <c r="GG4" i="21"/>
  <c r="GE4" i="21"/>
  <c r="GD4" i="21"/>
  <c r="GC4" i="21"/>
  <c r="GB4" i="21"/>
  <c r="FF26" i="21"/>
  <c r="FE26" i="21"/>
  <c r="FC26" i="21"/>
  <c r="FB26" i="21"/>
  <c r="FA26" i="21"/>
  <c r="EZ26" i="21"/>
  <c r="FF25" i="21"/>
  <c r="FE25" i="21"/>
  <c r="FC25" i="21"/>
  <c r="FB25" i="21"/>
  <c r="FA25" i="21"/>
  <c r="EZ25" i="21"/>
  <c r="FF24" i="21"/>
  <c r="FE24" i="21"/>
  <c r="FC24" i="21"/>
  <c r="FB24" i="21"/>
  <c r="FA24" i="21"/>
  <c r="EZ24" i="21"/>
  <c r="FF23" i="21"/>
  <c r="FE23" i="21"/>
  <c r="FC23" i="21"/>
  <c r="FB23" i="21"/>
  <c r="FA23" i="21"/>
  <c r="FD23" i="21" s="1"/>
  <c r="EZ23" i="21"/>
  <c r="FF22" i="21"/>
  <c r="FE22" i="21"/>
  <c r="FC22" i="21"/>
  <c r="FB22" i="21"/>
  <c r="FA22" i="21"/>
  <c r="EZ22" i="21"/>
  <c r="FF21" i="21"/>
  <c r="FE21" i="21"/>
  <c r="FC21" i="21"/>
  <c r="FB21" i="21"/>
  <c r="FA21" i="21"/>
  <c r="FD21" i="21" s="1"/>
  <c r="EZ21" i="21"/>
  <c r="FF20" i="21"/>
  <c r="FE20" i="21"/>
  <c r="FC20" i="21"/>
  <c r="FB20" i="21"/>
  <c r="FA20" i="21"/>
  <c r="EZ20" i="21"/>
  <c r="FF19" i="21"/>
  <c r="FE19" i="21"/>
  <c r="FC19" i="21"/>
  <c r="FB19" i="21"/>
  <c r="FA19" i="21"/>
  <c r="EZ19" i="21"/>
  <c r="FF18" i="21"/>
  <c r="FE18" i="21"/>
  <c r="FC18" i="21"/>
  <c r="FB18" i="21"/>
  <c r="FA18" i="21"/>
  <c r="EZ18" i="21"/>
  <c r="FF17" i="21"/>
  <c r="FE17" i="21"/>
  <c r="FC17" i="21"/>
  <c r="FB17" i="21"/>
  <c r="FA17" i="21"/>
  <c r="EZ17" i="21"/>
  <c r="FF15" i="21"/>
  <c r="FE15" i="21"/>
  <c r="FC15" i="21"/>
  <c r="FB15" i="21"/>
  <c r="FA15" i="21"/>
  <c r="FD15" i="21" s="1"/>
  <c r="EZ15" i="21"/>
  <c r="FF14" i="21"/>
  <c r="FE14" i="21"/>
  <c r="FC14" i="21"/>
  <c r="FB14" i="21"/>
  <c r="FA14" i="21"/>
  <c r="EZ14" i="21"/>
  <c r="FF16" i="21"/>
  <c r="FE16" i="21"/>
  <c r="FC16" i="21"/>
  <c r="FB16" i="21"/>
  <c r="FA16" i="21"/>
  <c r="FD16" i="21" s="1"/>
  <c r="EZ16" i="21"/>
  <c r="FF13" i="21"/>
  <c r="FE13" i="21"/>
  <c r="FC13" i="21"/>
  <c r="FB13" i="21"/>
  <c r="FA13" i="21"/>
  <c r="EZ13" i="21"/>
  <c r="FF8" i="21"/>
  <c r="FE8" i="21"/>
  <c r="FC8" i="21"/>
  <c r="FB8" i="21"/>
  <c r="FA8" i="21"/>
  <c r="EZ8" i="21"/>
  <c r="FF11" i="21"/>
  <c r="FE11" i="21"/>
  <c r="FC11" i="21"/>
  <c r="FB11" i="21"/>
  <c r="FA11" i="21"/>
  <c r="EZ11" i="21"/>
  <c r="FF10" i="21"/>
  <c r="FE10" i="21"/>
  <c r="FC10" i="21"/>
  <c r="FB10" i="21"/>
  <c r="FA10" i="21"/>
  <c r="EZ10" i="21"/>
  <c r="FF9" i="21"/>
  <c r="FE9" i="21"/>
  <c r="FC9" i="21"/>
  <c r="FB9" i="21"/>
  <c r="FA9" i="21"/>
  <c r="FD9" i="21" s="1"/>
  <c r="EZ9" i="21"/>
  <c r="FF12" i="21"/>
  <c r="FE12" i="21"/>
  <c r="FC12" i="21"/>
  <c r="FB12" i="21"/>
  <c r="FA12" i="21"/>
  <c r="EZ12" i="21"/>
  <c r="FF7" i="21"/>
  <c r="FE7" i="21"/>
  <c r="FC7" i="21"/>
  <c r="FB7" i="21"/>
  <c r="FA7" i="21"/>
  <c r="FD7" i="21" s="1"/>
  <c r="EZ7" i="21"/>
  <c r="FF6" i="21"/>
  <c r="FE6" i="21"/>
  <c r="FC6" i="21"/>
  <c r="FB6" i="21"/>
  <c r="FA6" i="21"/>
  <c r="EZ6" i="21"/>
  <c r="FF5" i="21"/>
  <c r="FE5" i="21"/>
  <c r="FC5" i="21"/>
  <c r="FB5" i="21"/>
  <c r="FA5" i="21"/>
  <c r="EZ5" i="21"/>
  <c r="FF4" i="21"/>
  <c r="FE4" i="21"/>
  <c r="FC4" i="21"/>
  <c r="FB4" i="21"/>
  <c r="FA4" i="21"/>
  <c r="EZ4" i="21"/>
  <c r="ED26" i="21"/>
  <c r="EC26" i="21"/>
  <c r="EA26" i="21"/>
  <c r="DZ26" i="21"/>
  <c r="DY26" i="21"/>
  <c r="DX26" i="21"/>
  <c r="ED25" i="21"/>
  <c r="EC25" i="21"/>
  <c r="EA25" i="21"/>
  <c r="DZ25" i="21"/>
  <c r="DY25" i="21"/>
  <c r="DX25" i="21"/>
  <c r="ED24" i="21"/>
  <c r="EC24" i="21"/>
  <c r="EA24" i="21"/>
  <c r="DZ24" i="21"/>
  <c r="DY24" i="21"/>
  <c r="DX24" i="21"/>
  <c r="ED23" i="21"/>
  <c r="EC23" i="21"/>
  <c r="EA23" i="21"/>
  <c r="DZ23" i="21"/>
  <c r="DY23" i="21"/>
  <c r="EB23" i="21" s="1"/>
  <c r="DX23" i="21"/>
  <c r="ED22" i="21"/>
  <c r="EC22" i="21"/>
  <c r="EA22" i="21"/>
  <c r="DZ22" i="21"/>
  <c r="DY22" i="21"/>
  <c r="DX22" i="21"/>
  <c r="ED21" i="21"/>
  <c r="EC21" i="21"/>
  <c r="EA21" i="21"/>
  <c r="DZ21" i="21"/>
  <c r="DY21" i="21"/>
  <c r="DX21" i="21"/>
  <c r="ED20" i="21"/>
  <c r="EC20" i="21"/>
  <c r="EA20" i="21"/>
  <c r="DZ20" i="21"/>
  <c r="DY20" i="21"/>
  <c r="DX20" i="21"/>
  <c r="ED19" i="21"/>
  <c r="EC19" i="21"/>
  <c r="EA19" i="21"/>
  <c r="DZ19" i="21"/>
  <c r="DY19" i="21"/>
  <c r="DX19" i="21"/>
  <c r="ED18" i="21"/>
  <c r="EC18" i="21"/>
  <c r="EA18" i="21"/>
  <c r="DZ18" i="21"/>
  <c r="DY18" i="21"/>
  <c r="DX18" i="21"/>
  <c r="ED17" i="21"/>
  <c r="EC17" i="21"/>
  <c r="EA17" i="21"/>
  <c r="DZ17" i="21"/>
  <c r="DY17" i="21"/>
  <c r="DX17" i="21"/>
  <c r="ED15" i="21"/>
  <c r="EC15" i="21"/>
  <c r="EA15" i="21"/>
  <c r="DZ15" i="21"/>
  <c r="DY15" i="21"/>
  <c r="EB15" i="21" s="1"/>
  <c r="DX15" i="21"/>
  <c r="ED14" i="21"/>
  <c r="EC14" i="21"/>
  <c r="EA14" i="21"/>
  <c r="DZ14" i="21"/>
  <c r="DY14" i="21"/>
  <c r="DX14" i="21"/>
  <c r="ED16" i="21"/>
  <c r="EC16" i="21"/>
  <c r="EA16" i="21"/>
  <c r="DZ16" i="21"/>
  <c r="DY16" i="21"/>
  <c r="DX16" i="21"/>
  <c r="ED13" i="21"/>
  <c r="EC13" i="21"/>
  <c r="EA13" i="21"/>
  <c r="DZ13" i="21"/>
  <c r="DY13" i="21"/>
  <c r="DX13" i="21"/>
  <c r="ED8" i="21"/>
  <c r="EC8" i="21"/>
  <c r="EA8" i="21"/>
  <c r="DZ8" i="21"/>
  <c r="DY8" i="21"/>
  <c r="DX8" i="21"/>
  <c r="ED11" i="21"/>
  <c r="EC11" i="21"/>
  <c r="EA11" i="21"/>
  <c r="DZ11" i="21"/>
  <c r="DY11" i="21"/>
  <c r="DX11" i="21"/>
  <c r="ED10" i="21"/>
  <c r="EC10" i="21"/>
  <c r="EA10" i="21"/>
  <c r="DZ10" i="21"/>
  <c r="DY10" i="21"/>
  <c r="DX10" i="21"/>
  <c r="ED9" i="21"/>
  <c r="EC9" i="21"/>
  <c r="EA9" i="21"/>
  <c r="DZ9" i="21"/>
  <c r="DY9" i="21"/>
  <c r="EB9" i="21" s="1"/>
  <c r="DX9" i="21"/>
  <c r="ED12" i="21"/>
  <c r="EC12" i="21"/>
  <c r="EA12" i="21"/>
  <c r="DZ12" i="21"/>
  <c r="DY12" i="21"/>
  <c r="DX12" i="21"/>
  <c r="ED7" i="21"/>
  <c r="EC7" i="21"/>
  <c r="EA7" i="21"/>
  <c r="DZ7" i="21"/>
  <c r="DY7" i="21"/>
  <c r="DX7" i="21"/>
  <c r="ED6" i="21"/>
  <c r="EC6" i="21"/>
  <c r="EA6" i="21"/>
  <c r="DZ6" i="21"/>
  <c r="DY6" i="21"/>
  <c r="DX6" i="21"/>
  <c r="ED5" i="21"/>
  <c r="EC5" i="21"/>
  <c r="EA5" i="21"/>
  <c r="DZ5" i="21"/>
  <c r="DY5" i="21"/>
  <c r="DX5" i="21"/>
  <c r="ED4" i="21"/>
  <c r="EC4" i="21"/>
  <c r="EA4" i="21"/>
  <c r="DZ4" i="21"/>
  <c r="DY4" i="21"/>
  <c r="DX4" i="21"/>
  <c r="SD31" i="19"/>
  <c r="SC31" i="19"/>
  <c r="SA31" i="19"/>
  <c r="RZ31" i="19"/>
  <c r="RY31" i="19"/>
  <c r="RX31" i="19"/>
  <c r="SD30" i="19"/>
  <c r="SC30" i="19"/>
  <c r="SA30" i="19"/>
  <c r="RZ30" i="19"/>
  <c r="RY30" i="19"/>
  <c r="RX30" i="19"/>
  <c r="SD28" i="19"/>
  <c r="SC28" i="19"/>
  <c r="SA28" i="19"/>
  <c r="RZ28" i="19"/>
  <c r="RY28" i="19"/>
  <c r="SB28" i="19" s="1"/>
  <c r="RX28" i="19"/>
  <c r="SD27" i="19"/>
  <c r="SC27" i="19"/>
  <c r="SA27" i="19"/>
  <c r="RZ27" i="19"/>
  <c r="RY27" i="19"/>
  <c r="RX27" i="19"/>
  <c r="SD29" i="19"/>
  <c r="SC29" i="19"/>
  <c r="SA29" i="19"/>
  <c r="RZ29" i="19"/>
  <c r="RY29" i="19"/>
  <c r="SB29" i="19" s="1"/>
  <c r="RX29" i="19"/>
  <c r="SD26" i="19"/>
  <c r="SC26" i="19"/>
  <c r="SA26" i="19"/>
  <c r="RZ26" i="19"/>
  <c r="RY26" i="19"/>
  <c r="RX26" i="19"/>
  <c r="SD25" i="19"/>
  <c r="SC25" i="19"/>
  <c r="SA25" i="19"/>
  <c r="RZ25" i="19"/>
  <c r="RY25" i="19"/>
  <c r="RX25" i="19"/>
  <c r="SD22" i="19"/>
  <c r="SC22" i="19"/>
  <c r="SA22" i="19"/>
  <c r="RZ22" i="19"/>
  <c r="RY22" i="19"/>
  <c r="RX22" i="19"/>
  <c r="SD21" i="19"/>
  <c r="SC21" i="19"/>
  <c r="SA21" i="19"/>
  <c r="RZ21" i="19"/>
  <c r="RY21" i="19"/>
  <c r="RX21" i="19"/>
  <c r="SD20" i="19"/>
  <c r="SC20" i="19"/>
  <c r="SA20" i="19"/>
  <c r="RZ20" i="19"/>
  <c r="RY20" i="19"/>
  <c r="SB20" i="19" s="1"/>
  <c r="RX20" i="19"/>
  <c r="SD19" i="19"/>
  <c r="SC19" i="19"/>
  <c r="SA19" i="19"/>
  <c r="RZ19" i="19"/>
  <c r="RY19" i="19"/>
  <c r="RX19" i="19"/>
  <c r="SD18" i="19"/>
  <c r="SC18" i="19"/>
  <c r="SA18" i="19"/>
  <c r="RZ18" i="19"/>
  <c r="RY18" i="19"/>
  <c r="SB18" i="19" s="1"/>
  <c r="RX18" i="19"/>
  <c r="SD17" i="19"/>
  <c r="SC17" i="19"/>
  <c r="SA17" i="19"/>
  <c r="RZ17" i="19"/>
  <c r="RY17" i="19"/>
  <c r="RX17" i="19"/>
  <c r="SD24" i="19"/>
  <c r="SC24" i="19"/>
  <c r="SA24" i="19"/>
  <c r="RZ24" i="19"/>
  <c r="RY24" i="19"/>
  <c r="RX24" i="19"/>
  <c r="SD16" i="19"/>
  <c r="SC16" i="19"/>
  <c r="SA16" i="19"/>
  <c r="RZ16" i="19"/>
  <c r="RY16" i="19"/>
  <c r="RX16" i="19"/>
  <c r="SD15" i="19"/>
  <c r="SC15" i="19"/>
  <c r="SA15" i="19"/>
  <c r="RZ15" i="19"/>
  <c r="RY15" i="19"/>
  <c r="RX15" i="19"/>
  <c r="SD14" i="19"/>
  <c r="SC14" i="19"/>
  <c r="SA14" i="19"/>
  <c r="RZ14" i="19"/>
  <c r="RY14" i="19"/>
  <c r="SB14" i="19" s="1"/>
  <c r="RX14" i="19"/>
  <c r="SD13" i="19"/>
  <c r="SC13" i="19"/>
  <c r="SA13" i="19"/>
  <c r="RZ13" i="19"/>
  <c r="RY13" i="19"/>
  <c r="RX13" i="19"/>
  <c r="SD23" i="19"/>
  <c r="SC23" i="19"/>
  <c r="SA23" i="19"/>
  <c r="RZ23" i="19"/>
  <c r="RY23" i="19"/>
  <c r="SB23" i="19" s="1"/>
  <c r="RX23" i="19"/>
  <c r="SD11" i="19"/>
  <c r="SC11" i="19"/>
  <c r="SA11" i="19"/>
  <c r="RZ11" i="19"/>
  <c r="RY11" i="19"/>
  <c r="RX11" i="19"/>
  <c r="SD12" i="19"/>
  <c r="SC12" i="19"/>
  <c r="SA12" i="19"/>
  <c r="RZ12" i="19"/>
  <c r="RY12" i="19"/>
  <c r="RX12" i="19"/>
  <c r="SD10" i="19"/>
  <c r="SC10" i="19"/>
  <c r="SA10" i="19"/>
  <c r="RZ10" i="19"/>
  <c r="RY10" i="19"/>
  <c r="RX10" i="19"/>
  <c r="SD9" i="19"/>
  <c r="SC9" i="19"/>
  <c r="SA9" i="19"/>
  <c r="RZ9" i="19"/>
  <c r="RY9" i="19"/>
  <c r="RX9" i="19"/>
  <c r="SD8" i="19"/>
  <c r="SC8" i="19"/>
  <c r="SA8" i="19"/>
  <c r="RZ8" i="19"/>
  <c r="RY8" i="19"/>
  <c r="RX8" i="19"/>
  <c r="SD6" i="19"/>
  <c r="SC6" i="19"/>
  <c r="SA6" i="19"/>
  <c r="RZ6" i="19"/>
  <c r="RY6" i="19"/>
  <c r="RX6" i="19"/>
  <c r="SD7" i="19"/>
  <c r="SC7" i="19"/>
  <c r="SA7" i="19"/>
  <c r="RZ7" i="19"/>
  <c r="RY7" i="19"/>
  <c r="SB7" i="19" s="1"/>
  <c r="RX7" i="19"/>
  <c r="SD5" i="19"/>
  <c r="SC5" i="19"/>
  <c r="SA5" i="19"/>
  <c r="RZ5" i="19"/>
  <c r="RY5" i="19"/>
  <c r="RX5" i="19"/>
  <c r="SD4" i="19"/>
  <c r="SC4" i="19"/>
  <c r="SA4" i="19"/>
  <c r="RZ4" i="19"/>
  <c r="RY4" i="19"/>
  <c r="RX4" i="19"/>
  <c r="RB31" i="19"/>
  <c r="RA31" i="19"/>
  <c r="QY31" i="19"/>
  <c r="QX31" i="19"/>
  <c r="QW31" i="19"/>
  <c r="QV31" i="19"/>
  <c r="RB30" i="19"/>
  <c r="RA30" i="19"/>
  <c r="QY30" i="19"/>
  <c r="QX30" i="19"/>
  <c r="QW30" i="19"/>
  <c r="QV30" i="19"/>
  <c r="RB28" i="19"/>
  <c r="RA28" i="19"/>
  <c r="QY28" i="19"/>
  <c r="QX28" i="19"/>
  <c r="QW28" i="19"/>
  <c r="QZ28" i="19" s="1"/>
  <c r="QV28" i="19"/>
  <c r="RB27" i="19"/>
  <c r="RA27" i="19"/>
  <c r="QY27" i="19"/>
  <c r="QX27" i="19"/>
  <c r="QW27" i="19"/>
  <c r="QV27" i="19"/>
  <c r="RB29" i="19"/>
  <c r="RA29" i="19"/>
  <c r="QY29" i="19"/>
  <c r="QX29" i="19"/>
  <c r="QW29" i="19"/>
  <c r="QV29" i="19"/>
  <c r="RB26" i="19"/>
  <c r="RA26" i="19"/>
  <c r="QY26" i="19"/>
  <c r="QX26" i="19"/>
  <c r="QW26" i="19"/>
  <c r="QZ26" i="19" s="1"/>
  <c r="QV26" i="19"/>
  <c r="RB25" i="19"/>
  <c r="RA25" i="19"/>
  <c r="QY25" i="19"/>
  <c r="QX25" i="19"/>
  <c r="QW25" i="19"/>
  <c r="QV25" i="19"/>
  <c r="RB22" i="19"/>
  <c r="RA22" i="19"/>
  <c r="QY22" i="19"/>
  <c r="QX22" i="19"/>
  <c r="QW22" i="19"/>
  <c r="QV22" i="19"/>
  <c r="RB21" i="19"/>
  <c r="RA21" i="19"/>
  <c r="QY21" i="19"/>
  <c r="QX21" i="19"/>
  <c r="QW21" i="19"/>
  <c r="QV21" i="19"/>
  <c r="RB20" i="19"/>
  <c r="RA20" i="19"/>
  <c r="QY20" i="19"/>
  <c r="QX20" i="19"/>
  <c r="QW20" i="19"/>
  <c r="QZ20" i="19" s="1"/>
  <c r="QV20" i="19"/>
  <c r="RB19" i="19"/>
  <c r="RA19" i="19"/>
  <c r="QY19" i="19"/>
  <c r="QX19" i="19"/>
  <c r="QW19" i="19"/>
  <c r="QV19" i="19"/>
  <c r="RB18" i="19"/>
  <c r="RA18" i="19"/>
  <c r="QY18" i="19"/>
  <c r="QX18" i="19"/>
  <c r="QW18" i="19"/>
  <c r="QV18" i="19"/>
  <c r="RB17" i="19"/>
  <c r="RA17" i="19"/>
  <c r="QY17" i="19"/>
  <c r="QX17" i="19"/>
  <c r="QW17" i="19"/>
  <c r="QV17" i="19"/>
  <c r="RB24" i="19"/>
  <c r="RA24" i="19"/>
  <c r="QY24" i="19"/>
  <c r="QX24" i="19"/>
  <c r="QW24" i="19"/>
  <c r="QV24" i="19"/>
  <c r="RB16" i="19"/>
  <c r="RA16" i="19"/>
  <c r="QY16" i="19"/>
  <c r="QX16" i="19"/>
  <c r="QW16" i="19"/>
  <c r="QV16" i="19"/>
  <c r="RB15" i="19"/>
  <c r="RA15" i="19"/>
  <c r="QY15" i="19"/>
  <c r="QX15" i="19"/>
  <c r="QW15" i="19"/>
  <c r="QV15" i="19"/>
  <c r="RB14" i="19"/>
  <c r="RA14" i="19"/>
  <c r="QY14" i="19"/>
  <c r="QX14" i="19"/>
  <c r="QW14" i="19"/>
  <c r="QZ14" i="19" s="1"/>
  <c r="QV14" i="19"/>
  <c r="RB13" i="19"/>
  <c r="RA13" i="19"/>
  <c r="QY13" i="19"/>
  <c r="QX13" i="19"/>
  <c r="QW13" i="19"/>
  <c r="QV13" i="19"/>
  <c r="RB23" i="19"/>
  <c r="RA23" i="19"/>
  <c r="QY23" i="19"/>
  <c r="QX23" i="19"/>
  <c r="QW23" i="19"/>
  <c r="QV23" i="19"/>
  <c r="RB11" i="19"/>
  <c r="RA11" i="19"/>
  <c r="QY11" i="19"/>
  <c r="QX11" i="19"/>
  <c r="QW11" i="19"/>
  <c r="QZ11" i="19" s="1"/>
  <c r="QV11" i="19"/>
  <c r="RB12" i="19"/>
  <c r="RA12" i="19"/>
  <c r="QY12" i="19"/>
  <c r="QX12" i="19"/>
  <c r="QW12" i="19"/>
  <c r="QV12" i="19"/>
  <c r="RB10" i="19"/>
  <c r="RA10" i="19"/>
  <c r="QY10" i="19"/>
  <c r="QX10" i="19"/>
  <c r="QW10" i="19"/>
  <c r="QV10" i="19"/>
  <c r="RB9" i="19"/>
  <c r="RA9" i="19"/>
  <c r="QY9" i="19"/>
  <c r="QX9" i="19"/>
  <c r="QW9" i="19"/>
  <c r="QV9" i="19"/>
  <c r="RB8" i="19"/>
  <c r="RA8" i="19"/>
  <c r="QY8" i="19"/>
  <c r="QX8" i="19"/>
  <c r="QW8" i="19"/>
  <c r="QZ8" i="19" s="1"/>
  <c r="QV8" i="19"/>
  <c r="RB6" i="19"/>
  <c r="RA6" i="19"/>
  <c r="QY6" i="19"/>
  <c r="QX6" i="19"/>
  <c r="QW6" i="19"/>
  <c r="QV6" i="19"/>
  <c r="RB7" i="19"/>
  <c r="RA7" i="19"/>
  <c r="QY7" i="19"/>
  <c r="QX7" i="19"/>
  <c r="QW7" i="19"/>
  <c r="QV7" i="19"/>
  <c r="RB5" i="19"/>
  <c r="RA5" i="19"/>
  <c r="QY5" i="19"/>
  <c r="QX5" i="19"/>
  <c r="QW5" i="19"/>
  <c r="QV5" i="19"/>
  <c r="RB4" i="19"/>
  <c r="RA4" i="19"/>
  <c r="QY4" i="19"/>
  <c r="QX4" i="19"/>
  <c r="QW4" i="19"/>
  <c r="QV4" i="19"/>
  <c r="PZ31" i="19"/>
  <c r="PY31" i="19"/>
  <c r="PW31" i="19"/>
  <c r="PV31" i="19"/>
  <c r="PU31" i="19"/>
  <c r="PT31" i="19"/>
  <c r="PZ30" i="19"/>
  <c r="PY30" i="19"/>
  <c r="PW30" i="19"/>
  <c r="PV30" i="19"/>
  <c r="PU30" i="19"/>
  <c r="PT30" i="19"/>
  <c r="PZ28" i="19"/>
  <c r="PY28" i="19"/>
  <c r="PW28" i="19"/>
  <c r="PV28" i="19"/>
  <c r="PU28" i="19"/>
  <c r="PX28" i="19" s="1"/>
  <c r="PT28" i="19"/>
  <c r="PZ27" i="19"/>
  <c r="PY27" i="19"/>
  <c r="PW27" i="19"/>
  <c r="PV27" i="19"/>
  <c r="PU27" i="19"/>
  <c r="PT27" i="19"/>
  <c r="PZ29" i="19"/>
  <c r="PY29" i="19"/>
  <c r="PW29" i="19"/>
  <c r="PV29" i="19"/>
  <c r="PU29" i="19"/>
  <c r="PX29" i="19" s="1"/>
  <c r="PT29" i="19"/>
  <c r="PZ26" i="19"/>
  <c r="PY26" i="19"/>
  <c r="PW26" i="19"/>
  <c r="PV26" i="19"/>
  <c r="PU26" i="19"/>
  <c r="PT26" i="19"/>
  <c r="PZ25" i="19"/>
  <c r="PY25" i="19"/>
  <c r="PW25" i="19"/>
  <c r="PV25" i="19"/>
  <c r="PU25" i="19"/>
  <c r="PT25" i="19"/>
  <c r="PZ22" i="19"/>
  <c r="PY22" i="19"/>
  <c r="PW22" i="19"/>
  <c r="PV22" i="19"/>
  <c r="PU22" i="19"/>
  <c r="PT22" i="19"/>
  <c r="PZ21" i="19"/>
  <c r="PY21" i="19"/>
  <c r="PW21" i="19"/>
  <c r="PV21" i="19"/>
  <c r="PU21" i="19"/>
  <c r="PT21" i="19"/>
  <c r="PZ20" i="19"/>
  <c r="PY20" i="19"/>
  <c r="PW20" i="19"/>
  <c r="PV20" i="19"/>
  <c r="PU20" i="19"/>
  <c r="PX20" i="19" s="1"/>
  <c r="PT20" i="19"/>
  <c r="PZ19" i="19"/>
  <c r="PY19" i="19"/>
  <c r="PW19" i="19"/>
  <c r="PV19" i="19"/>
  <c r="PU19" i="19"/>
  <c r="PT19" i="19"/>
  <c r="PZ18" i="19"/>
  <c r="PY18" i="19"/>
  <c r="PW18" i="19"/>
  <c r="PV18" i="19"/>
  <c r="PU18" i="19"/>
  <c r="PX18" i="19" s="1"/>
  <c r="PT18" i="19"/>
  <c r="PZ17" i="19"/>
  <c r="PY17" i="19"/>
  <c r="PW17" i="19"/>
  <c r="PV17" i="19"/>
  <c r="PU17" i="19"/>
  <c r="PT17" i="19"/>
  <c r="PZ24" i="19"/>
  <c r="PY24" i="19"/>
  <c r="PW24" i="19"/>
  <c r="PV24" i="19"/>
  <c r="PU24" i="19"/>
  <c r="PT24" i="19"/>
  <c r="PZ16" i="19"/>
  <c r="PY16" i="19"/>
  <c r="PW16" i="19"/>
  <c r="PV16" i="19"/>
  <c r="PU16" i="19"/>
  <c r="PT16" i="19"/>
  <c r="PZ15" i="19"/>
  <c r="PY15" i="19"/>
  <c r="PW15" i="19"/>
  <c r="PV15" i="19"/>
  <c r="PU15" i="19"/>
  <c r="PT15" i="19"/>
  <c r="PZ14" i="19"/>
  <c r="PY14" i="19"/>
  <c r="PW14" i="19"/>
  <c r="PV14" i="19"/>
  <c r="PU14" i="19"/>
  <c r="PX14" i="19" s="1"/>
  <c r="PT14" i="19"/>
  <c r="PZ13" i="19"/>
  <c r="PY13" i="19"/>
  <c r="PW13" i="19"/>
  <c r="PV13" i="19"/>
  <c r="PU13" i="19"/>
  <c r="PT13" i="19"/>
  <c r="PZ23" i="19"/>
  <c r="PY23" i="19"/>
  <c r="PW23" i="19"/>
  <c r="PV23" i="19"/>
  <c r="PU23" i="19"/>
  <c r="PX23" i="19" s="1"/>
  <c r="PT23" i="19"/>
  <c r="PZ11" i="19"/>
  <c r="PY11" i="19"/>
  <c r="PW11" i="19"/>
  <c r="PV11" i="19"/>
  <c r="PU11" i="19"/>
  <c r="PT11" i="19"/>
  <c r="PZ12" i="19"/>
  <c r="PY12" i="19"/>
  <c r="PW12" i="19"/>
  <c r="PV12" i="19"/>
  <c r="PU12" i="19"/>
  <c r="PT12" i="19"/>
  <c r="PZ10" i="19"/>
  <c r="PY10" i="19"/>
  <c r="PW10" i="19"/>
  <c r="PV10" i="19"/>
  <c r="PU10" i="19"/>
  <c r="PT10" i="19"/>
  <c r="PZ9" i="19"/>
  <c r="PY9" i="19"/>
  <c r="PW9" i="19"/>
  <c r="PV9" i="19"/>
  <c r="PU9" i="19"/>
  <c r="PT9" i="19"/>
  <c r="PZ8" i="19"/>
  <c r="PY8" i="19"/>
  <c r="PW8" i="19"/>
  <c r="PV8" i="19"/>
  <c r="PU8" i="19"/>
  <c r="PX8" i="19" s="1"/>
  <c r="PT8" i="19"/>
  <c r="PZ6" i="19"/>
  <c r="PY6" i="19"/>
  <c r="PW6" i="19"/>
  <c r="PV6" i="19"/>
  <c r="PU6" i="19"/>
  <c r="PT6" i="19"/>
  <c r="PZ7" i="19"/>
  <c r="PY7" i="19"/>
  <c r="PW7" i="19"/>
  <c r="PV7" i="19"/>
  <c r="PU7" i="19"/>
  <c r="PX7" i="19" s="1"/>
  <c r="PT7" i="19"/>
  <c r="PZ5" i="19"/>
  <c r="PY5" i="19"/>
  <c r="PW5" i="19"/>
  <c r="PV5" i="19"/>
  <c r="PU5" i="19"/>
  <c r="PT5" i="19"/>
  <c r="PZ4" i="19"/>
  <c r="PY4" i="19"/>
  <c r="PW4" i="19"/>
  <c r="PV4" i="19"/>
  <c r="PU4" i="19"/>
  <c r="PT4" i="19"/>
  <c r="OX31" i="19"/>
  <c r="OW31" i="19"/>
  <c r="OU31" i="19"/>
  <c r="OT31" i="19"/>
  <c r="OS31" i="19"/>
  <c r="OR31" i="19"/>
  <c r="OX30" i="19"/>
  <c r="OW30" i="19"/>
  <c r="OU30" i="19"/>
  <c r="OT30" i="19"/>
  <c r="OS30" i="19"/>
  <c r="OR30" i="19"/>
  <c r="OX28" i="19"/>
  <c r="OW28" i="19"/>
  <c r="OU28" i="19"/>
  <c r="OT28" i="19"/>
  <c r="OS28" i="19"/>
  <c r="OR28" i="19"/>
  <c r="OX27" i="19"/>
  <c r="OW27" i="19"/>
  <c r="OU27" i="19"/>
  <c r="OT27" i="19"/>
  <c r="OS27" i="19"/>
  <c r="OR27" i="19"/>
  <c r="OX29" i="19"/>
  <c r="OW29" i="19"/>
  <c r="OU29" i="19"/>
  <c r="OT29" i="19"/>
  <c r="OS29" i="19"/>
  <c r="OV29" i="19" s="1"/>
  <c r="OR29" i="19"/>
  <c r="OX26" i="19"/>
  <c r="OW26" i="19"/>
  <c r="OU26" i="19"/>
  <c r="OT26" i="19"/>
  <c r="OS26" i="19"/>
  <c r="OR26" i="19"/>
  <c r="OX25" i="19"/>
  <c r="OW25" i="19"/>
  <c r="OU25" i="19"/>
  <c r="OT25" i="19"/>
  <c r="OS25" i="19"/>
  <c r="OR25" i="19"/>
  <c r="OX22" i="19"/>
  <c r="OW22" i="19"/>
  <c r="OU22" i="19"/>
  <c r="OT22" i="19"/>
  <c r="OS22" i="19"/>
  <c r="OR22" i="19"/>
  <c r="OX21" i="19"/>
  <c r="OW21" i="19"/>
  <c r="OU21" i="19"/>
  <c r="OT21" i="19"/>
  <c r="OS21" i="19"/>
  <c r="OR21" i="19"/>
  <c r="OX20" i="19"/>
  <c r="OW20" i="19"/>
  <c r="OU20" i="19"/>
  <c r="OT20" i="19"/>
  <c r="OS20" i="19"/>
  <c r="OR20" i="19"/>
  <c r="OX19" i="19"/>
  <c r="OW19" i="19"/>
  <c r="OU19" i="19"/>
  <c r="OT19" i="19"/>
  <c r="OS19" i="19"/>
  <c r="OR19" i="19"/>
  <c r="OX18" i="19"/>
  <c r="OW18" i="19"/>
  <c r="OU18" i="19"/>
  <c r="OT18" i="19"/>
  <c r="OS18" i="19"/>
  <c r="OV18" i="19" s="1"/>
  <c r="OR18" i="19"/>
  <c r="OX17" i="19"/>
  <c r="OW17" i="19"/>
  <c r="OU17" i="19"/>
  <c r="OT17" i="19"/>
  <c r="OS17" i="19"/>
  <c r="OR17" i="19"/>
  <c r="OX24" i="19"/>
  <c r="OW24" i="19"/>
  <c r="OU24" i="19"/>
  <c r="OT24" i="19"/>
  <c r="OS24" i="19"/>
  <c r="OR24" i="19"/>
  <c r="OX16" i="19"/>
  <c r="OW16" i="19"/>
  <c r="OU16" i="19"/>
  <c r="OT16" i="19"/>
  <c r="OS16" i="19"/>
  <c r="OR16" i="19"/>
  <c r="OX15" i="19"/>
  <c r="OW15" i="19"/>
  <c r="OU15" i="19"/>
  <c r="OT15" i="19"/>
  <c r="OS15" i="19"/>
  <c r="OR15" i="19"/>
  <c r="OX14" i="19"/>
  <c r="OW14" i="19"/>
  <c r="OU14" i="19"/>
  <c r="OT14" i="19"/>
  <c r="OS14" i="19"/>
  <c r="OV14" i="19" s="1"/>
  <c r="OR14" i="19"/>
  <c r="OX13" i="19"/>
  <c r="OW13" i="19"/>
  <c r="OU13" i="19"/>
  <c r="OT13" i="19"/>
  <c r="OS13" i="19"/>
  <c r="OR13" i="19"/>
  <c r="OX23" i="19"/>
  <c r="OW23" i="19"/>
  <c r="OU23" i="19"/>
  <c r="OT23" i="19"/>
  <c r="OS23" i="19"/>
  <c r="OV23" i="19" s="1"/>
  <c r="OR23" i="19"/>
  <c r="OX11" i="19"/>
  <c r="OW11" i="19"/>
  <c r="OU11" i="19"/>
  <c r="OT11" i="19"/>
  <c r="OS11" i="19"/>
  <c r="OR11" i="19"/>
  <c r="OX12" i="19"/>
  <c r="OW12" i="19"/>
  <c r="OU12" i="19"/>
  <c r="OT12" i="19"/>
  <c r="OS12" i="19"/>
  <c r="OR12" i="19"/>
  <c r="OX10" i="19"/>
  <c r="OW10" i="19"/>
  <c r="OU10" i="19"/>
  <c r="OT10" i="19"/>
  <c r="OS10" i="19"/>
  <c r="OR10" i="19"/>
  <c r="OX9" i="19"/>
  <c r="OW9" i="19"/>
  <c r="OU9" i="19"/>
  <c r="OT9" i="19"/>
  <c r="OS9" i="19"/>
  <c r="OR9" i="19"/>
  <c r="OX8" i="19"/>
  <c r="OW8" i="19"/>
  <c r="OU8" i="19"/>
  <c r="OT8" i="19"/>
  <c r="OS8" i="19"/>
  <c r="OV8" i="19" s="1"/>
  <c r="OR8" i="19"/>
  <c r="OX6" i="19"/>
  <c r="OW6" i="19"/>
  <c r="OU6" i="19"/>
  <c r="OT6" i="19"/>
  <c r="OS6" i="19"/>
  <c r="OR6" i="19"/>
  <c r="OX7" i="19"/>
  <c r="OW7" i="19"/>
  <c r="OU7" i="19"/>
  <c r="OT7" i="19"/>
  <c r="OS7" i="19"/>
  <c r="OR7" i="19"/>
  <c r="OX5" i="19"/>
  <c r="OW5" i="19"/>
  <c r="OU5" i="19"/>
  <c r="OT5" i="19"/>
  <c r="OS5" i="19"/>
  <c r="OR5" i="19"/>
  <c r="OX4" i="19"/>
  <c r="OW4" i="19"/>
  <c r="OU4" i="19"/>
  <c r="OT4" i="19"/>
  <c r="OS4" i="19"/>
  <c r="OR4" i="19"/>
  <c r="NV31" i="19"/>
  <c r="NU31" i="19"/>
  <c r="NS31" i="19"/>
  <c r="NR31" i="19"/>
  <c r="NQ31" i="19"/>
  <c r="NP31" i="19"/>
  <c r="NV30" i="19"/>
  <c r="NU30" i="19"/>
  <c r="NS30" i="19"/>
  <c r="NR30" i="19"/>
  <c r="NQ30" i="19"/>
  <c r="NP30" i="19"/>
  <c r="NV28" i="19"/>
  <c r="NU28" i="19"/>
  <c r="NS28" i="19"/>
  <c r="NR28" i="19"/>
  <c r="NQ28" i="19"/>
  <c r="NT28" i="19" s="1"/>
  <c r="NP28" i="19"/>
  <c r="NV27" i="19"/>
  <c r="NU27" i="19"/>
  <c r="NS27" i="19"/>
  <c r="NR27" i="19"/>
  <c r="NQ27" i="19"/>
  <c r="NP27" i="19"/>
  <c r="NV29" i="19"/>
  <c r="NU29" i="19"/>
  <c r="NS29" i="19"/>
  <c r="NR29" i="19"/>
  <c r="NQ29" i="19"/>
  <c r="NT29" i="19" s="1"/>
  <c r="NP29" i="19"/>
  <c r="NV26" i="19"/>
  <c r="NU26" i="19"/>
  <c r="NS26" i="19"/>
  <c r="NR26" i="19"/>
  <c r="NQ26" i="19"/>
  <c r="NP26" i="19"/>
  <c r="NV25" i="19"/>
  <c r="NU25" i="19"/>
  <c r="NS25" i="19"/>
  <c r="NR25" i="19"/>
  <c r="NQ25" i="19"/>
  <c r="NP25" i="19"/>
  <c r="NV22" i="19"/>
  <c r="NU22" i="19"/>
  <c r="NS22" i="19"/>
  <c r="NR22" i="19"/>
  <c r="NQ22" i="19"/>
  <c r="NP22" i="19"/>
  <c r="NV21" i="19"/>
  <c r="NU21" i="19"/>
  <c r="NS21" i="19"/>
  <c r="NR21" i="19"/>
  <c r="NQ21" i="19"/>
  <c r="NP21" i="19"/>
  <c r="NV20" i="19"/>
  <c r="NU20" i="19"/>
  <c r="NS20" i="19"/>
  <c r="NR20" i="19"/>
  <c r="NQ20" i="19"/>
  <c r="NT20" i="19" s="1"/>
  <c r="NP20" i="19"/>
  <c r="NV19" i="19"/>
  <c r="NU19" i="19"/>
  <c r="NS19" i="19"/>
  <c r="NR19" i="19"/>
  <c r="NQ19" i="19"/>
  <c r="NP19" i="19"/>
  <c r="NV18" i="19"/>
  <c r="NU18" i="19"/>
  <c r="NS18" i="19"/>
  <c r="NR18" i="19"/>
  <c r="NQ18" i="19"/>
  <c r="NT18" i="19" s="1"/>
  <c r="NP18" i="19"/>
  <c r="NV17" i="19"/>
  <c r="NU17" i="19"/>
  <c r="NS17" i="19"/>
  <c r="NR17" i="19"/>
  <c r="NQ17" i="19"/>
  <c r="NP17" i="19"/>
  <c r="NV24" i="19"/>
  <c r="NU24" i="19"/>
  <c r="NS24" i="19"/>
  <c r="NR24" i="19"/>
  <c r="NQ24" i="19"/>
  <c r="NP24" i="19"/>
  <c r="NV16" i="19"/>
  <c r="NU16" i="19"/>
  <c r="NS16" i="19"/>
  <c r="NR16" i="19"/>
  <c r="NQ16" i="19"/>
  <c r="NP16" i="19"/>
  <c r="NV15" i="19"/>
  <c r="NU15" i="19"/>
  <c r="NS15" i="19"/>
  <c r="NR15" i="19"/>
  <c r="NQ15" i="19"/>
  <c r="NP15" i="19"/>
  <c r="NV14" i="19"/>
  <c r="NU14" i="19"/>
  <c r="NS14" i="19"/>
  <c r="NR14" i="19"/>
  <c r="NQ14" i="19"/>
  <c r="NT14" i="19" s="1"/>
  <c r="NP14" i="19"/>
  <c r="NV13" i="19"/>
  <c r="NU13" i="19"/>
  <c r="NS13" i="19"/>
  <c r="NR13" i="19"/>
  <c r="NQ13" i="19"/>
  <c r="NP13" i="19"/>
  <c r="NV23" i="19"/>
  <c r="NU23" i="19"/>
  <c r="NS23" i="19"/>
  <c r="NR23" i="19"/>
  <c r="NQ23" i="19"/>
  <c r="NT23" i="19" s="1"/>
  <c r="NP23" i="19"/>
  <c r="NV11" i="19"/>
  <c r="NU11" i="19"/>
  <c r="NS11" i="19"/>
  <c r="NR11" i="19"/>
  <c r="NQ11" i="19"/>
  <c r="NP11" i="19"/>
  <c r="NV12" i="19"/>
  <c r="NU12" i="19"/>
  <c r="NS12" i="19"/>
  <c r="NR12" i="19"/>
  <c r="NQ12" i="19"/>
  <c r="NP12" i="19"/>
  <c r="NV10" i="19"/>
  <c r="NU10" i="19"/>
  <c r="NS10" i="19"/>
  <c r="NR10" i="19"/>
  <c r="NQ10" i="19"/>
  <c r="NP10" i="19"/>
  <c r="NV9" i="19"/>
  <c r="NU9" i="19"/>
  <c r="NS9" i="19"/>
  <c r="NR9" i="19"/>
  <c r="NQ9" i="19"/>
  <c r="NP9" i="19"/>
  <c r="NV8" i="19"/>
  <c r="NU8" i="19"/>
  <c r="NS8" i="19"/>
  <c r="NR8" i="19"/>
  <c r="NQ8" i="19"/>
  <c r="NT8" i="19" s="1"/>
  <c r="NP8" i="19"/>
  <c r="NV6" i="19"/>
  <c r="NU6" i="19"/>
  <c r="NS6" i="19"/>
  <c r="NR6" i="19"/>
  <c r="NQ6" i="19"/>
  <c r="NP6" i="19"/>
  <c r="NV7" i="19"/>
  <c r="NU7" i="19"/>
  <c r="NS7" i="19"/>
  <c r="NR7" i="19"/>
  <c r="NQ7" i="19"/>
  <c r="NT7" i="19" s="1"/>
  <c r="NP7" i="19"/>
  <c r="NV5" i="19"/>
  <c r="NU5" i="19"/>
  <c r="NS5" i="19"/>
  <c r="NR5" i="19"/>
  <c r="NQ5" i="19"/>
  <c r="NP5" i="19"/>
  <c r="NV4" i="19"/>
  <c r="NU4" i="19"/>
  <c r="NS4" i="19"/>
  <c r="NR4" i="19"/>
  <c r="NQ4" i="19"/>
  <c r="NP4" i="19"/>
  <c r="MT31" i="19"/>
  <c r="MS31" i="19"/>
  <c r="MQ31" i="19"/>
  <c r="MP31" i="19"/>
  <c r="MO31" i="19"/>
  <c r="MN31" i="19"/>
  <c r="MT30" i="19"/>
  <c r="MS30" i="19"/>
  <c r="MQ30" i="19"/>
  <c r="MP30" i="19"/>
  <c r="MO30" i="19"/>
  <c r="MN30" i="19"/>
  <c r="MT28" i="19"/>
  <c r="MS28" i="19"/>
  <c r="MQ28" i="19"/>
  <c r="MP28" i="19"/>
  <c r="MO28" i="19"/>
  <c r="MN28" i="19"/>
  <c r="MT27" i="19"/>
  <c r="MS27" i="19"/>
  <c r="MQ27" i="19"/>
  <c r="MP27" i="19"/>
  <c r="MO27" i="19"/>
  <c r="MN27" i="19"/>
  <c r="MT29" i="19"/>
  <c r="MS29" i="19"/>
  <c r="MQ29" i="19"/>
  <c r="MP29" i="19"/>
  <c r="MO29" i="19"/>
  <c r="MR29" i="19" s="1"/>
  <c r="MN29" i="19"/>
  <c r="MT26" i="19"/>
  <c r="MS26" i="19"/>
  <c r="MQ26" i="19"/>
  <c r="MP26" i="19"/>
  <c r="MO26" i="19"/>
  <c r="MN26" i="19"/>
  <c r="MT25" i="19"/>
  <c r="MS25" i="19"/>
  <c r="MQ25" i="19"/>
  <c r="MP25" i="19"/>
  <c r="MO25" i="19"/>
  <c r="MN25" i="19"/>
  <c r="MT22" i="19"/>
  <c r="MS22" i="19"/>
  <c r="MQ22" i="19"/>
  <c r="MP22" i="19"/>
  <c r="MO22" i="19"/>
  <c r="MN22" i="19"/>
  <c r="MT21" i="19"/>
  <c r="MS21" i="19"/>
  <c r="MQ21" i="19"/>
  <c r="MP21" i="19"/>
  <c r="MO21" i="19"/>
  <c r="MN21" i="19"/>
  <c r="MT20" i="19"/>
  <c r="MS20" i="19"/>
  <c r="MQ20" i="19"/>
  <c r="MP20" i="19"/>
  <c r="MO20" i="19"/>
  <c r="MN20" i="19"/>
  <c r="MT19" i="19"/>
  <c r="MS19" i="19"/>
  <c r="MQ19" i="19"/>
  <c r="MP19" i="19"/>
  <c r="MO19" i="19"/>
  <c r="MN19" i="19"/>
  <c r="MT18" i="19"/>
  <c r="MS18" i="19"/>
  <c r="MQ18" i="19"/>
  <c r="MP18" i="19"/>
  <c r="MO18" i="19"/>
  <c r="MN18" i="19"/>
  <c r="MT17" i="19"/>
  <c r="MS17" i="19"/>
  <c r="MQ17" i="19"/>
  <c r="MP17" i="19"/>
  <c r="MO17" i="19"/>
  <c r="MN17" i="19"/>
  <c r="MT24" i="19"/>
  <c r="MS24" i="19"/>
  <c r="MQ24" i="19"/>
  <c r="MP24" i="19"/>
  <c r="MO24" i="19"/>
  <c r="MN24" i="19"/>
  <c r="MT16" i="19"/>
  <c r="MS16" i="19"/>
  <c r="MQ16" i="19"/>
  <c r="MP16" i="19"/>
  <c r="MO16" i="19"/>
  <c r="MN16" i="19"/>
  <c r="MT15" i="19"/>
  <c r="MS15" i="19"/>
  <c r="MQ15" i="19"/>
  <c r="MP15" i="19"/>
  <c r="MO15" i="19"/>
  <c r="MN15" i="19"/>
  <c r="MT14" i="19"/>
  <c r="MS14" i="19"/>
  <c r="MQ14" i="19"/>
  <c r="MP14" i="19"/>
  <c r="MO14" i="19"/>
  <c r="MN14" i="19"/>
  <c r="MT13" i="19"/>
  <c r="MS13" i="19"/>
  <c r="MQ13" i="19"/>
  <c r="MP13" i="19"/>
  <c r="MO13" i="19"/>
  <c r="MN13" i="19"/>
  <c r="MT23" i="19"/>
  <c r="MS23" i="19"/>
  <c r="MQ23" i="19"/>
  <c r="MP23" i="19"/>
  <c r="MO23" i="19"/>
  <c r="MR23" i="19" s="1"/>
  <c r="MN23" i="19"/>
  <c r="MT11" i="19"/>
  <c r="MS11" i="19"/>
  <c r="MQ11" i="19"/>
  <c r="MP11" i="19"/>
  <c r="MO11" i="19"/>
  <c r="MN11" i="19"/>
  <c r="MT12" i="19"/>
  <c r="MS12" i="19"/>
  <c r="MQ12" i="19"/>
  <c r="MP12" i="19"/>
  <c r="MO12" i="19"/>
  <c r="MN12" i="19"/>
  <c r="MT10" i="19"/>
  <c r="MS10" i="19"/>
  <c r="MQ10" i="19"/>
  <c r="MP10" i="19"/>
  <c r="MO10" i="19"/>
  <c r="MN10" i="19"/>
  <c r="MT9" i="19"/>
  <c r="MS9" i="19"/>
  <c r="MQ9" i="19"/>
  <c r="MP9" i="19"/>
  <c r="MO9" i="19"/>
  <c r="MN9" i="19"/>
  <c r="MT8" i="19"/>
  <c r="MS8" i="19"/>
  <c r="MQ8" i="19"/>
  <c r="MP8" i="19"/>
  <c r="MO8" i="19"/>
  <c r="MN8" i="19"/>
  <c r="MT6" i="19"/>
  <c r="MS6" i="19"/>
  <c r="MQ6" i="19"/>
  <c r="MP6" i="19"/>
  <c r="MO6" i="19"/>
  <c r="MN6" i="19"/>
  <c r="MT7" i="19"/>
  <c r="MS7" i="19"/>
  <c r="MQ7" i="19"/>
  <c r="MP7" i="19"/>
  <c r="MO7" i="19"/>
  <c r="MR7" i="19" s="1"/>
  <c r="MN7" i="19"/>
  <c r="MT5" i="19"/>
  <c r="MS5" i="19"/>
  <c r="MQ5" i="19"/>
  <c r="MP5" i="19"/>
  <c r="MO5" i="19"/>
  <c r="MN5" i="19"/>
  <c r="MT4" i="19"/>
  <c r="MS4" i="19"/>
  <c r="MQ4" i="19"/>
  <c r="MP4" i="19"/>
  <c r="MO4" i="19"/>
  <c r="MN4" i="19"/>
  <c r="LR31" i="19"/>
  <c r="LQ31" i="19"/>
  <c r="LO31" i="19"/>
  <c r="LN31" i="19"/>
  <c r="LM31" i="19"/>
  <c r="LL31" i="19"/>
  <c r="LR30" i="19"/>
  <c r="LQ30" i="19"/>
  <c r="LO30" i="19"/>
  <c r="LN30" i="19"/>
  <c r="LM30" i="19"/>
  <c r="LL30" i="19"/>
  <c r="LR28" i="19"/>
  <c r="LQ28" i="19"/>
  <c r="LO28" i="19"/>
  <c r="LN28" i="19"/>
  <c r="LM28" i="19"/>
  <c r="LP28" i="19" s="1"/>
  <c r="LL28" i="19"/>
  <c r="LR27" i="19"/>
  <c r="LQ27" i="19"/>
  <c r="LO27" i="19"/>
  <c r="LN27" i="19"/>
  <c r="LM27" i="19"/>
  <c r="LL27" i="19"/>
  <c r="LR29" i="19"/>
  <c r="LQ29" i="19"/>
  <c r="LO29" i="19"/>
  <c r="LN29" i="19"/>
  <c r="LM29" i="19"/>
  <c r="LL29" i="19"/>
  <c r="LR26" i="19"/>
  <c r="LQ26" i="19"/>
  <c r="LO26" i="19"/>
  <c r="LN26" i="19"/>
  <c r="LM26" i="19"/>
  <c r="LP26" i="19" s="1"/>
  <c r="LL26" i="19"/>
  <c r="LR25" i="19"/>
  <c r="LQ25" i="19"/>
  <c r="LO25" i="19"/>
  <c r="LN25" i="19"/>
  <c r="LM25" i="19"/>
  <c r="LL25" i="19"/>
  <c r="LR22" i="19"/>
  <c r="LQ22" i="19"/>
  <c r="LO22" i="19"/>
  <c r="LN22" i="19"/>
  <c r="LM22" i="19"/>
  <c r="LL22" i="19"/>
  <c r="LR21" i="19"/>
  <c r="LQ21" i="19"/>
  <c r="LO21" i="19"/>
  <c r="LN21" i="19"/>
  <c r="LM21" i="19"/>
  <c r="LL21" i="19"/>
  <c r="LR20" i="19"/>
  <c r="LQ20" i="19"/>
  <c r="LO20" i="19"/>
  <c r="LN20" i="19"/>
  <c r="LM20" i="19"/>
  <c r="LP20" i="19" s="1"/>
  <c r="LL20" i="19"/>
  <c r="LR19" i="19"/>
  <c r="LQ19" i="19"/>
  <c r="LO19" i="19"/>
  <c r="LN19" i="19"/>
  <c r="LM19" i="19"/>
  <c r="LL19" i="19"/>
  <c r="LR18" i="19"/>
  <c r="LQ18" i="19"/>
  <c r="LO18" i="19"/>
  <c r="LN18" i="19"/>
  <c r="LM18" i="19"/>
  <c r="LL18" i="19"/>
  <c r="LR17" i="19"/>
  <c r="LQ17" i="19"/>
  <c r="LO17" i="19"/>
  <c r="LN17" i="19"/>
  <c r="LM17" i="19"/>
  <c r="LP17" i="19" s="1"/>
  <c r="LL17" i="19"/>
  <c r="LR24" i="19"/>
  <c r="LQ24" i="19"/>
  <c r="LO24" i="19"/>
  <c r="LN24" i="19"/>
  <c r="LM24" i="19"/>
  <c r="LL24" i="19"/>
  <c r="LR16" i="19"/>
  <c r="LQ16" i="19"/>
  <c r="LO16" i="19"/>
  <c r="LN16" i="19"/>
  <c r="LM16" i="19"/>
  <c r="LL16" i="19"/>
  <c r="LR15" i="19"/>
  <c r="LQ15" i="19"/>
  <c r="LO15" i="19"/>
  <c r="LN15" i="19"/>
  <c r="LM15" i="19"/>
  <c r="LL15" i="19"/>
  <c r="LR14" i="19"/>
  <c r="LQ14" i="19"/>
  <c r="LO14" i="19"/>
  <c r="LN14" i="19"/>
  <c r="LM14" i="19"/>
  <c r="LP14" i="19" s="1"/>
  <c r="LL14" i="19"/>
  <c r="LR13" i="19"/>
  <c r="LQ13" i="19"/>
  <c r="LO13" i="19"/>
  <c r="LN13" i="19"/>
  <c r="LM13" i="19"/>
  <c r="LL13" i="19"/>
  <c r="LR23" i="19"/>
  <c r="LQ23" i="19"/>
  <c r="LO23" i="19"/>
  <c r="LN23" i="19"/>
  <c r="LM23" i="19"/>
  <c r="LL23" i="19"/>
  <c r="LR11" i="19"/>
  <c r="LQ11" i="19"/>
  <c r="LO11" i="19"/>
  <c r="LN11" i="19"/>
  <c r="LM11" i="19"/>
  <c r="LL11" i="19"/>
  <c r="LR12" i="19"/>
  <c r="LQ12" i="19"/>
  <c r="LO12" i="19"/>
  <c r="LN12" i="19"/>
  <c r="LM12" i="19"/>
  <c r="LL12" i="19"/>
  <c r="LR10" i="19"/>
  <c r="LQ10" i="19"/>
  <c r="LO10" i="19"/>
  <c r="LN10" i="19"/>
  <c r="LM10" i="19"/>
  <c r="LL10" i="19"/>
  <c r="LR9" i="19"/>
  <c r="LQ9" i="19"/>
  <c r="LO9" i="19"/>
  <c r="LN9" i="19"/>
  <c r="LM9" i="19"/>
  <c r="LL9" i="19"/>
  <c r="LR8" i="19"/>
  <c r="LQ8" i="19"/>
  <c r="LO8" i="19"/>
  <c r="LN8" i="19"/>
  <c r="LM8" i="19"/>
  <c r="LP8" i="19" s="1"/>
  <c r="LL8" i="19"/>
  <c r="LR6" i="19"/>
  <c r="LQ6" i="19"/>
  <c r="LO6" i="19"/>
  <c r="LN6" i="19"/>
  <c r="LM6" i="19"/>
  <c r="LL6" i="19"/>
  <c r="LR7" i="19"/>
  <c r="LQ7" i="19"/>
  <c r="LO7" i="19"/>
  <c r="LN7" i="19"/>
  <c r="LM7" i="19"/>
  <c r="LL7" i="19"/>
  <c r="LR5" i="19"/>
  <c r="LQ5" i="19"/>
  <c r="LO5" i="19"/>
  <c r="LN5" i="19"/>
  <c r="LM5" i="19"/>
  <c r="LL5" i="19"/>
  <c r="LR4" i="19"/>
  <c r="LQ4" i="19"/>
  <c r="LO4" i="19"/>
  <c r="LN4" i="19"/>
  <c r="LM4" i="19"/>
  <c r="LL4" i="19"/>
  <c r="KP31" i="19"/>
  <c r="KO31" i="19"/>
  <c r="KM31" i="19"/>
  <c r="KL31" i="19"/>
  <c r="KK31" i="19"/>
  <c r="KJ31" i="19"/>
  <c r="KP30" i="19"/>
  <c r="KO30" i="19"/>
  <c r="KM30" i="19"/>
  <c r="KL30" i="19"/>
  <c r="KK30" i="19"/>
  <c r="KJ30" i="19"/>
  <c r="KP28" i="19"/>
  <c r="KO28" i="19"/>
  <c r="KM28" i="19"/>
  <c r="KL28" i="19"/>
  <c r="KK28" i="19"/>
  <c r="KN28" i="19" s="1"/>
  <c r="KJ28" i="19"/>
  <c r="KP27" i="19"/>
  <c r="KO27" i="19"/>
  <c r="KM27" i="19"/>
  <c r="KL27" i="19"/>
  <c r="KK27" i="19"/>
  <c r="KJ27" i="19"/>
  <c r="KP29" i="19"/>
  <c r="KO29" i="19"/>
  <c r="KM29" i="19"/>
  <c r="KL29" i="19"/>
  <c r="KK29" i="19"/>
  <c r="KN29" i="19" s="1"/>
  <c r="KJ29" i="19"/>
  <c r="KP26" i="19"/>
  <c r="KO26" i="19"/>
  <c r="KM26" i="19"/>
  <c r="KL26" i="19"/>
  <c r="KK26" i="19"/>
  <c r="KJ26" i="19"/>
  <c r="KP25" i="19"/>
  <c r="KO25" i="19"/>
  <c r="KM25" i="19"/>
  <c r="KL25" i="19"/>
  <c r="KK25" i="19"/>
  <c r="KJ25" i="19"/>
  <c r="KP22" i="19"/>
  <c r="KO22" i="19"/>
  <c r="KM22" i="19"/>
  <c r="KL22" i="19"/>
  <c r="KK22" i="19"/>
  <c r="KJ22" i="19"/>
  <c r="KP21" i="19"/>
  <c r="KO21" i="19"/>
  <c r="KM21" i="19"/>
  <c r="KL21" i="19"/>
  <c r="KK21" i="19"/>
  <c r="KJ21" i="19"/>
  <c r="KP20" i="19"/>
  <c r="KO20" i="19"/>
  <c r="KM20" i="19"/>
  <c r="KL20" i="19"/>
  <c r="KK20" i="19"/>
  <c r="KJ20" i="19"/>
  <c r="KP19" i="19"/>
  <c r="KO19" i="19"/>
  <c r="KM19" i="19"/>
  <c r="KL19" i="19"/>
  <c r="KK19" i="19"/>
  <c r="KJ19" i="19"/>
  <c r="KP18" i="19"/>
  <c r="KO18" i="19"/>
  <c r="KM18" i="19"/>
  <c r="KL18" i="19"/>
  <c r="KK18" i="19"/>
  <c r="KJ18" i="19"/>
  <c r="KP17" i="19"/>
  <c r="KO17" i="19"/>
  <c r="KM17" i="19"/>
  <c r="KL17" i="19"/>
  <c r="KK17" i="19"/>
  <c r="KJ17" i="19"/>
  <c r="KP24" i="19"/>
  <c r="KO24" i="19"/>
  <c r="KM24" i="19"/>
  <c r="KL24" i="19"/>
  <c r="KK24" i="19"/>
  <c r="KJ24" i="19"/>
  <c r="KP16" i="19"/>
  <c r="KO16" i="19"/>
  <c r="KM16" i="19"/>
  <c r="KL16" i="19"/>
  <c r="KK16" i="19"/>
  <c r="KJ16" i="19"/>
  <c r="KP15" i="19"/>
  <c r="KO15" i="19"/>
  <c r="KM15" i="19"/>
  <c r="KL15" i="19"/>
  <c r="KK15" i="19"/>
  <c r="KJ15" i="19"/>
  <c r="KP14" i="19"/>
  <c r="KO14" i="19"/>
  <c r="KM14" i="19"/>
  <c r="KL14" i="19"/>
  <c r="KK14" i="19"/>
  <c r="KJ14" i="19"/>
  <c r="KP13" i="19"/>
  <c r="KO13" i="19"/>
  <c r="KM13" i="19"/>
  <c r="KL13" i="19"/>
  <c r="KK13" i="19"/>
  <c r="KJ13" i="19"/>
  <c r="KP23" i="19"/>
  <c r="KO23" i="19"/>
  <c r="KM23" i="19"/>
  <c r="KL23" i="19"/>
  <c r="KK23" i="19"/>
  <c r="KN23" i="19" s="1"/>
  <c r="KJ23" i="19"/>
  <c r="KP11" i="19"/>
  <c r="KO11" i="19"/>
  <c r="KM11" i="19"/>
  <c r="KL11" i="19"/>
  <c r="KK11" i="19"/>
  <c r="KJ11" i="19"/>
  <c r="KP12" i="19"/>
  <c r="KO12" i="19"/>
  <c r="KM12" i="19"/>
  <c r="KL12" i="19"/>
  <c r="KK12" i="19"/>
  <c r="KJ12" i="19"/>
  <c r="KP10" i="19"/>
  <c r="KO10" i="19"/>
  <c r="KM10" i="19"/>
  <c r="KL10" i="19"/>
  <c r="KK10" i="19"/>
  <c r="KJ10" i="19"/>
  <c r="KP9" i="19"/>
  <c r="KO9" i="19"/>
  <c r="KM9" i="19"/>
  <c r="KL9" i="19"/>
  <c r="KK9" i="19"/>
  <c r="KJ9" i="19"/>
  <c r="KP8" i="19"/>
  <c r="KO8" i="19"/>
  <c r="KM8" i="19"/>
  <c r="KL8" i="19"/>
  <c r="KK8" i="19"/>
  <c r="KJ8" i="19"/>
  <c r="KP6" i="19"/>
  <c r="KO6" i="19"/>
  <c r="KM6" i="19"/>
  <c r="KL6" i="19"/>
  <c r="KK6" i="19"/>
  <c r="KJ6" i="19"/>
  <c r="KP7" i="19"/>
  <c r="KO7" i="19"/>
  <c r="KM7" i="19"/>
  <c r="KL7" i="19"/>
  <c r="KK7" i="19"/>
  <c r="KN7" i="19" s="1"/>
  <c r="KJ7" i="19"/>
  <c r="KP5" i="19"/>
  <c r="KO5" i="19"/>
  <c r="KM5" i="19"/>
  <c r="KL5" i="19"/>
  <c r="KK5" i="19"/>
  <c r="KJ5" i="19"/>
  <c r="KP4" i="19"/>
  <c r="KO4" i="19"/>
  <c r="KM4" i="19"/>
  <c r="KL4" i="19"/>
  <c r="KK4" i="19"/>
  <c r="KJ4" i="19"/>
  <c r="JN31" i="19"/>
  <c r="JM31" i="19"/>
  <c r="JK31" i="19"/>
  <c r="JJ31" i="19"/>
  <c r="JI31" i="19"/>
  <c r="JH31" i="19"/>
  <c r="JN30" i="19"/>
  <c r="JM30" i="19"/>
  <c r="JK30" i="19"/>
  <c r="JJ30" i="19"/>
  <c r="JI30" i="19"/>
  <c r="JH30" i="19"/>
  <c r="JN28" i="19"/>
  <c r="JM28" i="19"/>
  <c r="JK28" i="19"/>
  <c r="JJ28" i="19"/>
  <c r="JI28" i="19"/>
  <c r="JL28" i="19" s="1"/>
  <c r="JH28" i="19"/>
  <c r="JN27" i="19"/>
  <c r="JM27" i="19"/>
  <c r="JK27" i="19"/>
  <c r="JJ27" i="19"/>
  <c r="JI27" i="19"/>
  <c r="JH27" i="19"/>
  <c r="JN29" i="19"/>
  <c r="JM29" i="19"/>
  <c r="JK29" i="19"/>
  <c r="JJ29" i="19"/>
  <c r="JI29" i="19"/>
  <c r="JH29" i="19"/>
  <c r="JN26" i="19"/>
  <c r="JM26" i="19"/>
  <c r="JK26" i="19"/>
  <c r="JJ26" i="19"/>
  <c r="JI26" i="19"/>
  <c r="JH26" i="19"/>
  <c r="JN25" i="19"/>
  <c r="JM25" i="19"/>
  <c r="JK25" i="19"/>
  <c r="JJ25" i="19"/>
  <c r="JI25" i="19"/>
  <c r="JH25" i="19"/>
  <c r="JN22" i="19"/>
  <c r="JM22" i="19"/>
  <c r="JK22" i="19"/>
  <c r="JJ22" i="19"/>
  <c r="JI22" i="19"/>
  <c r="JH22" i="19"/>
  <c r="JN21" i="19"/>
  <c r="JM21" i="19"/>
  <c r="JK21" i="19"/>
  <c r="JJ21" i="19"/>
  <c r="JI21" i="19"/>
  <c r="JH21" i="19"/>
  <c r="JN20" i="19"/>
  <c r="JM20" i="19"/>
  <c r="JK20" i="19"/>
  <c r="JJ20" i="19"/>
  <c r="JI20" i="19"/>
  <c r="JL20" i="19" s="1"/>
  <c r="JH20" i="19"/>
  <c r="JN19" i="19"/>
  <c r="JM19" i="19"/>
  <c r="JK19" i="19"/>
  <c r="JJ19" i="19"/>
  <c r="JI19" i="19"/>
  <c r="JH19" i="19"/>
  <c r="JN18" i="19"/>
  <c r="JM18" i="19"/>
  <c r="JK18" i="19"/>
  <c r="JJ18" i="19"/>
  <c r="JI18" i="19"/>
  <c r="JL18" i="19" s="1"/>
  <c r="JH18" i="19"/>
  <c r="JN17" i="19"/>
  <c r="JM17" i="19"/>
  <c r="JK17" i="19"/>
  <c r="JJ17" i="19"/>
  <c r="JI17" i="19"/>
  <c r="JH17" i="19"/>
  <c r="JN24" i="19"/>
  <c r="JM24" i="19"/>
  <c r="JK24" i="19"/>
  <c r="JJ24" i="19"/>
  <c r="JI24" i="19"/>
  <c r="JH24" i="19"/>
  <c r="JN16" i="19"/>
  <c r="JM16" i="19"/>
  <c r="JK16" i="19"/>
  <c r="JJ16" i="19"/>
  <c r="JI16" i="19"/>
  <c r="JH16" i="19"/>
  <c r="JN15" i="19"/>
  <c r="JM15" i="19"/>
  <c r="JK15" i="19"/>
  <c r="JJ15" i="19"/>
  <c r="JI15" i="19"/>
  <c r="JH15" i="19"/>
  <c r="JN14" i="19"/>
  <c r="JM14" i="19"/>
  <c r="JK14" i="19"/>
  <c r="JJ14" i="19"/>
  <c r="JI14" i="19"/>
  <c r="JL14" i="19" s="1"/>
  <c r="JH14" i="19"/>
  <c r="JN13" i="19"/>
  <c r="JM13" i="19"/>
  <c r="JK13" i="19"/>
  <c r="JJ13" i="19"/>
  <c r="JI13" i="19"/>
  <c r="JH13" i="19"/>
  <c r="JN23" i="19"/>
  <c r="JM23" i="19"/>
  <c r="JK23" i="19"/>
  <c r="JJ23" i="19"/>
  <c r="JI23" i="19"/>
  <c r="JL23" i="19" s="1"/>
  <c r="JH23" i="19"/>
  <c r="JN11" i="19"/>
  <c r="JM11" i="19"/>
  <c r="JK11" i="19"/>
  <c r="JJ11" i="19"/>
  <c r="JI11" i="19"/>
  <c r="JH11" i="19"/>
  <c r="JN12" i="19"/>
  <c r="JM12" i="19"/>
  <c r="JK12" i="19"/>
  <c r="JJ12" i="19"/>
  <c r="JI12" i="19"/>
  <c r="JH12" i="19"/>
  <c r="JN10" i="19"/>
  <c r="JM10" i="19"/>
  <c r="JK10" i="19"/>
  <c r="JJ10" i="19"/>
  <c r="JI10" i="19"/>
  <c r="JH10" i="19"/>
  <c r="JN9" i="19"/>
  <c r="JM9" i="19"/>
  <c r="JK9" i="19"/>
  <c r="JJ9" i="19"/>
  <c r="JI9" i="19"/>
  <c r="JH9" i="19"/>
  <c r="JN8" i="19"/>
  <c r="JM8" i="19"/>
  <c r="JK8" i="19"/>
  <c r="JJ8" i="19"/>
  <c r="JI8" i="19"/>
  <c r="JL8" i="19" s="1"/>
  <c r="JH8" i="19"/>
  <c r="JN6" i="19"/>
  <c r="JM6" i="19"/>
  <c r="JK6" i="19"/>
  <c r="JJ6" i="19"/>
  <c r="JI6" i="19"/>
  <c r="JH6" i="19"/>
  <c r="JN7" i="19"/>
  <c r="JM7" i="19"/>
  <c r="JK7" i="19"/>
  <c r="JJ7" i="19"/>
  <c r="JI7" i="19"/>
  <c r="JL7" i="19" s="1"/>
  <c r="JH7" i="19"/>
  <c r="JN5" i="19"/>
  <c r="JM5" i="19"/>
  <c r="JK5" i="19"/>
  <c r="JJ5" i="19"/>
  <c r="JI5" i="19"/>
  <c r="JH5" i="19"/>
  <c r="JN4" i="19"/>
  <c r="JM4" i="19"/>
  <c r="JK4" i="19"/>
  <c r="JJ4" i="19"/>
  <c r="JI4" i="19"/>
  <c r="JH4" i="19"/>
  <c r="IL31" i="19"/>
  <c r="IK31" i="19"/>
  <c r="II31" i="19"/>
  <c r="IH31" i="19"/>
  <c r="IG31" i="19"/>
  <c r="IF31" i="19"/>
  <c r="IL30" i="19"/>
  <c r="IK30" i="19"/>
  <c r="II30" i="19"/>
  <c r="IH30" i="19"/>
  <c r="IG30" i="19"/>
  <c r="IF30" i="19"/>
  <c r="IL28" i="19"/>
  <c r="IK28" i="19"/>
  <c r="II28" i="19"/>
  <c r="IH28" i="19"/>
  <c r="IG28" i="19"/>
  <c r="IJ28" i="19" s="1"/>
  <c r="IF28" i="19"/>
  <c r="IL27" i="19"/>
  <c r="IK27" i="19"/>
  <c r="II27" i="19"/>
  <c r="IH27" i="19"/>
  <c r="IG27" i="19"/>
  <c r="IF27" i="19"/>
  <c r="IL29" i="19"/>
  <c r="IK29" i="19"/>
  <c r="II29" i="19"/>
  <c r="IH29" i="19"/>
  <c r="IG29" i="19"/>
  <c r="IJ29" i="19" s="1"/>
  <c r="IF29" i="19"/>
  <c r="IL26" i="19"/>
  <c r="IK26" i="19"/>
  <c r="II26" i="19"/>
  <c r="IH26" i="19"/>
  <c r="IG26" i="19"/>
  <c r="IF26" i="19"/>
  <c r="IL25" i="19"/>
  <c r="IK25" i="19"/>
  <c r="II25" i="19"/>
  <c r="IH25" i="19"/>
  <c r="IG25" i="19"/>
  <c r="IF25" i="19"/>
  <c r="IL22" i="19"/>
  <c r="IK22" i="19"/>
  <c r="II22" i="19"/>
  <c r="IH22" i="19"/>
  <c r="IG22" i="19"/>
  <c r="IF22" i="19"/>
  <c r="IL21" i="19"/>
  <c r="IK21" i="19"/>
  <c r="II21" i="19"/>
  <c r="IH21" i="19"/>
  <c r="IG21" i="19"/>
  <c r="IF21" i="19"/>
  <c r="IL20" i="19"/>
  <c r="IK20" i="19"/>
  <c r="II20" i="19"/>
  <c r="IH20" i="19"/>
  <c r="IG20" i="19"/>
  <c r="IJ20" i="19" s="1"/>
  <c r="IF20" i="19"/>
  <c r="IL19" i="19"/>
  <c r="IK19" i="19"/>
  <c r="II19" i="19"/>
  <c r="IH19" i="19"/>
  <c r="IG19" i="19"/>
  <c r="IF19" i="19"/>
  <c r="IL18" i="19"/>
  <c r="IK18" i="19"/>
  <c r="II18" i="19"/>
  <c r="IH18" i="19"/>
  <c r="IG18" i="19"/>
  <c r="IJ18" i="19" s="1"/>
  <c r="IF18" i="19"/>
  <c r="IL17" i="19"/>
  <c r="IK17" i="19"/>
  <c r="II17" i="19"/>
  <c r="IH17" i="19"/>
  <c r="IG17" i="19"/>
  <c r="IF17" i="19"/>
  <c r="IL24" i="19"/>
  <c r="IK24" i="19"/>
  <c r="II24" i="19"/>
  <c r="IH24" i="19"/>
  <c r="IG24" i="19"/>
  <c r="IF24" i="19"/>
  <c r="IL16" i="19"/>
  <c r="IK16" i="19"/>
  <c r="II16" i="19"/>
  <c r="IH16" i="19"/>
  <c r="IG16" i="19"/>
  <c r="IF16" i="19"/>
  <c r="IL15" i="19"/>
  <c r="IK15" i="19"/>
  <c r="II15" i="19"/>
  <c r="IH15" i="19"/>
  <c r="IG15" i="19"/>
  <c r="IF15" i="19"/>
  <c r="IL14" i="19"/>
  <c r="IK14" i="19"/>
  <c r="II14" i="19"/>
  <c r="IH14" i="19"/>
  <c r="IG14" i="19"/>
  <c r="IF14" i="19"/>
  <c r="IL13" i="19"/>
  <c r="IK13" i="19"/>
  <c r="II13" i="19"/>
  <c r="IH13" i="19"/>
  <c r="IG13" i="19"/>
  <c r="IF13" i="19"/>
  <c r="IL23" i="19"/>
  <c r="IK23" i="19"/>
  <c r="II23" i="19"/>
  <c r="IH23" i="19"/>
  <c r="IG23" i="19"/>
  <c r="IJ23" i="19" s="1"/>
  <c r="IF23" i="19"/>
  <c r="IL11" i="19"/>
  <c r="IK11" i="19"/>
  <c r="II11" i="19"/>
  <c r="IH11" i="19"/>
  <c r="IG11" i="19"/>
  <c r="IF11" i="19"/>
  <c r="IL12" i="19"/>
  <c r="IK12" i="19"/>
  <c r="II12" i="19"/>
  <c r="IH12" i="19"/>
  <c r="IG12" i="19"/>
  <c r="IF12" i="19"/>
  <c r="IL10" i="19"/>
  <c r="IK10" i="19"/>
  <c r="II10" i="19"/>
  <c r="IH10" i="19"/>
  <c r="IG10" i="19"/>
  <c r="IF10" i="19"/>
  <c r="IL9" i="19"/>
  <c r="IK9" i="19"/>
  <c r="II9" i="19"/>
  <c r="IH9" i="19"/>
  <c r="IG9" i="19"/>
  <c r="IF9" i="19"/>
  <c r="IL8" i="19"/>
  <c r="IK8" i="19"/>
  <c r="II8" i="19"/>
  <c r="IH8" i="19"/>
  <c r="IG8" i="19"/>
  <c r="IF8" i="19"/>
  <c r="IL6" i="19"/>
  <c r="IK6" i="19"/>
  <c r="II6" i="19"/>
  <c r="IH6" i="19"/>
  <c r="IG6" i="19"/>
  <c r="IF6" i="19"/>
  <c r="IL7" i="19"/>
  <c r="IK7" i="19"/>
  <c r="II7" i="19"/>
  <c r="IH7" i="19"/>
  <c r="IG7" i="19"/>
  <c r="IJ7" i="19" s="1"/>
  <c r="IF7" i="19"/>
  <c r="IL5" i="19"/>
  <c r="IK5" i="19"/>
  <c r="II5" i="19"/>
  <c r="IH5" i="19"/>
  <c r="IG5" i="19"/>
  <c r="IF5" i="19"/>
  <c r="IL4" i="19"/>
  <c r="IK4" i="19"/>
  <c r="II4" i="19"/>
  <c r="IH4" i="19"/>
  <c r="IG4" i="19"/>
  <c r="IF4" i="19"/>
  <c r="HJ31" i="19"/>
  <c r="HI31" i="19"/>
  <c r="HG31" i="19"/>
  <c r="HF31" i="19"/>
  <c r="HE31" i="19"/>
  <c r="HD31" i="19"/>
  <c r="HJ30" i="19"/>
  <c r="HI30" i="19"/>
  <c r="HG30" i="19"/>
  <c r="HF30" i="19"/>
  <c r="HE30" i="19"/>
  <c r="HD30" i="19"/>
  <c r="HJ28" i="19"/>
  <c r="HI28" i="19"/>
  <c r="HG28" i="19"/>
  <c r="HF28" i="19"/>
  <c r="HE28" i="19"/>
  <c r="HH28" i="19" s="1"/>
  <c r="HD28" i="19"/>
  <c r="HJ27" i="19"/>
  <c r="HI27" i="19"/>
  <c r="HG27" i="19"/>
  <c r="HF27" i="19"/>
  <c r="HE27" i="19"/>
  <c r="HD27" i="19"/>
  <c r="HJ29" i="19"/>
  <c r="HI29" i="19"/>
  <c r="HG29" i="19"/>
  <c r="HF29" i="19"/>
  <c r="HE29" i="19"/>
  <c r="HD29" i="19"/>
  <c r="HJ26" i="19"/>
  <c r="HI26" i="19"/>
  <c r="HG26" i="19"/>
  <c r="HF26" i="19"/>
  <c r="HE26" i="19"/>
  <c r="HD26" i="19"/>
  <c r="HJ25" i="19"/>
  <c r="HI25" i="19"/>
  <c r="HG25" i="19"/>
  <c r="HF25" i="19"/>
  <c r="HE25" i="19"/>
  <c r="HD25" i="19"/>
  <c r="HJ22" i="19"/>
  <c r="HI22" i="19"/>
  <c r="HG22" i="19"/>
  <c r="HF22" i="19"/>
  <c r="HE22" i="19"/>
  <c r="HD22" i="19"/>
  <c r="HJ21" i="19"/>
  <c r="HI21" i="19"/>
  <c r="HG21" i="19"/>
  <c r="HF21" i="19"/>
  <c r="HE21" i="19"/>
  <c r="HD21" i="19"/>
  <c r="HJ20" i="19"/>
  <c r="HI20" i="19"/>
  <c r="HG20" i="19"/>
  <c r="HF20" i="19"/>
  <c r="HE20" i="19"/>
  <c r="HH20" i="19" s="1"/>
  <c r="HD20" i="19"/>
  <c r="HJ19" i="19"/>
  <c r="HI19" i="19"/>
  <c r="HG19" i="19"/>
  <c r="HF19" i="19"/>
  <c r="HE19" i="19"/>
  <c r="HD19" i="19"/>
  <c r="HJ18" i="19"/>
  <c r="HI18" i="19"/>
  <c r="HG18" i="19"/>
  <c r="HF18" i="19"/>
  <c r="HE18" i="19"/>
  <c r="HD18" i="19"/>
  <c r="HJ17" i="19"/>
  <c r="HI17" i="19"/>
  <c r="HG17" i="19"/>
  <c r="HF17" i="19"/>
  <c r="HE17" i="19"/>
  <c r="HD17" i="19"/>
  <c r="HJ24" i="19"/>
  <c r="HI24" i="19"/>
  <c r="HG24" i="19"/>
  <c r="HF24" i="19"/>
  <c r="HE24" i="19"/>
  <c r="HD24" i="19"/>
  <c r="HJ16" i="19"/>
  <c r="HI16" i="19"/>
  <c r="HG16" i="19"/>
  <c r="HF16" i="19"/>
  <c r="HE16" i="19"/>
  <c r="HD16" i="19"/>
  <c r="HJ15" i="19"/>
  <c r="HI15" i="19"/>
  <c r="HG15" i="19"/>
  <c r="HF15" i="19"/>
  <c r="HE15" i="19"/>
  <c r="HD15" i="19"/>
  <c r="HJ14" i="19"/>
  <c r="HI14" i="19"/>
  <c r="HG14" i="19"/>
  <c r="HF14" i="19"/>
  <c r="HE14" i="19"/>
  <c r="HH14" i="19" s="1"/>
  <c r="HD14" i="19"/>
  <c r="HJ13" i="19"/>
  <c r="HI13" i="19"/>
  <c r="HG13" i="19"/>
  <c r="HF13" i="19"/>
  <c r="HE13" i="19"/>
  <c r="HD13" i="19"/>
  <c r="HJ23" i="19"/>
  <c r="HI23" i="19"/>
  <c r="HG23" i="19"/>
  <c r="HF23" i="19"/>
  <c r="HE23" i="19"/>
  <c r="HD23" i="19"/>
  <c r="HJ11" i="19"/>
  <c r="HI11" i="19"/>
  <c r="HG11" i="19"/>
  <c r="HF11" i="19"/>
  <c r="HE11" i="19"/>
  <c r="HD11" i="19"/>
  <c r="HJ12" i="19"/>
  <c r="HI12" i="19"/>
  <c r="HG12" i="19"/>
  <c r="HF12" i="19"/>
  <c r="HE12" i="19"/>
  <c r="HD12" i="19"/>
  <c r="HJ10" i="19"/>
  <c r="HI10" i="19"/>
  <c r="HG10" i="19"/>
  <c r="HF10" i="19"/>
  <c r="HE10" i="19"/>
  <c r="HD10" i="19"/>
  <c r="HJ9" i="19"/>
  <c r="HI9" i="19"/>
  <c r="HG9" i="19"/>
  <c r="HF9" i="19"/>
  <c r="HE9" i="19"/>
  <c r="HD9" i="19"/>
  <c r="HJ8" i="19"/>
  <c r="HI8" i="19"/>
  <c r="HG8" i="19"/>
  <c r="HF8" i="19"/>
  <c r="HE8" i="19"/>
  <c r="HH8" i="19" s="1"/>
  <c r="HD8" i="19"/>
  <c r="HJ6" i="19"/>
  <c r="HI6" i="19"/>
  <c r="HG6" i="19"/>
  <c r="HF6" i="19"/>
  <c r="HE6" i="19"/>
  <c r="HD6" i="19"/>
  <c r="HJ7" i="19"/>
  <c r="HI7" i="19"/>
  <c r="HG7" i="19"/>
  <c r="HF7" i="19"/>
  <c r="HE7" i="19"/>
  <c r="HD7" i="19"/>
  <c r="HJ5" i="19"/>
  <c r="HI5" i="19"/>
  <c r="HG5" i="19"/>
  <c r="HF5" i="19"/>
  <c r="HE5" i="19"/>
  <c r="HD5" i="19"/>
  <c r="HJ4" i="19"/>
  <c r="HI4" i="19"/>
  <c r="HG4" i="19"/>
  <c r="HF4" i="19"/>
  <c r="HE4" i="19"/>
  <c r="HD4" i="19"/>
  <c r="GH31" i="19"/>
  <c r="GG31" i="19"/>
  <c r="GE31" i="19"/>
  <c r="GD31" i="19"/>
  <c r="GC31" i="19"/>
  <c r="GB31" i="19"/>
  <c r="GH30" i="19"/>
  <c r="GG30" i="19"/>
  <c r="GE30" i="19"/>
  <c r="GD30" i="19"/>
  <c r="GC30" i="19"/>
  <c r="GB30" i="19"/>
  <c r="GH28" i="19"/>
  <c r="GG28" i="19"/>
  <c r="GE28" i="19"/>
  <c r="GD28" i="19"/>
  <c r="GC28" i="19"/>
  <c r="GF28" i="19" s="1"/>
  <c r="GB28" i="19"/>
  <c r="GH27" i="19"/>
  <c r="GG27" i="19"/>
  <c r="GE27" i="19"/>
  <c r="GD27" i="19"/>
  <c r="GC27" i="19"/>
  <c r="GB27" i="19"/>
  <c r="GH29" i="19"/>
  <c r="GG29" i="19"/>
  <c r="GE29" i="19"/>
  <c r="GD29" i="19"/>
  <c r="GC29" i="19"/>
  <c r="GF29" i="19" s="1"/>
  <c r="GB29" i="19"/>
  <c r="GH26" i="19"/>
  <c r="GG26" i="19"/>
  <c r="GE26" i="19"/>
  <c r="GD26" i="19"/>
  <c r="GC26" i="19"/>
  <c r="GB26" i="19"/>
  <c r="GH25" i="19"/>
  <c r="GG25" i="19"/>
  <c r="GE25" i="19"/>
  <c r="GD25" i="19"/>
  <c r="GC25" i="19"/>
  <c r="GB25" i="19"/>
  <c r="GH22" i="19"/>
  <c r="GG22" i="19"/>
  <c r="GE22" i="19"/>
  <c r="GD22" i="19"/>
  <c r="GC22" i="19"/>
  <c r="GB22" i="19"/>
  <c r="GH21" i="19"/>
  <c r="GG21" i="19"/>
  <c r="GE21" i="19"/>
  <c r="GD21" i="19"/>
  <c r="GC21" i="19"/>
  <c r="GB21" i="19"/>
  <c r="GH20" i="19"/>
  <c r="GG20" i="19"/>
  <c r="GE20" i="19"/>
  <c r="GD20" i="19"/>
  <c r="GC20" i="19"/>
  <c r="GF20" i="19" s="1"/>
  <c r="GB20" i="19"/>
  <c r="GH19" i="19"/>
  <c r="GG19" i="19"/>
  <c r="GE19" i="19"/>
  <c r="GD19" i="19"/>
  <c r="GC19" i="19"/>
  <c r="GB19" i="19"/>
  <c r="GH18" i="19"/>
  <c r="GG18" i="19"/>
  <c r="GE18" i="19"/>
  <c r="GD18" i="19"/>
  <c r="GC18" i="19"/>
  <c r="GF18" i="19" s="1"/>
  <c r="GB18" i="19"/>
  <c r="GH17" i="19"/>
  <c r="GG17" i="19"/>
  <c r="GE17" i="19"/>
  <c r="GD17" i="19"/>
  <c r="GC17" i="19"/>
  <c r="GB17" i="19"/>
  <c r="GH24" i="19"/>
  <c r="GG24" i="19"/>
  <c r="GE24" i="19"/>
  <c r="GD24" i="19"/>
  <c r="GC24" i="19"/>
  <c r="GB24" i="19"/>
  <c r="GH16" i="19"/>
  <c r="GG16" i="19"/>
  <c r="GE16" i="19"/>
  <c r="GD16" i="19"/>
  <c r="GC16" i="19"/>
  <c r="GB16" i="19"/>
  <c r="GH15" i="19"/>
  <c r="GG15" i="19"/>
  <c r="GE15" i="19"/>
  <c r="GD15" i="19"/>
  <c r="GC15" i="19"/>
  <c r="GB15" i="19"/>
  <c r="GH14" i="19"/>
  <c r="GG14" i="19"/>
  <c r="GE14" i="19"/>
  <c r="GD14" i="19"/>
  <c r="GC14" i="19"/>
  <c r="GF14" i="19" s="1"/>
  <c r="GB14" i="19"/>
  <c r="GH13" i="19"/>
  <c r="GG13" i="19"/>
  <c r="GE13" i="19"/>
  <c r="GD13" i="19"/>
  <c r="GC13" i="19"/>
  <c r="GB13" i="19"/>
  <c r="GH23" i="19"/>
  <c r="GG23" i="19"/>
  <c r="GE23" i="19"/>
  <c r="GD23" i="19"/>
  <c r="GC23" i="19"/>
  <c r="GF23" i="19" s="1"/>
  <c r="GB23" i="19"/>
  <c r="GH11" i="19"/>
  <c r="GG11" i="19"/>
  <c r="GE11" i="19"/>
  <c r="GD11" i="19"/>
  <c r="GC11" i="19"/>
  <c r="GB11" i="19"/>
  <c r="GH12" i="19"/>
  <c r="GG12" i="19"/>
  <c r="GE12" i="19"/>
  <c r="GD12" i="19"/>
  <c r="GC12" i="19"/>
  <c r="GB12" i="19"/>
  <c r="GH10" i="19"/>
  <c r="GG10" i="19"/>
  <c r="GE10" i="19"/>
  <c r="GD10" i="19"/>
  <c r="GC10" i="19"/>
  <c r="GB10" i="19"/>
  <c r="GH9" i="19"/>
  <c r="GG9" i="19"/>
  <c r="GE9" i="19"/>
  <c r="GD9" i="19"/>
  <c r="GC9" i="19"/>
  <c r="GB9" i="19"/>
  <c r="GH8" i="19"/>
  <c r="GG8" i="19"/>
  <c r="GE8" i="19"/>
  <c r="GD8" i="19"/>
  <c r="GC8" i="19"/>
  <c r="GF8" i="19" s="1"/>
  <c r="GB8" i="19"/>
  <c r="GH6" i="19"/>
  <c r="GG6" i="19"/>
  <c r="GE6" i="19"/>
  <c r="GD6" i="19"/>
  <c r="GC6" i="19"/>
  <c r="GB6" i="19"/>
  <c r="GH7" i="19"/>
  <c r="GG7" i="19"/>
  <c r="GE7" i="19"/>
  <c r="GD7" i="19"/>
  <c r="GC7" i="19"/>
  <c r="GF7" i="19" s="1"/>
  <c r="GB7" i="19"/>
  <c r="GH5" i="19"/>
  <c r="GG5" i="19"/>
  <c r="GE5" i="19"/>
  <c r="GD5" i="19"/>
  <c r="GC5" i="19"/>
  <c r="GB5" i="19"/>
  <c r="GH4" i="19"/>
  <c r="GG4" i="19"/>
  <c r="GE4" i="19"/>
  <c r="GD4" i="19"/>
  <c r="GC4" i="19"/>
  <c r="GB4" i="19"/>
  <c r="FF31" i="19"/>
  <c r="FE31" i="19"/>
  <c r="FC31" i="19"/>
  <c r="FB31" i="19"/>
  <c r="FA31" i="19"/>
  <c r="EZ31" i="19"/>
  <c r="FF30" i="19"/>
  <c r="FE30" i="19"/>
  <c r="FC30" i="19"/>
  <c r="FB30" i="19"/>
  <c r="FA30" i="19"/>
  <c r="EZ30" i="19"/>
  <c r="FF28" i="19"/>
  <c r="FE28" i="19"/>
  <c r="FC28" i="19"/>
  <c r="FB28" i="19"/>
  <c r="FA28" i="19"/>
  <c r="FD28" i="19" s="1"/>
  <c r="EZ28" i="19"/>
  <c r="FF27" i="19"/>
  <c r="FE27" i="19"/>
  <c r="FC27" i="19"/>
  <c r="FB27" i="19"/>
  <c r="FA27" i="19"/>
  <c r="EZ27" i="19"/>
  <c r="FF29" i="19"/>
  <c r="FE29" i="19"/>
  <c r="FC29" i="19"/>
  <c r="FB29" i="19"/>
  <c r="FA29" i="19"/>
  <c r="FD29" i="19" s="1"/>
  <c r="EZ29" i="19"/>
  <c r="FF26" i="19"/>
  <c r="FE26" i="19"/>
  <c r="FC26" i="19"/>
  <c r="FB26" i="19"/>
  <c r="FA26" i="19"/>
  <c r="FD26" i="19" s="1"/>
  <c r="EZ26" i="19"/>
  <c r="FF25" i="19"/>
  <c r="FE25" i="19"/>
  <c r="FC25" i="19"/>
  <c r="FB25" i="19"/>
  <c r="FA25" i="19"/>
  <c r="EZ25" i="19"/>
  <c r="FF22" i="19"/>
  <c r="FE22" i="19"/>
  <c r="FC22" i="19"/>
  <c r="FB22" i="19"/>
  <c r="FA22" i="19"/>
  <c r="EZ22" i="19"/>
  <c r="FF21" i="19"/>
  <c r="FE21" i="19"/>
  <c r="FC21" i="19"/>
  <c r="FB21" i="19"/>
  <c r="FA21" i="19"/>
  <c r="EZ21" i="19"/>
  <c r="FF20" i="19"/>
  <c r="FE20" i="19"/>
  <c r="FC20" i="19"/>
  <c r="FB20" i="19"/>
  <c r="FA20" i="19"/>
  <c r="FD20" i="19" s="1"/>
  <c r="EZ20" i="19"/>
  <c r="FF19" i="19"/>
  <c r="FE19" i="19"/>
  <c r="FC19" i="19"/>
  <c r="FB19" i="19"/>
  <c r="FA19" i="19"/>
  <c r="EZ19" i="19"/>
  <c r="FF18" i="19"/>
  <c r="FE18" i="19"/>
  <c r="FC18" i="19"/>
  <c r="FB18" i="19"/>
  <c r="FA18" i="19"/>
  <c r="EZ18" i="19"/>
  <c r="FF17" i="19"/>
  <c r="FE17" i="19"/>
  <c r="FC17" i="19"/>
  <c r="FB17" i="19"/>
  <c r="FA17" i="19"/>
  <c r="EZ17" i="19"/>
  <c r="FF24" i="19"/>
  <c r="FE24" i="19"/>
  <c r="FC24" i="19"/>
  <c r="FB24" i="19"/>
  <c r="FA24" i="19"/>
  <c r="EZ24" i="19"/>
  <c r="FF16" i="19"/>
  <c r="FE16" i="19"/>
  <c r="FC16" i="19"/>
  <c r="FB16" i="19"/>
  <c r="FA16" i="19"/>
  <c r="EZ16" i="19"/>
  <c r="FF15" i="19"/>
  <c r="FE15" i="19"/>
  <c r="FC15" i="19"/>
  <c r="FB15" i="19"/>
  <c r="FA15" i="19"/>
  <c r="EZ15" i="19"/>
  <c r="FF14" i="19"/>
  <c r="FE14" i="19"/>
  <c r="FC14" i="19"/>
  <c r="FB14" i="19"/>
  <c r="FA14" i="19"/>
  <c r="FD14" i="19" s="1"/>
  <c r="EZ14" i="19"/>
  <c r="FF13" i="19"/>
  <c r="FE13" i="19"/>
  <c r="FC13" i="19"/>
  <c r="FB13" i="19"/>
  <c r="FA13" i="19"/>
  <c r="EZ13" i="19"/>
  <c r="FF23" i="19"/>
  <c r="FE23" i="19"/>
  <c r="FC23" i="19"/>
  <c r="FB23" i="19"/>
  <c r="FA23" i="19"/>
  <c r="EZ23" i="19"/>
  <c r="FF11" i="19"/>
  <c r="FE11" i="19"/>
  <c r="FC11" i="19"/>
  <c r="FB11" i="19"/>
  <c r="FA11" i="19"/>
  <c r="FD11" i="19" s="1"/>
  <c r="EZ11" i="19"/>
  <c r="FF12" i="19"/>
  <c r="FE12" i="19"/>
  <c r="FC12" i="19"/>
  <c r="FB12" i="19"/>
  <c r="FA12" i="19"/>
  <c r="EZ12" i="19"/>
  <c r="FF10" i="19"/>
  <c r="FE10" i="19"/>
  <c r="FC10" i="19"/>
  <c r="FB10" i="19"/>
  <c r="FA10" i="19"/>
  <c r="EZ10" i="19"/>
  <c r="FF9" i="19"/>
  <c r="FE9" i="19"/>
  <c r="FC9" i="19"/>
  <c r="FB9" i="19"/>
  <c r="FA9" i="19"/>
  <c r="EZ9" i="19"/>
  <c r="FF8" i="19"/>
  <c r="FE8" i="19"/>
  <c r="FC8" i="19"/>
  <c r="FB8" i="19"/>
  <c r="FA8" i="19"/>
  <c r="FD8" i="19" s="1"/>
  <c r="EZ8" i="19"/>
  <c r="FF6" i="19"/>
  <c r="FE6" i="19"/>
  <c r="FC6" i="19"/>
  <c r="FB6" i="19"/>
  <c r="FA6" i="19"/>
  <c r="EZ6" i="19"/>
  <c r="FF7" i="19"/>
  <c r="FE7" i="19"/>
  <c r="FC7" i="19"/>
  <c r="FB7" i="19"/>
  <c r="FA7" i="19"/>
  <c r="EZ7" i="19"/>
  <c r="FF5" i="19"/>
  <c r="FE5" i="19"/>
  <c r="FC5" i="19"/>
  <c r="FB5" i="19"/>
  <c r="FA5" i="19"/>
  <c r="FD5" i="19" s="1"/>
  <c r="EZ5" i="19"/>
  <c r="FF4" i="19"/>
  <c r="FE4" i="19"/>
  <c r="FC4" i="19"/>
  <c r="FB4" i="19"/>
  <c r="FA4" i="19"/>
  <c r="EZ4" i="19"/>
  <c r="ED31" i="19"/>
  <c r="EC31" i="19"/>
  <c r="EA31" i="19"/>
  <c r="DZ31" i="19"/>
  <c r="DY31" i="19"/>
  <c r="DX31" i="19"/>
  <c r="ED30" i="19"/>
  <c r="EC30" i="19"/>
  <c r="EA30" i="19"/>
  <c r="DZ30" i="19"/>
  <c r="DY30" i="19"/>
  <c r="DX30" i="19"/>
  <c r="ED28" i="19"/>
  <c r="EC28" i="19"/>
  <c r="EA28" i="19"/>
  <c r="DZ28" i="19"/>
  <c r="DY28" i="19"/>
  <c r="EB28" i="19" s="1"/>
  <c r="DX28" i="19"/>
  <c r="ED27" i="19"/>
  <c r="EC27" i="19"/>
  <c r="EA27" i="19"/>
  <c r="DZ27" i="19"/>
  <c r="DY27" i="19"/>
  <c r="DX27" i="19"/>
  <c r="ED29" i="19"/>
  <c r="EC29" i="19"/>
  <c r="EA29" i="19"/>
  <c r="DZ29" i="19"/>
  <c r="DY29" i="19"/>
  <c r="EB29" i="19" s="1"/>
  <c r="DX29" i="19"/>
  <c r="ED26" i="19"/>
  <c r="EC26" i="19"/>
  <c r="EA26" i="19"/>
  <c r="DZ26" i="19"/>
  <c r="DY26" i="19"/>
  <c r="DX26" i="19"/>
  <c r="ED25" i="19"/>
  <c r="EC25" i="19"/>
  <c r="EA25" i="19"/>
  <c r="DZ25" i="19"/>
  <c r="DY25" i="19"/>
  <c r="DX25" i="19"/>
  <c r="ED22" i="19"/>
  <c r="EC22" i="19"/>
  <c r="EA22" i="19"/>
  <c r="DZ22" i="19"/>
  <c r="DY22" i="19"/>
  <c r="DX22" i="19"/>
  <c r="ED21" i="19"/>
  <c r="EC21" i="19"/>
  <c r="EA21" i="19"/>
  <c r="DZ21" i="19"/>
  <c r="DY21" i="19"/>
  <c r="DX21" i="19"/>
  <c r="ED20" i="19"/>
  <c r="EC20" i="19"/>
  <c r="EA20" i="19"/>
  <c r="DZ20" i="19"/>
  <c r="DY20" i="19"/>
  <c r="EB20" i="19" s="1"/>
  <c r="DX20" i="19"/>
  <c r="ED19" i="19"/>
  <c r="EC19" i="19"/>
  <c r="EA19" i="19"/>
  <c r="DZ19" i="19"/>
  <c r="DY19" i="19"/>
  <c r="DX19" i="19"/>
  <c r="ED18" i="19"/>
  <c r="EC18" i="19"/>
  <c r="EA18" i="19"/>
  <c r="DZ18" i="19"/>
  <c r="DY18" i="19"/>
  <c r="EB18" i="19" s="1"/>
  <c r="DX18" i="19"/>
  <c r="ED17" i="19"/>
  <c r="EC17" i="19"/>
  <c r="EA17" i="19"/>
  <c r="DZ17" i="19"/>
  <c r="DY17" i="19"/>
  <c r="EB17" i="19" s="1"/>
  <c r="DX17" i="19"/>
  <c r="ED24" i="19"/>
  <c r="EC24" i="19"/>
  <c r="EA24" i="19"/>
  <c r="DZ24" i="19"/>
  <c r="DY24" i="19"/>
  <c r="DX24" i="19"/>
  <c r="ED16" i="19"/>
  <c r="EC16" i="19"/>
  <c r="EA16" i="19"/>
  <c r="DZ16" i="19"/>
  <c r="DY16" i="19"/>
  <c r="DX16" i="19"/>
  <c r="ED15" i="19"/>
  <c r="EC15" i="19"/>
  <c r="EA15" i="19"/>
  <c r="DZ15" i="19"/>
  <c r="DY15" i="19"/>
  <c r="DX15" i="19"/>
  <c r="ED14" i="19"/>
  <c r="EC14" i="19"/>
  <c r="EA14" i="19"/>
  <c r="DZ14" i="19"/>
  <c r="DY14" i="19"/>
  <c r="DX14" i="19"/>
  <c r="ED13" i="19"/>
  <c r="EC13" i="19"/>
  <c r="EA13" i="19"/>
  <c r="DZ13" i="19"/>
  <c r="DY13" i="19"/>
  <c r="DX13" i="19"/>
  <c r="ED23" i="19"/>
  <c r="EC23" i="19"/>
  <c r="EA23" i="19"/>
  <c r="DZ23" i="19"/>
  <c r="DY23" i="19"/>
  <c r="EB23" i="19" s="1"/>
  <c r="DX23" i="19"/>
  <c r="ED11" i="19"/>
  <c r="EC11" i="19"/>
  <c r="EA11" i="19"/>
  <c r="DZ11" i="19"/>
  <c r="DY11" i="19"/>
  <c r="DX11" i="19"/>
  <c r="ED12" i="19"/>
  <c r="EC12" i="19"/>
  <c r="EA12" i="19"/>
  <c r="DZ12" i="19"/>
  <c r="DY12" i="19"/>
  <c r="DX12" i="19"/>
  <c r="ED10" i="19"/>
  <c r="EC10" i="19"/>
  <c r="EA10" i="19"/>
  <c r="DZ10" i="19"/>
  <c r="DY10" i="19"/>
  <c r="DX10" i="19"/>
  <c r="ED9" i="19"/>
  <c r="EC9" i="19"/>
  <c r="EA9" i="19"/>
  <c r="DZ9" i="19"/>
  <c r="DY9" i="19"/>
  <c r="DX9" i="19"/>
  <c r="ED8" i="19"/>
  <c r="EC8" i="19"/>
  <c r="EA8" i="19"/>
  <c r="DZ8" i="19"/>
  <c r="DY8" i="19"/>
  <c r="EB8" i="19" s="1"/>
  <c r="DX8" i="19"/>
  <c r="ED6" i="19"/>
  <c r="EC6" i="19"/>
  <c r="EA6" i="19"/>
  <c r="DZ6" i="19"/>
  <c r="DY6" i="19"/>
  <c r="DX6" i="19"/>
  <c r="ED7" i="19"/>
  <c r="EC7" i="19"/>
  <c r="EA7" i="19"/>
  <c r="DZ7" i="19"/>
  <c r="DY7" i="19"/>
  <c r="EB7" i="19" s="1"/>
  <c r="DX7" i="19"/>
  <c r="ED5" i="19"/>
  <c r="EC5" i="19"/>
  <c r="EA5" i="19"/>
  <c r="DZ5" i="19"/>
  <c r="DY5" i="19"/>
  <c r="EB5" i="19" s="1"/>
  <c r="DX5" i="19"/>
  <c r="ED4" i="19"/>
  <c r="EC4" i="19"/>
  <c r="EA4" i="19"/>
  <c r="DZ4" i="19"/>
  <c r="DY4" i="19"/>
  <c r="DX4" i="19"/>
  <c r="SD18" i="27"/>
  <c r="SC18" i="27"/>
  <c r="SA18" i="27"/>
  <c r="RZ18" i="27"/>
  <c r="RY18" i="27"/>
  <c r="RX18" i="27"/>
  <c r="SD17" i="27"/>
  <c r="SC17" i="27"/>
  <c r="SA17" i="27"/>
  <c r="RZ17" i="27"/>
  <c r="RY17" i="27"/>
  <c r="RX17" i="27"/>
  <c r="SD15" i="27"/>
  <c r="SC15" i="27"/>
  <c r="SA15" i="27"/>
  <c r="RZ15" i="27"/>
  <c r="RY15" i="27"/>
  <c r="RX15" i="27"/>
  <c r="SD16" i="27"/>
  <c r="SC16" i="27"/>
  <c r="SA16" i="27"/>
  <c r="RZ16" i="27"/>
  <c r="RY16" i="27"/>
  <c r="RX16" i="27"/>
  <c r="SD14" i="27"/>
  <c r="SC14" i="27"/>
  <c r="SA14" i="27"/>
  <c r="RZ14" i="27"/>
  <c r="RY14" i="27"/>
  <c r="RX14" i="27"/>
  <c r="SD12" i="27"/>
  <c r="SC12" i="27"/>
  <c r="SA12" i="27"/>
  <c r="RZ12" i="27"/>
  <c r="RY12" i="27"/>
  <c r="SB12" i="27" s="1"/>
  <c r="RX12" i="27"/>
  <c r="SD11" i="27"/>
  <c r="SC11" i="27"/>
  <c r="SA11" i="27"/>
  <c r="RZ11" i="27"/>
  <c r="RY11" i="27"/>
  <c r="RX11" i="27"/>
  <c r="SD10" i="27"/>
  <c r="SC10" i="27"/>
  <c r="SA10" i="27"/>
  <c r="RZ10" i="27"/>
  <c r="RY10" i="27"/>
  <c r="RX10" i="27"/>
  <c r="SD13" i="27"/>
  <c r="SC13" i="27"/>
  <c r="SA13" i="27"/>
  <c r="RZ13" i="27"/>
  <c r="RY13" i="27"/>
  <c r="RX13" i="27"/>
  <c r="SD9" i="27"/>
  <c r="SC9" i="27"/>
  <c r="SA9" i="27"/>
  <c r="RZ9" i="27"/>
  <c r="RY9" i="27"/>
  <c r="RX9" i="27"/>
  <c r="SD8" i="27"/>
  <c r="SC8" i="27"/>
  <c r="SA8" i="27"/>
  <c r="RZ8" i="27"/>
  <c r="RY8" i="27"/>
  <c r="RX8" i="27"/>
  <c r="SD6" i="27"/>
  <c r="SC6" i="27"/>
  <c r="SA6" i="27"/>
  <c r="RZ6" i="27"/>
  <c r="RY6" i="27"/>
  <c r="RX6" i="27"/>
  <c r="SD7" i="27"/>
  <c r="SC7" i="27"/>
  <c r="SA7" i="27"/>
  <c r="RZ7" i="27"/>
  <c r="RY7" i="27"/>
  <c r="SB7" i="27" s="1"/>
  <c r="RX7" i="27"/>
  <c r="SD4" i="27"/>
  <c r="SC4" i="27"/>
  <c r="SA4" i="27"/>
  <c r="RZ4" i="27"/>
  <c r="RY4" i="27"/>
  <c r="RX4" i="27"/>
  <c r="SD5" i="27"/>
  <c r="SC5" i="27"/>
  <c r="SA5" i="27"/>
  <c r="RZ5" i="27"/>
  <c r="RY5" i="27"/>
  <c r="RX5" i="27"/>
  <c r="RB18" i="27"/>
  <c r="RA18" i="27"/>
  <c r="QY18" i="27"/>
  <c r="QX18" i="27"/>
  <c r="QW18" i="27"/>
  <c r="QV18" i="27"/>
  <c r="RB17" i="27"/>
  <c r="RA17" i="27"/>
  <c r="QY17" i="27"/>
  <c r="QX17" i="27"/>
  <c r="QW17" i="27"/>
  <c r="QV17" i="27"/>
  <c r="RB15" i="27"/>
  <c r="RA15" i="27"/>
  <c r="QY15" i="27"/>
  <c r="QX15" i="27"/>
  <c r="QW15" i="27"/>
  <c r="QV15" i="27"/>
  <c r="RB16" i="27"/>
  <c r="RA16" i="27"/>
  <c r="QY16" i="27"/>
  <c r="QX16" i="27"/>
  <c r="QW16" i="27"/>
  <c r="QV16" i="27"/>
  <c r="RB14" i="27"/>
  <c r="RA14" i="27"/>
  <c r="QY14" i="27"/>
  <c r="QX14" i="27"/>
  <c r="QW14" i="27"/>
  <c r="QV14" i="27"/>
  <c r="RB12" i="27"/>
  <c r="RA12" i="27"/>
  <c r="QY12" i="27"/>
  <c r="QX12" i="27"/>
  <c r="QW12" i="27"/>
  <c r="QV12" i="27"/>
  <c r="RB11" i="27"/>
  <c r="RA11" i="27"/>
  <c r="QY11" i="27"/>
  <c r="QX11" i="27"/>
  <c r="QW11" i="27"/>
  <c r="QV11" i="27"/>
  <c r="RB10" i="27"/>
  <c r="RA10" i="27"/>
  <c r="QY10" i="27"/>
  <c r="QX10" i="27"/>
  <c r="QW10" i="27"/>
  <c r="QV10" i="27"/>
  <c r="RB13" i="27"/>
  <c r="RA13" i="27"/>
  <c r="QY13" i="27"/>
  <c r="QX13" i="27"/>
  <c r="QW13" i="27"/>
  <c r="QV13" i="27"/>
  <c r="RB9" i="27"/>
  <c r="RA9" i="27"/>
  <c r="QY9" i="27"/>
  <c r="QX9" i="27"/>
  <c r="QW9" i="27"/>
  <c r="QV9" i="27"/>
  <c r="RB8" i="27"/>
  <c r="RA8" i="27"/>
  <c r="QY8" i="27"/>
  <c r="QX8" i="27"/>
  <c r="QW8" i="27"/>
  <c r="QV8" i="27"/>
  <c r="RB6" i="27"/>
  <c r="RA6" i="27"/>
  <c r="QY6" i="27"/>
  <c r="QX6" i="27"/>
  <c r="QW6" i="27"/>
  <c r="QV6" i="27"/>
  <c r="RB7" i="27"/>
  <c r="RA7" i="27"/>
  <c r="QY7" i="27"/>
  <c r="QX7" i="27"/>
  <c r="QW7" i="27"/>
  <c r="QV7" i="27"/>
  <c r="RB4" i="27"/>
  <c r="RA4" i="27"/>
  <c r="QY4" i="27"/>
  <c r="QX4" i="27"/>
  <c r="QW4" i="27"/>
  <c r="QV4" i="27"/>
  <c r="RB5" i="27"/>
  <c r="RA5" i="27"/>
  <c r="QY5" i="27"/>
  <c r="QX5" i="27"/>
  <c r="QW5" i="27"/>
  <c r="QV5" i="27"/>
  <c r="PZ18" i="27"/>
  <c r="PY18" i="27"/>
  <c r="PW18" i="27"/>
  <c r="PV18" i="27"/>
  <c r="PU18" i="27"/>
  <c r="PT18" i="27"/>
  <c r="PZ17" i="27"/>
  <c r="PY17" i="27"/>
  <c r="PW17" i="27"/>
  <c r="PV17" i="27"/>
  <c r="PU17" i="27"/>
  <c r="PT17" i="27"/>
  <c r="PZ15" i="27"/>
  <c r="PY15" i="27"/>
  <c r="PW15" i="27"/>
  <c r="PV15" i="27"/>
  <c r="PU15" i="27"/>
  <c r="PT15" i="27"/>
  <c r="PZ16" i="27"/>
  <c r="PY16" i="27"/>
  <c r="PW16" i="27"/>
  <c r="PV16" i="27"/>
  <c r="PU16" i="27"/>
  <c r="PX16" i="27" s="1"/>
  <c r="PT16" i="27"/>
  <c r="PZ14" i="27"/>
  <c r="PY14" i="27"/>
  <c r="PW14" i="27"/>
  <c r="PV14" i="27"/>
  <c r="PU14" i="27"/>
  <c r="PT14" i="27"/>
  <c r="PZ12" i="27"/>
  <c r="PY12" i="27"/>
  <c r="PW12" i="27"/>
  <c r="PV12" i="27"/>
  <c r="PU12" i="27"/>
  <c r="PT12" i="27"/>
  <c r="PZ11" i="27"/>
  <c r="PY11" i="27"/>
  <c r="PW11" i="27"/>
  <c r="PV11" i="27"/>
  <c r="PU11" i="27"/>
  <c r="PT11" i="27"/>
  <c r="PZ10" i="27"/>
  <c r="PY10" i="27"/>
  <c r="PW10" i="27"/>
  <c r="PV10" i="27"/>
  <c r="PU10" i="27"/>
  <c r="PT10" i="27"/>
  <c r="PZ13" i="27"/>
  <c r="PY13" i="27"/>
  <c r="PW13" i="27"/>
  <c r="PV13" i="27"/>
  <c r="PU13" i="27"/>
  <c r="PT13" i="27"/>
  <c r="PZ9" i="27"/>
  <c r="PY9" i="27"/>
  <c r="PW9" i="27"/>
  <c r="PV9" i="27"/>
  <c r="PU9" i="27"/>
  <c r="PT9" i="27"/>
  <c r="PZ8" i="27"/>
  <c r="PY8" i="27"/>
  <c r="PW8" i="27"/>
  <c r="PV8" i="27"/>
  <c r="PU8" i="27"/>
  <c r="PX8" i="27" s="1"/>
  <c r="PT8" i="27"/>
  <c r="PZ6" i="27"/>
  <c r="PY6" i="27"/>
  <c r="PW6" i="27"/>
  <c r="PV6" i="27"/>
  <c r="PU6" i="27"/>
  <c r="PT6" i="27"/>
  <c r="PZ7" i="27"/>
  <c r="PY7" i="27"/>
  <c r="PW7" i="27"/>
  <c r="PV7" i="27"/>
  <c r="PU7" i="27"/>
  <c r="PT7" i="27"/>
  <c r="PZ4" i="27"/>
  <c r="PY4" i="27"/>
  <c r="PW4" i="27"/>
  <c r="PV4" i="27"/>
  <c r="PU4" i="27"/>
  <c r="PT4" i="27"/>
  <c r="PZ5" i="27"/>
  <c r="PY5" i="27"/>
  <c r="PW5" i="27"/>
  <c r="PV5" i="27"/>
  <c r="PU5" i="27"/>
  <c r="PT5" i="27"/>
  <c r="OX18" i="27"/>
  <c r="OW18" i="27"/>
  <c r="OU18" i="27"/>
  <c r="OT18" i="27"/>
  <c r="OS18" i="27"/>
  <c r="OR18" i="27"/>
  <c r="OX17" i="27"/>
  <c r="OW17" i="27"/>
  <c r="OU17" i="27"/>
  <c r="OT17" i="27"/>
  <c r="OS17" i="27"/>
  <c r="OR17" i="27"/>
  <c r="OX15" i="27"/>
  <c r="OW15" i="27"/>
  <c r="OU15" i="27"/>
  <c r="OT15" i="27"/>
  <c r="OS15" i="27"/>
  <c r="OR15" i="27"/>
  <c r="OX16" i="27"/>
  <c r="OW16" i="27"/>
  <c r="OU16" i="27"/>
  <c r="OT16" i="27"/>
  <c r="OS16" i="27"/>
  <c r="OR16" i="27"/>
  <c r="OX14" i="27"/>
  <c r="OW14" i="27"/>
  <c r="OU14" i="27"/>
  <c r="OT14" i="27"/>
  <c r="OS14" i="27"/>
  <c r="OR14" i="27"/>
  <c r="OX12" i="27"/>
  <c r="OW12" i="27"/>
  <c r="OU12" i="27"/>
  <c r="OT12" i="27"/>
  <c r="OS12" i="27"/>
  <c r="OR12" i="27"/>
  <c r="OX11" i="27"/>
  <c r="OW11" i="27"/>
  <c r="OU11" i="27"/>
  <c r="OT11" i="27"/>
  <c r="OS11" i="27"/>
  <c r="OR11" i="27"/>
  <c r="OX10" i="27"/>
  <c r="OW10" i="27"/>
  <c r="OU10" i="27"/>
  <c r="OT10" i="27"/>
  <c r="OS10" i="27"/>
  <c r="OR10" i="27"/>
  <c r="OX13" i="27"/>
  <c r="OW13" i="27"/>
  <c r="OU13" i="27"/>
  <c r="OT13" i="27"/>
  <c r="OS13" i="27"/>
  <c r="OR13" i="27"/>
  <c r="OX9" i="27"/>
  <c r="OW9" i="27"/>
  <c r="OU9" i="27"/>
  <c r="OT9" i="27"/>
  <c r="OS9" i="27"/>
  <c r="OR9" i="27"/>
  <c r="OX8" i="27"/>
  <c r="OW8" i="27"/>
  <c r="OU8" i="27"/>
  <c r="OT8" i="27"/>
  <c r="OS8" i="27"/>
  <c r="OR8" i="27"/>
  <c r="OX6" i="27"/>
  <c r="OW6" i="27"/>
  <c r="OU6" i="27"/>
  <c r="OT6" i="27"/>
  <c r="OS6" i="27"/>
  <c r="OR6" i="27"/>
  <c r="OX7" i="27"/>
  <c r="OW7" i="27"/>
  <c r="OU7" i="27"/>
  <c r="OT7" i="27"/>
  <c r="OS7" i="27"/>
  <c r="OR7" i="27"/>
  <c r="OX4" i="27"/>
  <c r="OW4" i="27"/>
  <c r="OU4" i="27"/>
  <c r="OT4" i="27"/>
  <c r="OS4" i="27"/>
  <c r="OR4" i="27"/>
  <c r="OX5" i="27"/>
  <c r="OW5" i="27"/>
  <c r="OU5" i="27"/>
  <c r="OT5" i="27"/>
  <c r="OS5" i="27"/>
  <c r="OR5" i="27"/>
  <c r="NV18" i="27"/>
  <c r="NU18" i="27"/>
  <c r="NS18" i="27"/>
  <c r="NR18" i="27"/>
  <c r="NQ18" i="27"/>
  <c r="NP18" i="27"/>
  <c r="NV17" i="27"/>
  <c r="NU17" i="27"/>
  <c r="NS17" i="27"/>
  <c r="NR17" i="27"/>
  <c r="NQ17" i="27"/>
  <c r="NP17" i="27"/>
  <c r="NV15" i="27"/>
  <c r="NU15" i="27"/>
  <c r="NS15" i="27"/>
  <c r="NR15" i="27"/>
  <c r="NQ15" i="27"/>
  <c r="NP15" i="27"/>
  <c r="NV16" i="27"/>
  <c r="NU16" i="27"/>
  <c r="NS16" i="27"/>
  <c r="NR16" i="27"/>
  <c r="NQ16" i="27"/>
  <c r="NP16" i="27"/>
  <c r="NV14" i="27"/>
  <c r="NU14" i="27"/>
  <c r="NS14" i="27"/>
  <c r="NR14" i="27"/>
  <c r="NQ14" i="27"/>
  <c r="NP14" i="27"/>
  <c r="NV12" i="27"/>
  <c r="NU12" i="27"/>
  <c r="NS12" i="27"/>
  <c r="NR12" i="27"/>
  <c r="NQ12" i="27"/>
  <c r="NP12" i="27"/>
  <c r="NV11" i="27"/>
  <c r="NU11" i="27"/>
  <c r="NS11" i="27"/>
  <c r="NR11" i="27"/>
  <c r="NQ11" i="27"/>
  <c r="NP11" i="27"/>
  <c r="NV10" i="27"/>
  <c r="NU10" i="27"/>
  <c r="NS10" i="27"/>
  <c r="NR10" i="27"/>
  <c r="NQ10" i="27"/>
  <c r="NP10" i="27"/>
  <c r="NV13" i="27"/>
  <c r="NU13" i="27"/>
  <c r="NS13" i="27"/>
  <c r="NR13" i="27"/>
  <c r="NQ13" i="27"/>
  <c r="NP13" i="27"/>
  <c r="NV9" i="27"/>
  <c r="NU9" i="27"/>
  <c r="NS9" i="27"/>
  <c r="NR9" i="27"/>
  <c r="NQ9" i="27"/>
  <c r="NP9" i="27"/>
  <c r="NV8" i="27"/>
  <c r="NU8" i="27"/>
  <c r="NS8" i="27"/>
  <c r="NR8" i="27"/>
  <c r="NQ8" i="27"/>
  <c r="NP8" i="27"/>
  <c r="NV6" i="27"/>
  <c r="NU6" i="27"/>
  <c r="NS6" i="27"/>
  <c r="NR6" i="27"/>
  <c r="NQ6" i="27"/>
  <c r="NP6" i="27"/>
  <c r="NV7" i="27"/>
  <c r="NU7" i="27"/>
  <c r="NS7" i="27"/>
  <c r="NR7" i="27"/>
  <c r="NQ7" i="27"/>
  <c r="NP7" i="27"/>
  <c r="NV4" i="27"/>
  <c r="NU4" i="27"/>
  <c r="NS4" i="27"/>
  <c r="NR4" i="27"/>
  <c r="NQ4" i="27"/>
  <c r="NP4" i="27"/>
  <c r="NV5" i="27"/>
  <c r="NU5" i="27"/>
  <c r="NS5" i="27"/>
  <c r="NR5" i="27"/>
  <c r="NQ5" i="27"/>
  <c r="NP5" i="27"/>
  <c r="MT18" i="27"/>
  <c r="MS18" i="27"/>
  <c r="MQ18" i="27"/>
  <c r="MP18" i="27"/>
  <c r="MO18" i="27"/>
  <c r="MN18" i="27"/>
  <c r="MT17" i="27"/>
  <c r="MS17" i="27"/>
  <c r="MQ17" i="27"/>
  <c r="MP17" i="27"/>
  <c r="MO17" i="27"/>
  <c r="MN17" i="27"/>
  <c r="MT15" i="27"/>
  <c r="MS15" i="27"/>
  <c r="MQ15" i="27"/>
  <c r="MP15" i="27"/>
  <c r="MO15" i="27"/>
  <c r="MN15" i="27"/>
  <c r="MT16" i="27"/>
  <c r="MS16" i="27"/>
  <c r="MQ16" i="27"/>
  <c r="MP16" i="27"/>
  <c r="MO16" i="27"/>
  <c r="MN16" i="27"/>
  <c r="MT14" i="27"/>
  <c r="MS14" i="27"/>
  <c r="MQ14" i="27"/>
  <c r="MP14" i="27"/>
  <c r="MO14" i="27"/>
  <c r="MN14" i="27"/>
  <c r="MT12" i="27"/>
  <c r="MS12" i="27"/>
  <c r="MQ12" i="27"/>
  <c r="MP12" i="27"/>
  <c r="MO12" i="27"/>
  <c r="MN12" i="27"/>
  <c r="MT11" i="27"/>
  <c r="MS11" i="27"/>
  <c r="MQ11" i="27"/>
  <c r="MP11" i="27"/>
  <c r="MO11" i="27"/>
  <c r="MN11" i="27"/>
  <c r="MT10" i="27"/>
  <c r="MS10" i="27"/>
  <c r="MQ10" i="27"/>
  <c r="MP10" i="27"/>
  <c r="MO10" i="27"/>
  <c r="MN10" i="27"/>
  <c r="MT13" i="27"/>
  <c r="MS13" i="27"/>
  <c r="MQ13" i="27"/>
  <c r="MP13" i="27"/>
  <c r="MO13" i="27"/>
  <c r="MN13" i="27"/>
  <c r="MT9" i="27"/>
  <c r="MS9" i="27"/>
  <c r="MQ9" i="27"/>
  <c r="MP9" i="27"/>
  <c r="MO9" i="27"/>
  <c r="MN9" i="27"/>
  <c r="MT8" i="27"/>
  <c r="MS8" i="27"/>
  <c r="MQ8" i="27"/>
  <c r="MP8" i="27"/>
  <c r="MO8" i="27"/>
  <c r="MN8" i="27"/>
  <c r="MT6" i="27"/>
  <c r="MS6" i="27"/>
  <c r="MQ6" i="27"/>
  <c r="MP6" i="27"/>
  <c r="MO6" i="27"/>
  <c r="MN6" i="27"/>
  <c r="MT7" i="27"/>
  <c r="MS7" i="27"/>
  <c r="MQ7" i="27"/>
  <c r="MP7" i="27"/>
  <c r="MO7" i="27"/>
  <c r="MN7" i="27"/>
  <c r="MT4" i="27"/>
  <c r="MS4" i="27"/>
  <c r="MQ4" i="27"/>
  <c r="MP4" i="27"/>
  <c r="MO4" i="27"/>
  <c r="MR4" i="27" s="1"/>
  <c r="MN4" i="27"/>
  <c r="MT5" i="27"/>
  <c r="MS5" i="27"/>
  <c r="MQ5" i="27"/>
  <c r="MP5" i="27"/>
  <c r="MO5" i="27"/>
  <c r="MN5" i="27"/>
  <c r="LR18" i="27"/>
  <c r="LQ18" i="27"/>
  <c r="LO18" i="27"/>
  <c r="LN18" i="27"/>
  <c r="LM18" i="27"/>
  <c r="LL18" i="27"/>
  <c r="LR17" i="27"/>
  <c r="LQ17" i="27"/>
  <c r="LO17" i="27"/>
  <c r="LN17" i="27"/>
  <c r="LM17" i="27"/>
  <c r="LL17" i="27"/>
  <c r="LR15" i="27"/>
  <c r="LQ15" i="27"/>
  <c r="LO15" i="27"/>
  <c r="LN15" i="27"/>
  <c r="LM15" i="27"/>
  <c r="LL15" i="27"/>
  <c r="LR16" i="27"/>
  <c r="LQ16" i="27"/>
  <c r="LO16" i="27"/>
  <c r="LN16" i="27"/>
  <c r="LM16" i="27"/>
  <c r="LL16" i="27"/>
  <c r="LR14" i="27"/>
  <c r="LQ14" i="27"/>
  <c r="LO14" i="27"/>
  <c r="LN14" i="27"/>
  <c r="LM14" i="27"/>
  <c r="LL14" i="27"/>
  <c r="LR12" i="27"/>
  <c r="LQ12" i="27"/>
  <c r="LO12" i="27"/>
  <c r="LN12" i="27"/>
  <c r="LM12" i="27"/>
  <c r="LP12" i="27" s="1"/>
  <c r="LL12" i="27"/>
  <c r="LR11" i="27"/>
  <c r="LQ11" i="27"/>
  <c r="LO11" i="27"/>
  <c r="LN11" i="27"/>
  <c r="LM11" i="27"/>
  <c r="LL11" i="27"/>
  <c r="LR10" i="27"/>
  <c r="LQ10" i="27"/>
  <c r="LO10" i="27"/>
  <c r="LN10" i="27"/>
  <c r="LM10" i="27"/>
  <c r="LL10" i="27"/>
  <c r="LR13" i="27"/>
  <c r="LQ13" i="27"/>
  <c r="LO13" i="27"/>
  <c r="LN13" i="27"/>
  <c r="LM13" i="27"/>
  <c r="LL13" i="27"/>
  <c r="LR9" i="27"/>
  <c r="LQ9" i="27"/>
  <c r="LO9" i="27"/>
  <c r="LN9" i="27"/>
  <c r="LM9" i="27"/>
  <c r="LL9" i="27"/>
  <c r="LR8" i="27"/>
  <c r="LQ8" i="27"/>
  <c r="LO8" i="27"/>
  <c r="LN8" i="27"/>
  <c r="LM8" i="27"/>
  <c r="LL8" i="27"/>
  <c r="LR6" i="27"/>
  <c r="LQ6" i="27"/>
  <c r="LO6" i="27"/>
  <c r="LN6" i="27"/>
  <c r="LM6" i="27"/>
  <c r="LL6" i="27"/>
  <c r="LR7" i="27"/>
  <c r="LQ7" i="27"/>
  <c r="LO7" i="27"/>
  <c r="LN7" i="27"/>
  <c r="LM7" i="27"/>
  <c r="LP7" i="27" s="1"/>
  <c r="LL7" i="27"/>
  <c r="LR4" i="27"/>
  <c r="LQ4" i="27"/>
  <c r="LO4" i="27"/>
  <c r="LN4" i="27"/>
  <c r="LM4" i="27"/>
  <c r="LL4" i="27"/>
  <c r="LR5" i="27"/>
  <c r="LQ5" i="27"/>
  <c r="LO5" i="27"/>
  <c r="LN5" i="27"/>
  <c r="LM5" i="27"/>
  <c r="LL5" i="27"/>
  <c r="KP18" i="27"/>
  <c r="KO18" i="27"/>
  <c r="KM18" i="27"/>
  <c r="KL18" i="27"/>
  <c r="KK18" i="27"/>
  <c r="KJ18" i="27"/>
  <c r="KP17" i="27"/>
  <c r="KO17" i="27"/>
  <c r="KM17" i="27"/>
  <c r="KL17" i="27"/>
  <c r="KK17" i="27"/>
  <c r="KJ17" i="27"/>
  <c r="KP15" i="27"/>
  <c r="KO15" i="27"/>
  <c r="KM15" i="27"/>
  <c r="KL15" i="27"/>
  <c r="KK15" i="27"/>
  <c r="KJ15" i="27"/>
  <c r="KP16" i="27"/>
  <c r="KO16" i="27"/>
  <c r="KM16" i="27"/>
  <c r="KL16" i="27"/>
  <c r="KK16" i="27"/>
  <c r="KJ16" i="27"/>
  <c r="KP14" i="27"/>
  <c r="KO14" i="27"/>
  <c r="KM14" i="27"/>
  <c r="KL14" i="27"/>
  <c r="KK14" i="27"/>
  <c r="KJ14" i="27"/>
  <c r="KP12" i="27"/>
  <c r="KO12" i="27"/>
  <c r="KM12" i="27"/>
  <c r="KL12" i="27"/>
  <c r="KK12" i="27"/>
  <c r="KN12" i="27" s="1"/>
  <c r="KJ12" i="27"/>
  <c r="KP11" i="27"/>
  <c r="KO11" i="27"/>
  <c r="KM11" i="27"/>
  <c r="KL11" i="27"/>
  <c r="KK11" i="27"/>
  <c r="KJ11" i="27"/>
  <c r="KP10" i="27"/>
  <c r="KO10" i="27"/>
  <c r="KM10" i="27"/>
  <c r="KL10" i="27"/>
  <c r="KK10" i="27"/>
  <c r="KJ10" i="27"/>
  <c r="KP13" i="27"/>
  <c r="KO13" i="27"/>
  <c r="KM13" i="27"/>
  <c r="KL13" i="27"/>
  <c r="KK13" i="27"/>
  <c r="KJ13" i="27"/>
  <c r="KP9" i="27"/>
  <c r="KO9" i="27"/>
  <c r="KM9" i="27"/>
  <c r="KL9" i="27"/>
  <c r="KK9" i="27"/>
  <c r="KJ9" i="27"/>
  <c r="KP8" i="27"/>
  <c r="KO8" i="27"/>
  <c r="KM8" i="27"/>
  <c r="KL8" i="27"/>
  <c r="KK8" i="27"/>
  <c r="KJ8" i="27"/>
  <c r="KP6" i="27"/>
  <c r="KO6" i="27"/>
  <c r="KM6" i="27"/>
  <c r="KL6" i="27"/>
  <c r="KK6" i="27"/>
  <c r="KJ6" i="27"/>
  <c r="KP7" i="27"/>
  <c r="KO7" i="27"/>
  <c r="KM7" i="27"/>
  <c r="KL7" i="27"/>
  <c r="KK7" i="27"/>
  <c r="KN7" i="27" s="1"/>
  <c r="KJ7" i="27"/>
  <c r="KP4" i="27"/>
  <c r="KO4" i="27"/>
  <c r="KM4" i="27"/>
  <c r="KL4" i="27"/>
  <c r="KK4" i="27"/>
  <c r="KJ4" i="27"/>
  <c r="KP5" i="27"/>
  <c r="KO5" i="27"/>
  <c r="KM5" i="27"/>
  <c r="KL5" i="27"/>
  <c r="KK5" i="27"/>
  <c r="KJ5" i="27"/>
  <c r="JN18" i="27"/>
  <c r="JM18" i="27"/>
  <c r="JK18" i="27"/>
  <c r="JJ18" i="27"/>
  <c r="JI18" i="27"/>
  <c r="JH18" i="27"/>
  <c r="JN17" i="27"/>
  <c r="JM17" i="27"/>
  <c r="JK17" i="27"/>
  <c r="JJ17" i="27"/>
  <c r="JI17" i="27"/>
  <c r="JH17" i="27"/>
  <c r="JN15" i="27"/>
  <c r="JM15" i="27"/>
  <c r="JK15" i="27"/>
  <c r="JJ15" i="27"/>
  <c r="JI15" i="27"/>
  <c r="JH15" i="27"/>
  <c r="JN16" i="27"/>
  <c r="JM16" i="27"/>
  <c r="JK16" i="27"/>
  <c r="JJ16" i="27"/>
  <c r="JI16" i="27"/>
  <c r="JL16" i="27" s="1"/>
  <c r="JH16" i="27"/>
  <c r="JN14" i="27"/>
  <c r="JM14" i="27"/>
  <c r="JK14" i="27"/>
  <c r="JJ14" i="27"/>
  <c r="JI14" i="27"/>
  <c r="JH14" i="27"/>
  <c r="JN12" i="27"/>
  <c r="JM12" i="27"/>
  <c r="JK12" i="27"/>
  <c r="JJ12" i="27"/>
  <c r="JI12" i="27"/>
  <c r="JH12" i="27"/>
  <c r="JN11" i="27"/>
  <c r="JM11" i="27"/>
  <c r="JK11" i="27"/>
  <c r="JJ11" i="27"/>
  <c r="JI11" i="27"/>
  <c r="JH11" i="27"/>
  <c r="JN10" i="27"/>
  <c r="JM10" i="27"/>
  <c r="JK10" i="27"/>
  <c r="JJ10" i="27"/>
  <c r="JI10" i="27"/>
  <c r="JH10" i="27"/>
  <c r="JN13" i="27"/>
  <c r="JM13" i="27"/>
  <c r="JK13" i="27"/>
  <c r="JJ13" i="27"/>
  <c r="JI13" i="27"/>
  <c r="JH13" i="27"/>
  <c r="JN9" i="27"/>
  <c r="JM9" i="27"/>
  <c r="JK9" i="27"/>
  <c r="JJ9" i="27"/>
  <c r="JI9" i="27"/>
  <c r="JH9" i="27"/>
  <c r="JN8" i="27"/>
  <c r="JM8" i="27"/>
  <c r="JK8" i="27"/>
  <c r="JJ8" i="27"/>
  <c r="JI8" i="27"/>
  <c r="JL8" i="27" s="1"/>
  <c r="JH8" i="27"/>
  <c r="JN6" i="27"/>
  <c r="JM6" i="27"/>
  <c r="JK6" i="27"/>
  <c r="JJ6" i="27"/>
  <c r="JI6" i="27"/>
  <c r="JH6" i="27"/>
  <c r="JN7" i="27"/>
  <c r="JM7" i="27"/>
  <c r="JK7" i="27"/>
  <c r="JJ7" i="27"/>
  <c r="JI7" i="27"/>
  <c r="JH7" i="27"/>
  <c r="JN4" i="27"/>
  <c r="JM4" i="27"/>
  <c r="JK4" i="27"/>
  <c r="JJ4" i="27"/>
  <c r="JI4" i="27"/>
  <c r="JH4" i="27"/>
  <c r="JN5" i="27"/>
  <c r="JM5" i="27"/>
  <c r="JK5" i="27"/>
  <c r="JJ5" i="27"/>
  <c r="JI5" i="27"/>
  <c r="JH5" i="27"/>
  <c r="IL18" i="27"/>
  <c r="IK18" i="27"/>
  <c r="II18" i="27"/>
  <c r="IH18" i="27"/>
  <c r="IG18" i="27"/>
  <c r="IF18" i="27"/>
  <c r="IL17" i="27"/>
  <c r="IK17" i="27"/>
  <c r="II17" i="27"/>
  <c r="IH17" i="27"/>
  <c r="IG17" i="27"/>
  <c r="IF17" i="27"/>
  <c r="IL15" i="27"/>
  <c r="IK15" i="27"/>
  <c r="II15" i="27"/>
  <c r="IH15" i="27"/>
  <c r="IG15" i="27"/>
  <c r="IF15" i="27"/>
  <c r="IL16" i="27"/>
  <c r="IK16" i="27"/>
  <c r="II16" i="27"/>
  <c r="IH16" i="27"/>
  <c r="IG16" i="27"/>
  <c r="IJ16" i="27" s="1"/>
  <c r="IF16" i="27"/>
  <c r="IL14" i="27"/>
  <c r="IK14" i="27"/>
  <c r="II14" i="27"/>
  <c r="IH14" i="27"/>
  <c r="IG14" i="27"/>
  <c r="IF14" i="27"/>
  <c r="IL12" i="27"/>
  <c r="IK12" i="27"/>
  <c r="II12" i="27"/>
  <c r="IH12" i="27"/>
  <c r="IG12" i="27"/>
  <c r="IF12" i="27"/>
  <c r="IL11" i="27"/>
  <c r="IK11" i="27"/>
  <c r="II11" i="27"/>
  <c r="IH11" i="27"/>
  <c r="IG11" i="27"/>
  <c r="IF11" i="27"/>
  <c r="IL10" i="27"/>
  <c r="IK10" i="27"/>
  <c r="II10" i="27"/>
  <c r="IH10" i="27"/>
  <c r="IG10" i="27"/>
  <c r="IF10" i="27"/>
  <c r="IL13" i="27"/>
  <c r="IK13" i="27"/>
  <c r="II13" i="27"/>
  <c r="IH13" i="27"/>
  <c r="IG13" i="27"/>
  <c r="IF13" i="27"/>
  <c r="IL9" i="27"/>
  <c r="IK9" i="27"/>
  <c r="II9" i="27"/>
  <c r="IH9" i="27"/>
  <c r="IG9" i="27"/>
  <c r="IF9" i="27"/>
  <c r="IL8" i="27"/>
  <c r="IK8" i="27"/>
  <c r="II8" i="27"/>
  <c r="IH8" i="27"/>
  <c r="IG8" i="27"/>
  <c r="IJ8" i="27" s="1"/>
  <c r="IF8" i="27"/>
  <c r="IL6" i="27"/>
  <c r="IK6" i="27"/>
  <c r="II6" i="27"/>
  <c r="IH6" i="27"/>
  <c r="IG6" i="27"/>
  <c r="IF6" i="27"/>
  <c r="IL7" i="27"/>
  <c r="IK7" i="27"/>
  <c r="II7" i="27"/>
  <c r="IH7" i="27"/>
  <c r="IG7" i="27"/>
  <c r="IF7" i="27"/>
  <c r="IL4" i="27"/>
  <c r="IK4" i="27"/>
  <c r="II4" i="27"/>
  <c r="IH4" i="27"/>
  <c r="IG4" i="27"/>
  <c r="IF4" i="27"/>
  <c r="IL5" i="27"/>
  <c r="IK5" i="27"/>
  <c r="II5" i="27"/>
  <c r="IH5" i="27"/>
  <c r="IG5" i="27"/>
  <c r="IF5" i="27"/>
  <c r="HJ18" i="27"/>
  <c r="HI18" i="27"/>
  <c r="HG18" i="27"/>
  <c r="HF18" i="27"/>
  <c r="HE18" i="27"/>
  <c r="HD18" i="27"/>
  <c r="HJ17" i="27"/>
  <c r="HI17" i="27"/>
  <c r="HG17" i="27"/>
  <c r="HF17" i="27"/>
  <c r="HE17" i="27"/>
  <c r="HD17" i="27"/>
  <c r="HJ15" i="27"/>
  <c r="HI15" i="27"/>
  <c r="HG15" i="27"/>
  <c r="HF15" i="27"/>
  <c r="HE15" i="27"/>
  <c r="HD15" i="27"/>
  <c r="HJ16" i="27"/>
  <c r="HI16" i="27"/>
  <c r="HG16" i="27"/>
  <c r="HF16" i="27"/>
  <c r="HE16" i="27"/>
  <c r="HD16" i="27"/>
  <c r="HJ14" i="27"/>
  <c r="HI14" i="27"/>
  <c r="HG14" i="27"/>
  <c r="HF14" i="27"/>
  <c r="HE14" i="27"/>
  <c r="HD14" i="27"/>
  <c r="HJ12" i="27"/>
  <c r="HI12" i="27"/>
  <c r="HG12" i="27"/>
  <c r="HF12" i="27"/>
  <c r="HE12" i="27"/>
  <c r="HD12" i="27"/>
  <c r="HJ11" i="27"/>
  <c r="HI11" i="27"/>
  <c r="HG11" i="27"/>
  <c r="HF11" i="27"/>
  <c r="HE11" i="27"/>
  <c r="HD11" i="27"/>
  <c r="HJ10" i="27"/>
  <c r="HI10" i="27"/>
  <c r="HG10" i="27"/>
  <c r="HF10" i="27"/>
  <c r="HE10" i="27"/>
  <c r="HD10" i="27"/>
  <c r="HJ13" i="27"/>
  <c r="HI13" i="27"/>
  <c r="HG13" i="27"/>
  <c r="HF13" i="27"/>
  <c r="HE13" i="27"/>
  <c r="HD13" i="27"/>
  <c r="HJ9" i="27"/>
  <c r="HI9" i="27"/>
  <c r="HG9" i="27"/>
  <c r="HF9" i="27"/>
  <c r="HE9" i="27"/>
  <c r="HD9" i="27"/>
  <c r="HJ8" i="27"/>
  <c r="HI8" i="27"/>
  <c r="HG8" i="27"/>
  <c r="HF8" i="27"/>
  <c r="HE8" i="27"/>
  <c r="HD8" i="27"/>
  <c r="HJ6" i="27"/>
  <c r="HI6" i="27"/>
  <c r="HG6" i="27"/>
  <c r="HF6" i="27"/>
  <c r="HE6" i="27"/>
  <c r="HD6" i="27"/>
  <c r="HJ7" i="27"/>
  <c r="HI7" i="27"/>
  <c r="HG7" i="27"/>
  <c r="HF7" i="27"/>
  <c r="HE7" i="27"/>
  <c r="HD7" i="27"/>
  <c r="HJ4" i="27"/>
  <c r="HI4" i="27"/>
  <c r="HG4" i="27"/>
  <c r="HF4" i="27"/>
  <c r="HE4" i="27"/>
  <c r="HD4" i="27"/>
  <c r="HJ5" i="27"/>
  <c r="HI5" i="27"/>
  <c r="HG5" i="27"/>
  <c r="HF5" i="27"/>
  <c r="HE5" i="27"/>
  <c r="HD5" i="27"/>
  <c r="GH18" i="27"/>
  <c r="GG18" i="27"/>
  <c r="GE18" i="27"/>
  <c r="GD18" i="27"/>
  <c r="GC18" i="27"/>
  <c r="GB18" i="27"/>
  <c r="GH17" i="27"/>
  <c r="GG17" i="27"/>
  <c r="GE17" i="27"/>
  <c r="GD17" i="27"/>
  <c r="GC17" i="27"/>
  <c r="GB17" i="27"/>
  <c r="GH15" i="27"/>
  <c r="GG15" i="27"/>
  <c r="GE15" i="27"/>
  <c r="GD15" i="27"/>
  <c r="GC15" i="27"/>
  <c r="GB15" i="27"/>
  <c r="GH16" i="27"/>
  <c r="GG16" i="27"/>
  <c r="GE16" i="27"/>
  <c r="GD16" i="27"/>
  <c r="GC16" i="27"/>
  <c r="GB16" i="27"/>
  <c r="GH14" i="27"/>
  <c r="GG14" i="27"/>
  <c r="GE14" i="27"/>
  <c r="GD14" i="27"/>
  <c r="GC14" i="27"/>
  <c r="GB14" i="27"/>
  <c r="GH12" i="27"/>
  <c r="GG12" i="27"/>
  <c r="GE12" i="27"/>
  <c r="GD12" i="27"/>
  <c r="GC12" i="27"/>
  <c r="GB12" i="27"/>
  <c r="GH11" i="27"/>
  <c r="GG11" i="27"/>
  <c r="GE11" i="27"/>
  <c r="GD11" i="27"/>
  <c r="GC11" i="27"/>
  <c r="GF11" i="27" s="1"/>
  <c r="GB11" i="27"/>
  <c r="GH10" i="27"/>
  <c r="GG10" i="27"/>
  <c r="GE10" i="27"/>
  <c r="GD10" i="27"/>
  <c r="GC10" i="27"/>
  <c r="GB10" i="27"/>
  <c r="GH13" i="27"/>
  <c r="GG13" i="27"/>
  <c r="GE13" i="27"/>
  <c r="GD13" i="27"/>
  <c r="GC13" i="27"/>
  <c r="GB13" i="27"/>
  <c r="GH9" i="27"/>
  <c r="GG9" i="27"/>
  <c r="GE9" i="27"/>
  <c r="GD9" i="27"/>
  <c r="GC9" i="27"/>
  <c r="GB9" i="27"/>
  <c r="GH8" i="27"/>
  <c r="GG8" i="27"/>
  <c r="GE8" i="27"/>
  <c r="GD8" i="27"/>
  <c r="GC8" i="27"/>
  <c r="GB8" i="27"/>
  <c r="GH6" i="27"/>
  <c r="GG6" i="27"/>
  <c r="GE6" i="27"/>
  <c r="GD6" i="27"/>
  <c r="GC6" i="27"/>
  <c r="GB6" i="27"/>
  <c r="GH7" i="27"/>
  <c r="GG7" i="27"/>
  <c r="GE7" i="27"/>
  <c r="GD7" i="27"/>
  <c r="GC7" i="27"/>
  <c r="GB7" i="27"/>
  <c r="GH4" i="27"/>
  <c r="GG4" i="27"/>
  <c r="GE4" i="27"/>
  <c r="GD4" i="27"/>
  <c r="GC4" i="27"/>
  <c r="GF4" i="27" s="1"/>
  <c r="GB4" i="27"/>
  <c r="GH5" i="27"/>
  <c r="GG5" i="27"/>
  <c r="GE5" i="27"/>
  <c r="GD5" i="27"/>
  <c r="GC5" i="27"/>
  <c r="GB5" i="27"/>
  <c r="FF18" i="27"/>
  <c r="FE18" i="27"/>
  <c r="FC18" i="27"/>
  <c r="FB18" i="27"/>
  <c r="FA18" i="27"/>
  <c r="EZ18" i="27"/>
  <c r="FF17" i="27"/>
  <c r="FE17" i="27"/>
  <c r="FC17" i="27"/>
  <c r="FB17" i="27"/>
  <c r="FA17" i="27"/>
  <c r="EZ17" i="27"/>
  <c r="FF15" i="27"/>
  <c r="FE15" i="27"/>
  <c r="FC15" i="27"/>
  <c r="FB15" i="27"/>
  <c r="FA15" i="27"/>
  <c r="EZ15" i="27"/>
  <c r="FF16" i="27"/>
  <c r="FE16" i="27"/>
  <c r="FC16" i="27"/>
  <c r="FB16" i="27"/>
  <c r="FA16" i="27"/>
  <c r="EZ16" i="27"/>
  <c r="FF14" i="27"/>
  <c r="FE14" i="27"/>
  <c r="FC14" i="27"/>
  <c r="FB14" i="27"/>
  <c r="FA14" i="27"/>
  <c r="EZ14" i="27"/>
  <c r="FF12" i="27"/>
  <c r="FE12" i="27"/>
  <c r="FC12" i="27"/>
  <c r="FB12" i="27"/>
  <c r="FA12" i="27"/>
  <c r="FD12" i="27" s="1"/>
  <c r="EZ12" i="27"/>
  <c r="FF11" i="27"/>
  <c r="FE11" i="27"/>
  <c r="FC11" i="27"/>
  <c r="FB11" i="27"/>
  <c r="FA11" i="27"/>
  <c r="FD11" i="27" s="1"/>
  <c r="EZ11" i="27"/>
  <c r="FF10" i="27"/>
  <c r="FE10" i="27"/>
  <c r="FC10" i="27"/>
  <c r="FB10" i="27"/>
  <c r="FA10" i="27"/>
  <c r="EZ10" i="27"/>
  <c r="FF13" i="27"/>
  <c r="FE13" i="27"/>
  <c r="FC13" i="27"/>
  <c r="FB13" i="27"/>
  <c r="FA13" i="27"/>
  <c r="EZ13" i="27"/>
  <c r="FF9" i="27"/>
  <c r="FE9" i="27"/>
  <c r="FC9" i="27"/>
  <c r="FB9" i="27"/>
  <c r="FA9" i="27"/>
  <c r="EZ9" i="27"/>
  <c r="FF8" i="27"/>
  <c r="FE8" i="27"/>
  <c r="FC8" i="27"/>
  <c r="FB8" i="27"/>
  <c r="FA8" i="27"/>
  <c r="EZ8" i="27"/>
  <c r="FF6" i="27"/>
  <c r="FE6" i="27"/>
  <c r="FC6" i="27"/>
  <c r="FB6" i="27"/>
  <c r="FA6" i="27"/>
  <c r="EZ6" i="27"/>
  <c r="FF7" i="27"/>
  <c r="FE7" i="27"/>
  <c r="FC7" i="27"/>
  <c r="FB7" i="27"/>
  <c r="FA7" i="27"/>
  <c r="FD7" i="27" s="1"/>
  <c r="EZ7" i="27"/>
  <c r="FF4" i="27"/>
  <c r="FE4" i="27"/>
  <c r="FC4" i="27"/>
  <c r="FB4" i="27"/>
  <c r="FA4" i="27"/>
  <c r="EZ4" i="27"/>
  <c r="FF5" i="27"/>
  <c r="FE5" i="27"/>
  <c r="FC5" i="27"/>
  <c r="FB5" i="27"/>
  <c r="FA5" i="27"/>
  <c r="EZ5" i="27"/>
  <c r="ED18" i="27"/>
  <c r="EC18" i="27"/>
  <c r="EA18" i="27"/>
  <c r="DZ18" i="27"/>
  <c r="DY18" i="27"/>
  <c r="DX18" i="27"/>
  <c r="ED17" i="27"/>
  <c r="EC17" i="27"/>
  <c r="EA17" i="27"/>
  <c r="DZ17" i="27"/>
  <c r="DY17" i="27"/>
  <c r="DX17" i="27"/>
  <c r="ED15" i="27"/>
  <c r="EC15" i="27"/>
  <c r="EA15" i="27"/>
  <c r="DZ15" i="27"/>
  <c r="DY15" i="27"/>
  <c r="DX15" i="27"/>
  <c r="ED16" i="27"/>
  <c r="EC16" i="27"/>
  <c r="EA16" i="27"/>
  <c r="DZ16" i="27"/>
  <c r="DY16" i="27"/>
  <c r="DX16" i="27"/>
  <c r="ED14" i="27"/>
  <c r="EC14" i="27"/>
  <c r="EA14" i="27"/>
  <c r="DZ14" i="27"/>
  <c r="DY14" i="27"/>
  <c r="DX14" i="27"/>
  <c r="ED12" i="27"/>
  <c r="EC12" i="27"/>
  <c r="EA12" i="27"/>
  <c r="DZ12" i="27"/>
  <c r="DY12" i="27"/>
  <c r="EB12" i="27" s="1"/>
  <c r="DX12" i="27"/>
  <c r="ED11" i="27"/>
  <c r="EC11" i="27"/>
  <c r="EA11" i="27"/>
  <c r="DZ11" i="27"/>
  <c r="DY11" i="27"/>
  <c r="DX11" i="27"/>
  <c r="ED10" i="27"/>
  <c r="EC10" i="27"/>
  <c r="EA10" i="27"/>
  <c r="DZ10" i="27"/>
  <c r="DY10" i="27"/>
  <c r="DX10" i="27"/>
  <c r="ED13" i="27"/>
  <c r="EC13" i="27"/>
  <c r="EA13" i="27"/>
  <c r="DZ13" i="27"/>
  <c r="DY13" i="27"/>
  <c r="DX13" i="27"/>
  <c r="ED9" i="27"/>
  <c r="EC9" i="27"/>
  <c r="EA9" i="27"/>
  <c r="DZ9" i="27"/>
  <c r="DY9" i="27"/>
  <c r="DX9" i="27"/>
  <c r="ED8" i="27"/>
  <c r="EC8" i="27"/>
  <c r="EA8" i="27"/>
  <c r="DZ8" i="27"/>
  <c r="DY8" i="27"/>
  <c r="DX8" i="27"/>
  <c r="ED6" i="27"/>
  <c r="EC6" i="27"/>
  <c r="EA6" i="27"/>
  <c r="DZ6" i="27"/>
  <c r="DY6" i="27"/>
  <c r="DX6" i="27"/>
  <c r="ED7" i="27"/>
  <c r="EC7" i="27"/>
  <c r="EA7" i="27"/>
  <c r="DZ7" i="27"/>
  <c r="DY7" i="27"/>
  <c r="EB7" i="27" s="1"/>
  <c r="DX7" i="27"/>
  <c r="ED4" i="27"/>
  <c r="EC4" i="27"/>
  <c r="EA4" i="27"/>
  <c r="DZ4" i="27"/>
  <c r="DY4" i="27"/>
  <c r="EB4" i="27" s="1"/>
  <c r="DX4" i="27"/>
  <c r="ED5" i="27"/>
  <c r="EC5" i="27"/>
  <c r="EA5" i="27"/>
  <c r="DZ5" i="27"/>
  <c r="DY5" i="27"/>
  <c r="DX5" i="27"/>
  <c r="SD13" i="26"/>
  <c r="SC13" i="26"/>
  <c r="SA13" i="26"/>
  <c r="RZ13" i="26"/>
  <c r="RY13" i="26"/>
  <c r="RX13" i="26"/>
  <c r="SD12" i="26"/>
  <c r="SC12" i="26"/>
  <c r="SA12" i="26"/>
  <c r="RZ12" i="26"/>
  <c r="RY12" i="26"/>
  <c r="RX12" i="26"/>
  <c r="SD11" i="26"/>
  <c r="SC11" i="26"/>
  <c r="SA11" i="26"/>
  <c r="RZ11" i="26"/>
  <c r="RY11" i="26"/>
  <c r="RX11" i="26"/>
  <c r="SD10" i="26"/>
  <c r="SC10" i="26"/>
  <c r="SA10" i="26"/>
  <c r="RZ10" i="26"/>
  <c r="RY10" i="26"/>
  <c r="RX10" i="26"/>
  <c r="SD9" i="26"/>
  <c r="SC9" i="26"/>
  <c r="SA9" i="26"/>
  <c r="RZ9" i="26"/>
  <c r="RY9" i="26"/>
  <c r="RX9" i="26"/>
  <c r="SD8" i="26"/>
  <c r="SC8" i="26"/>
  <c r="SA8" i="26"/>
  <c r="RZ8" i="26"/>
  <c r="RY8" i="26"/>
  <c r="SB8" i="26" s="1"/>
  <c r="RX8" i="26"/>
  <c r="SD6" i="26"/>
  <c r="SC6" i="26"/>
  <c r="SA6" i="26"/>
  <c r="RZ6" i="26"/>
  <c r="RY6" i="26"/>
  <c r="RX6" i="26"/>
  <c r="SD7" i="26"/>
  <c r="SC7" i="26"/>
  <c r="SA7" i="26"/>
  <c r="RZ7" i="26"/>
  <c r="RY7" i="26"/>
  <c r="RX7" i="26"/>
  <c r="SD5" i="26"/>
  <c r="SC5" i="26"/>
  <c r="SA5" i="26"/>
  <c r="RZ5" i="26"/>
  <c r="RY5" i="26"/>
  <c r="RX5" i="26"/>
  <c r="SD4" i="26"/>
  <c r="SC4" i="26"/>
  <c r="SA4" i="26"/>
  <c r="RZ4" i="26"/>
  <c r="RY4" i="26"/>
  <c r="RX4" i="26"/>
  <c r="RB13" i="26"/>
  <c r="RA13" i="26"/>
  <c r="QY13" i="26"/>
  <c r="QX13" i="26"/>
  <c r="QW13" i="26"/>
  <c r="QV13" i="26"/>
  <c r="RB12" i="26"/>
  <c r="RA12" i="26"/>
  <c r="QY12" i="26"/>
  <c r="QX12" i="26"/>
  <c r="QW12" i="26"/>
  <c r="QV12" i="26"/>
  <c r="RB11" i="26"/>
  <c r="RA11" i="26"/>
  <c r="QY11" i="26"/>
  <c r="QX11" i="26"/>
  <c r="QW11" i="26"/>
  <c r="QV11" i="26"/>
  <c r="RB10" i="26"/>
  <c r="RA10" i="26"/>
  <c r="QY10" i="26"/>
  <c r="QX10" i="26"/>
  <c r="QW10" i="26"/>
  <c r="QV10" i="26"/>
  <c r="RB9" i="26"/>
  <c r="RA9" i="26"/>
  <c r="QY9" i="26"/>
  <c r="QX9" i="26"/>
  <c r="QW9" i="26"/>
  <c r="QV9" i="26"/>
  <c r="RB8" i="26"/>
  <c r="RA8" i="26"/>
  <c r="QY8" i="26"/>
  <c r="QX8" i="26"/>
  <c r="QW8" i="26"/>
  <c r="QV8" i="26"/>
  <c r="RB6" i="26"/>
  <c r="RA6" i="26"/>
  <c r="QY6" i="26"/>
  <c r="QX6" i="26"/>
  <c r="QW6" i="26"/>
  <c r="QV6" i="26"/>
  <c r="RB7" i="26"/>
  <c r="RA7" i="26"/>
  <c r="QY7" i="26"/>
  <c r="QX7" i="26"/>
  <c r="QW7" i="26"/>
  <c r="QV7" i="26"/>
  <c r="RB5" i="26"/>
  <c r="RA5" i="26"/>
  <c r="QY5" i="26"/>
  <c r="QX5" i="26"/>
  <c r="QW5" i="26"/>
  <c r="QV5" i="26"/>
  <c r="RB4" i="26"/>
  <c r="RA4" i="26"/>
  <c r="QY4" i="26"/>
  <c r="QX4" i="26"/>
  <c r="QW4" i="26"/>
  <c r="QV4" i="26"/>
  <c r="PZ13" i="26"/>
  <c r="PY13" i="26"/>
  <c r="PW13" i="26"/>
  <c r="PV13" i="26"/>
  <c r="PU13" i="26"/>
  <c r="PT13" i="26"/>
  <c r="PZ12" i="26"/>
  <c r="PY12" i="26"/>
  <c r="PW12" i="26"/>
  <c r="PV12" i="26"/>
  <c r="PU12" i="26"/>
  <c r="PT12" i="26"/>
  <c r="PZ11" i="26"/>
  <c r="PY11" i="26"/>
  <c r="PW11" i="26"/>
  <c r="PV11" i="26"/>
  <c r="PU11" i="26"/>
  <c r="PT11" i="26"/>
  <c r="PZ10" i="26"/>
  <c r="PY10" i="26"/>
  <c r="PW10" i="26"/>
  <c r="PV10" i="26"/>
  <c r="PU10" i="26"/>
  <c r="PT10" i="26"/>
  <c r="PZ9" i="26"/>
  <c r="PY9" i="26"/>
  <c r="PW9" i="26"/>
  <c r="PV9" i="26"/>
  <c r="PU9" i="26"/>
  <c r="PT9" i="26"/>
  <c r="PZ8" i="26"/>
  <c r="PY8" i="26"/>
  <c r="PW8" i="26"/>
  <c r="PV8" i="26"/>
  <c r="PU8" i="26"/>
  <c r="PT8" i="26"/>
  <c r="PZ6" i="26"/>
  <c r="PY6" i="26"/>
  <c r="PW6" i="26"/>
  <c r="PV6" i="26"/>
  <c r="PU6" i="26"/>
  <c r="PT6" i="26"/>
  <c r="PZ7" i="26"/>
  <c r="PY7" i="26"/>
  <c r="PW7" i="26"/>
  <c r="PV7" i="26"/>
  <c r="PU7" i="26"/>
  <c r="PT7" i="26"/>
  <c r="PZ5" i="26"/>
  <c r="PY5" i="26"/>
  <c r="PW5" i="26"/>
  <c r="PV5" i="26"/>
  <c r="PU5" i="26"/>
  <c r="PT5" i="26"/>
  <c r="PZ4" i="26"/>
  <c r="PY4" i="26"/>
  <c r="PW4" i="26"/>
  <c r="PV4" i="26"/>
  <c r="PU4" i="26"/>
  <c r="PT4" i="26"/>
  <c r="OX13" i="26"/>
  <c r="OW13" i="26"/>
  <c r="OU13" i="26"/>
  <c r="OT13" i="26"/>
  <c r="OS13" i="26"/>
  <c r="OR13" i="26"/>
  <c r="OX12" i="26"/>
  <c r="OW12" i="26"/>
  <c r="OU12" i="26"/>
  <c r="OT12" i="26"/>
  <c r="OS12" i="26"/>
  <c r="OR12" i="26"/>
  <c r="OX11" i="26"/>
  <c r="OW11" i="26"/>
  <c r="OU11" i="26"/>
  <c r="OT11" i="26"/>
  <c r="OS11" i="26"/>
  <c r="OR11" i="26"/>
  <c r="OX10" i="26"/>
  <c r="OW10" i="26"/>
  <c r="OU10" i="26"/>
  <c r="OT10" i="26"/>
  <c r="OS10" i="26"/>
  <c r="OV10" i="26" s="1"/>
  <c r="OR10" i="26"/>
  <c r="OX9" i="26"/>
  <c r="OW9" i="26"/>
  <c r="OU9" i="26"/>
  <c r="OT9" i="26"/>
  <c r="OS9" i="26"/>
  <c r="OR9" i="26"/>
  <c r="OX8" i="26"/>
  <c r="OW8" i="26"/>
  <c r="OU8" i="26"/>
  <c r="OT8" i="26"/>
  <c r="OS8" i="26"/>
  <c r="OR8" i="26"/>
  <c r="OX6" i="26"/>
  <c r="OW6" i="26"/>
  <c r="OU6" i="26"/>
  <c r="OT6" i="26"/>
  <c r="OS6" i="26"/>
  <c r="OR6" i="26"/>
  <c r="OX7" i="26"/>
  <c r="OW7" i="26"/>
  <c r="OU7" i="26"/>
  <c r="OT7" i="26"/>
  <c r="OS7" i="26"/>
  <c r="OR7" i="26"/>
  <c r="OX5" i="26"/>
  <c r="OW5" i="26"/>
  <c r="OU5" i="26"/>
  <c r="OT5" i="26"/>
  <c r="OS5" i="26"/>
  <c r="OR5" i="26"/>
  <c r="OX4" i="26"/>
  <c r="OW4" i="26"/>
  <c r="OU4" i="26"/>
  <c r="OT4" i="26"/>
  <c r="OS4" i="26"/>
  <c r="OR4" i="26"/>
  <c r="NV13" i="26"/>
  <c r="NU13" i="26"/>
  <c r="NS13" i="26"/>
  <c r="NR13" i="26"/>
  <c r="NQ13" i="26"/>
  <c r="NP13" i="26"/>
  <c r="NV12" i="26"/>
  <c r="NU12" i="26"/>
  <c r="NS12" i="26"/>
  <c r="NR12" i="26"/>
  <c r="NQ12" i="26"/>
  <c r="NP12" i="26"/>
  <c r="NV11" i="26"/>
  <c r="NU11" i="26"/>
  <c r="NS11" i="26"/>
  <c r="NR11" i="26"/>
  <c r="NQ11" i="26"/>
  <c r="NP11" i="26"/>
  <c r="NV10" i="26"/>
  <c r="NU10" i="26"/>
  <c r="NS10" i="26"/>
  <c r="NR10" i="26"/>
  <c r="NQ10" i="26"/>
  <c r="NP10" i="26"/>
  <c r="NV9" i="26"/>
  <c r="NU9" i="26"/>
  <c r="NS9" i="26"/>
  <c r="NR9" i="26"/>
  <c r="NQ9" i="26"/>
  <c r="NP9" i="26"/>
  <c r="NV8" i="26"/>
  <c r="NU8" i="26"/>
  <c r="NS8" i="26"/>
  <c r="NR8" i="26"/>
  <c r="NQ8" i="26"/>
  <c r="NP8" i="26"/>
  <c r="NV6" i="26"/>
  <c r="NU6" i="26"/>
  <c r="NS6" i="26"/>
  <c r="NR6" i="26"/>
  <c r="NQ6" i="26"/>
  <c r="NP6" i="26"/>
  <c r="NV7" i="26"/>
  <c r="NU7" i="26"/>
  <c r="NS7" i="26"/>
  <c r="NR7" i="26"/>
  <c r="NQ7" i="26"/>
  <c r="NP7" i="26"/>
  <c r="NV5" i="26"/>
  <c r="NU5" i="26"/>
  <c r="NS5" i="26"/>
  <c r="NR5" i="26"/>
  <c r="NQ5" i="26"/>
  <c r="NP5" i="26"/>
  <c r="NV4" i="26"/>
  <c r="NU4" i="26"/>
  <c r="NS4" i="26"/>
  <c r="NR4" i="26"/>
  <c r="NQ4" i="26"/>
  <c r="NP4" i="26"/>
  <c r="MT13" i="26"/>
  <c r="MS13" i="26"/>
  <c r="MQ13" i="26"/>
  <c r="MP13" i="26"/>
  <c r="MO13" i="26"/>
  <c r="MN13" i="26"/>
  <c r="MT12" i="26"/>
  <c r="MS12" i="26"/>
  <c r="MQ12" i="26"/>
  <c r="MP12" i="26"/>
  <c r="MO12" i="26"/>
  <c r="MN12" i="26"/>
  <c r="MT11" i="26"/>
  <c r="MS11" i="26"/>
  <c r="MQ11" i="26"/>
  <c r="MP11" i="26"/>
  <c r="MO11" i="26"/>
  <c r="MN11" i="26"/>
  <c r="MT10" i="26"/>
  <c r="MS10" i="26"/>
  <c r="MQ10" i="26"/>
  <c r="MP10" i="26"/>
  <c r="MO10" i="26"/>
  <c r="MN10" i="26"/>
  <c r="MT9" i="26"/>
  <c r="MS9" i="26"/>
  <c r="MQ9" i="26"/>
  <c r="MP9" i="26"/>
  <c r="MO9" i="26"/>
  <c r="MN9" i="26"/>
  <c r="MT8" i="26"/>
  <c r="MS8" i="26"/>
  <c r="MQ8" i="26"/>
  <c r="MP8" i="26"/>
  <c r="MO8" i="26"/>
  <c r="MR8" i="26" s="1"/>
  <c r="MN8" i="26"/>
  <c r="MT6" i="26"/>
  <c r="MS6" i="26"/>
  <c r="MQ6" i="26"/>
  <c r="MP6" i="26"/>
  <c r="MO6" i="26"/>
  <c r="MN6" i="26"/>
  <c r="MT7" i="26"/>
  <c r="MS7" i="26"/>
  <c r="MQ7" i="26"/>
  <c r="MP7" i="26"/>
  <c r="MO7" i="26"/>
  <c r="MN7" i="26"/>
  <c r="MT5" i="26"/>
  <c r="MS5" i="26"/>
  <c r="MQ5" i="26"/>
  <c r="MP5" i="26"/>
  <c r="MO5" i="26"/>
  <c r="MN5" i="26"/>
  <c r="MT4" i="26"/>
  <c r="MS4" i="26"/>
  <c r="MQ4" i="26"/>
  <c r="MP4" i="26"/>
  <c r="MO4" i="26"/>
  <c r="MN4" i="26"/>
  <c r="LR13" i="26"/>
  <c r="LQ13" i="26"/>
  <c r="LO13" i="26"/>
  <c r="LN13" i="26"/>
  <c r="LM13" i="26"/>
  <c r="LL13" i="26"/>
  <c r="LR12" i="26"/>
  <c r="LQ12" i="26"/>
  <c r="LO12" i="26"/>
  <c r="LN12" i="26"/>
  <c r="LM12" i="26"/>
  <c r="LL12" i="26"/>
  <c r="LR11" i="26"/>
  <c r="LQ11" i="26"/>
  <c r="LO11" i="26"/>
  <c r="LN11" i="26"/>
  <c r="LM11" i="26"/>
  <c r="LL11" i="26"/>
  <c r="LR10" i="26"/>
  <c r="LQ10" i="26"/>
  <c r="LO10" i="26"/>
  <c r="LN10" i="26"/>
  <c r="LM10" i="26"/>
  <c r="LL10" i="26"/>
  <c r="LR9" i="26"/>
  <c r="LQ9" i="26"/>
  <c r="LO9" i="26"/>
  <c r="LN9" i="26"/>
  <c r="LM9" i="26"/>
  <c r="LL9" i="26"/>
  <c r="LR8" i="26"/>
  <c r="LQ8" i="26"/>
  <c r="LO8" i="26"/>
  <c r="LN8" i="26"/>
  <c r="LM8" i="26"/>
  <c r="LP8" i="26" s="1"/>
  <c r="LL8" i="26"/>
  <c r="LR6" i="26"/>
  <c r="LQ6" i="26"/>
  <c r="LO6" i="26"/>
  <c r="LN6" i="26"/>
  <c r="LM6" i="26"/>
  <c r="LL6" i="26"/>
  <c r="LR7" i="26"/>
  <c r="LQ7" i="26"/>
  <c r="LO7" i="26"/>
  <c r="LN7" i="26"/>
  <c r="LM7" i="26"/>
  <c r="LL7" i="26"/>
  <c r="LR5" i="26"/>
  <c r="LQ5" i="26"/>
  <c r="LO5" i="26"/>
  <c r="LN5" i="26"/>
  <c r="LM5" i="26"/>
  <c r="LL5" i="26"/>
  <c r="LR4" i="26"/>
  <c r="LQ4" i="26"/>
  <c r="LO4" i="26"/>
  <c r="LN4" i="26"/>
  <c r="LM4" i="26"/>
  <c r="LL4" i="26"/>
  <c r="KP13" i="26"/>
  <c r="KO13" i="26"/>
  <c r="KM13" i="26"/>
  <c r="KL13" i="26"/>
  <c r="KK13" i="26"/>
  <c r="KJ13" i="26"/>
  <c r="KP12" i="26"/>
  <c r="KO12" i="26"/>
  <c r="KM12" i="26"/>
  <c r="KL12" i="26"/>
  <c r="KK12" i="26"/>
  <c r="KJ12" i="26"/>
  <c r="KP11" i="26"/>
  <c r="KO11" i="26"/>
  <c r="KM11" i="26"/>
  <c r="KL11" i="26"/>
  <c r="KK11" i="26"/>
  <c r="KJ11" i="26"/>
  <c r="KP10" i="26"/>
  <c r="KO10" i="26"/>
  <c r="KM10" i="26"/>
  <c r="KL10" i="26"/>
  <c r="KK10" i="26"/>
  <c r="KJ10" i="26"/>
  <c r="KP9" i="26"/>
  <c r="KO9" i="26"/>
  <c r="KM9" i="26"/>
  <c r="KL9" i="26"/>
  <c r="KK9" i="26"/>
  <c r="KJ9" i="26"/>
  <c r="KP8" i="26"/>
  <c r="KO8" i="26"/>
  <c r="KM8" i="26"/>
  <c r="KL8" i="26"/>
  <c r="KK8" i="26"/>
  <c r="KN8" i="26" s="1"/>
  <c r="KJ8" i="26"/>
  <c r="KP6" i="26"/>
  <c r="KO6" i="26"/>
  <c r="KM6" i="26"/>
  <c r="KL6" i="26"/>
  <c r="KK6" i="26"/>
  <c r="KN6" i="26" s="1"/>
  <c r="KJ6" i="26"/>
  <c r="KP7" i="26"/>
  <c r="KO7" i="26"/>
  <c r="KM7" i="26"/>
  <c r="KL7" i="26"/>
  <c r="KK7" i="26"/>
  <c r="KJ7" i="26"/>
  <c r="KP5" i="26"/>
  <c r="KO5" i="26"/>
  <c r="KM5" i="26"/>
  <c r="KL5" i="26"/>
  <c r="KK5" i="26"/>
  <c r="KJ5" i="26"/>
  <c r="KP4" i="26"/>
  <c r="KO4" i="26"/>
  <c r="KM4" i="26"/>
  <c r="KL4" i="26"/>
  <c r="KK4" i="26"/>
  <c r="KJ4" i="26"/>
  <c r="JN13" i="26"/>
  <c r="JM13" i="26"/>
  <c r="JK13" i="26"/>
  <c r="JJ13" i="26"/>
  <c r="JI13" i="26"/>
  <c r="JH13" i="26"/>
  <c r="JN12" i="26"/>
  <c r="JM12" i="26"/>
  <c r="JK12" i="26"/>
  <c r="JJ12" i="26"/>
  <c r="JI12" i="26"/>
  <c r="JH12" i="26"/>
  <c r="JN11" i="26"/>
  <c r="JM11" i="26"/>
  <c r="JK11" i="26"/>
  <c r="JJ11" i="26"/>
  <c r="JI11" i="26"/>
  <c r="JH11" i="26"/>
  <c r="JN10" i="26"/>
  <c r="JM10" i="26"/>
  <c r="JK10" i="26"/>
  <c r="JJ10" i="26"/>
  <c r="JI10" i="26"/>
  <c r="JL10" i="26" s="1"/>
  <c r="JH10" i="26"/>
  <c r="JN9" i="26"/>
  <c r="JM9" i="26"/>
  <c r="JK9" i="26"/>
  <c r="JJ9" i="26"/>
  <c r="JI9" i="26"/>
  <c r="JH9" i="26"/>
  <c r="JN8" i="26"/>
  <c r="JM8" i="26"/>
  <c r="JK8" i="26"/>
  <c r="JJ8" i="26"/>
  <c r="JI8" i="26"/>
  <c r="JH8" i="26"/>
  <c r="JN6" i="26"/>
  <c r="JM6" i="26"/>
  <c r="JK6" i="26"/>
  <c r="JJ6" i="26"/>
  <c r="JI6" i="26"/>
  <c r="JH6" i="26"/>
  <c r="JN7" i="26"/>
  <c r="JM7" i="26"/>
  <c r="JK7" i="26"/>
  <c r="JJ7" i="26"/>
  <c r="JI7" i="26"/>
  <c r="JH7" i="26"/>
  <c r="JN5" i="26"/>
  <c r="JM5" i="26"/>
  <c r="JK5" i="26"/>
  <c r="JJ5" i="26"/>
  <c r="JI5" i="26"/>
  <c r="JH5" i="26"/>
  <c r="JN4" i="26"/>
  <c r="JM4" i="26"/>
  <c r="JK4" i="26"/>
  <c r="JJ4" i="26"/>
  <c r="JI4" i="26"/>
  <c r="JH4" i="26"/>
  <c r="IL13" i="26"/>
  <c r="IK13" i="26"/>
  <c r="II13" i="26"/>
  <c r="IH13" i="26"/>
  <c r="IG13" i="26"/>
  <c r="IF13" i="26"/>
  <c r="IL12" i="26"/>
  <c r="IK12" i="26"/>
  <c r="II12" i="26"/>
  <c r="IH12" i="26"/>
  <c r="IG12" i="26"/>
  <c r="IF12" i="26"/>
  <c r="IL11" i="26"/>
  <c r="IK11" i="26"/>
  <c r="II11" i="26"/>
  <c r="IH11" i="26"/>
  <c r="IG11" i="26"/>
  <c r="IF11" i="26"/>
  <c r="IL10" i="26"/>
  <c r="IK10" i="26"/>
  <c r="II10" i="26"/>
  <c r="IH10" i="26"/>
  <c r="IG10" i="26"/>
  <c r="IJ10" i="26" s="1"/>
  <c r="IF10" i="26"/>
  <c r="IL9" i="26"/>
  <c r="IK9" i="26"/>
  <c r="II9" i="26"/>
  <c r="IH9" i="26"/>
  <c r="IG9" i="26"/>
  <c r="IF9" i="26"/>
  <c r="IL8" i="26"/>
  <c r="IK8" i="26"/>
  <c r="II8" i="26"/>
  <c r="IH8" i="26"/>
  <c r="IG8" i="26"/>
  <c r="IF8" i="26"/>
  <c r="IL6" i="26"/>
  <c r="IK6" i="26"/>
  <c r="II6" i="26"/>
  <c r="IH6" i="26"/>
  <c r="IG6" i="26"/>
  <c r="IF6" i="26"/>
  <c r="IL7" i="26"/>
  <c r="IK7" i="26"/>
  <c r="II7" i="26"/>
  <c r="IH7" i="26"/>
  <c r="IG7" i="26"/>
  <c r="IF7" i="26"/>
  <c r="IL5" i="26"/>
  <c r="IK5" i="26"/>
  <c r="II5" i="26"/>
  <c r="IH5" i="26"/>
  <c r="IG5" i="26"/>
  <c r="IF5" i="26"/>
  <c r="IL4" i="26"/>
  <c r="IK4" i="26"/>
  <c r="II4" i="26"/>
  <c r="IH4" i="26"/>
  <c r="IG4" i="26"/>
  <c r="IF4" i="26"/>
  <c r="HJ13" i="26"/>
  <c r="HI13" i="26"/>
  <c r="HG13" i="26"/>
  <c r="HF13" i="26"/>
  <c r="HE13" i="26"/>
  <c r="HD13" i="26"/>
  <c r="HJ12" i="26"/>
  <c r="HI12" i="26"/>
  <c r="HG12" i="26"/>
  <c r="HF12" i="26"/>
  <c r="HE12" i="26"/>
  <c r="HD12" i="26"/>
  <c r="HJ11" i="26"/>
  <c r="HI11" i="26"/>
  <c r="HG11" i="26"/>
  <c r="HF11" i="26"/>
  <c r="HE11" i="26"/>
  <c r="HD11" i="26"/>
  <c r="HJ10" i="26"/>
  <c r="HI10" i="26"/>
  <c r="HG10" i="26"/>
  <c r="HF10" i="26"/>
  <c r="HE10" i="26"/>
  <c r="HH10" i="26" s="1"/>
  <c r="HD10" i="26"/>
  <c r="HJ9" i="26"/>
  <c r="HI9" i="26"/>
  <c r="HG9" i="26"/>
  <c r="HF9" i="26"/>
  <c r="HE9" i="26"/>
  <c r="HD9" i="26"/>
  <c r="HJ8" i="26"/>
  <c r="HI8" i="26"/>
  <c r="HG8" i="26"/>
  <c r="HF8" i="26"/>
  <c r="HE8" i="26"/>
  <c r="HD8" i="26"/>
  <c r="HJ6" i="26"/>
  <c r="HI6" i="26"/>
  <c r="HG6" i="26"/>
  <c r="HF6" i="26"/>
  <c r="HE6" i="26"/>
  <c r="HD6" i="26"/>
  <c r="HJ7" i="26"/>
  <c r="HI7" i="26"/>
  <c r="HG7" i="26"/>
  <c r="HF7" i="26"/>
  <c r="HE7" i="26"/>
  <c r="HD7" i="26"/>
  <c r="HJ5" i="26"/>
  <c r="HI5" i="26"/>
  <c r="HG5" i="26"/>
  <c r="HF5" i="26"/>
  <c r="HE5" i="26"/>
  <c r="HD5" i="26"/>
  <c r="HJ4" i="26"/>
  <c r="HI4" i="26"/>
  <c r="HG4" i="26"/>
  <c r="HF4" i="26"/>
  <c r="HE4" i="26"/>
  <c r="HD4" i="26"/>
  <c r="GH13" i="26"/>
  <c r="GG13" i="26"/>
  <c r="GE13" i="26"/>
  <c r="GD13" i="26"/>
  <c r="GC13" i="26"/>
  <c r="GB13" i="26"/>
  <c r="GH12" i="26"/>
  <c r="GG12" i="26"/>
  <c r="GE12" i="26"/>
  <c r="GD12" i="26"/>
  <c r="GC12" i="26"/>
  <c r="GB12" i="26"/>
  <c r="GH11" i="26"/>
  <c r="GG11" i="26"/>
  <c r="GE11" i="26"/>
  <c r="GD11" i="26"/>
  <c r="GC11" i="26"/>
  <c r="GB11" i="26"/>
  <c r="GH10" i="26"/>
  <c r="GG10" i="26"/>
  <c r="GE10" i="26"/>
  <c r="GD10" i="26"/>
  <c r="GC10" i="26"/>
  <c r="GB10" i="26"/>
  <c r="GH9" i="26"/>
  <c r="GG9" i="26"/>
  <c r="GE9" i="26"/>
  <c r="GD9" i="26"/>
  <c r="GC9" i="26"/>
  <c r="GB9" i="26"/>
  <c r="GH8" i="26"/>
  <c r="GG8" i="26"/>
  <c r="GE8" i="26"/>
  <c r="GD8" i="26"/>
  <c r="GC8" i="26"/>
  <c r="GB8" i="26"/>
  <c r="GH6" i="26"/>
  <c r="GG6" i="26"/>
  <c r="GE6" i="26"/>
  <c r="GD6" i="26"/>
  <c r="GC6" i="26"/>
  <c r="GB6" i="26"/>
  <c r="GH7" i="26"/>
  <c r="GG7" i="26"/>
  <c r="GE7" i="26"/>
  <c r="GD7" i="26"/>
  <c r="GC7" i="26"/>
  <c r="GB7" i="26"/>
  <c r="GH5" i="26"/>
  <c r="GG5" i="26"/>
  <c r="GE5" i="26"/>
  <c r="GD5" i="26"/>
  <c r="GC5" i="26"/>
  <c r="GB5" i="26"/>
  <c r="GH4" i="26"/>
  <c r="GG4" i="26"/>
  <c r="GE4" i="26"/>
  <c r="GD4" i="26"/>
  <c r="GC4" i="26"/>
  <c r="GB4" i="26"/>
  <c r="FF13" i="26"/>
  <c r="FE13" i="26"/>
  <c r="FC13" i="26"/>
  <c r="FB13" i="26"/>
  <c r="FA13" i="26"/>
  <c r="EZ13" i="26"/>
  <c r="FF12" i="26"/>
  <c r="FE12" i="26"/>
  <c r="FC12" i="26"/>
  <c r="FB12" i="26"/>
  <c r="FA12" i="26"/>
  <c r="EZ12" i="26"/>
  <c r="FF11" i="26"/>
  <c r="FE11" i="26"/>
  <c r="FC11" i="26"/>
  <c r="FB11" i="26"/>
  <c r="FA11" i="26"/>
  <c r="EZ11" i="26"/>
  <c r="FF10" i="26"/>
  <c r="FE10" i="26"/>
  <c r="FC10" i="26"/>
  <c r="FB10" i="26"/>
  <c r="FA10" i="26"/>
  <c r="EZ10" i="26"/>
  <c r="FF9" i="26"/>
  <c r="FE9" i="26"/>
  <c r="FC9" i="26"/>
  <c r="FB9" i="26"/>
  <c r="FA9" i="26"/>
  <c r="EZ9" i="26"/>
  <c r="FF8" i="26"/>
  <c r="FE8" i="26"/>
  <c r="FC8" i="26"/>
  <c r="FB8" i="26"/>
  <c r="FA8" i="26"/>
  <c r="FD8" i="26" s="1"/>
  <c r="EZ8" i="26"/>
  <c r="FF6" i="26"/>
  <c r="FE6" i="26"/>
  <c r="FC6" i="26"/>
  <c r="FB6" i="26"/>
  <c r="FA6" i="26"/>
  <c r="EZ6" i="26"/>
  <c r="FF7" i="26"/>
  <c r="FE7" i="26"/>
  <c r="FC7" i="26"/>
  <c r="FB7" i="26"/>
  <c r="FA7" i="26"/>
  <c r="EZ7" i="26"/>
  <c r="FF5" i="26"/>
  <c r="FE5" i="26"/>
  <c r="FC5" i="26"/>
  <c r="FB5" i="26"/>
  <c r="FA5" i="26"/>
  <c r="EZ5" i="26"/>
  <c r="FF4" i="26"/>
  <c r="FE4" i="26"/>
  <c r="FC4" i="26"/>
  <c r="FB4" i="26"/>
  <c r="FA4" i="26"/>
  <c r="EZ4" i="26"/>
  <c r="ED13" i="26"/>
  <c r="EC13" i="26"/>
  <c r="EA13" i="26"/>
  <c r="DZ13" i="26"/>
  <c r="DY13" i="26"/>
  <c r="DX13" i="26"/>
  <c r="ED12" i="26"/>
  <c r="EC12" i="26"/>
  <c r="EA12" i="26"/>
  <c r="DZ12" i="26"/>
  <c r="DY12" i="26"/>
  <c r="DX12" i="26"/>
  <c r="ED11" i="26"/>
  <c r="EC11" i="26"/>
  <c r="EA11" i="26"/>
  <c r="DZ11" i="26"/>
  <c r="DY11" i="26"/>
  <c r="DX11" i="26"/>
  <c r="ED10" i="26"/>
  <c r="EC10" i="26"/>
  <c r="EA10" i="26"/>
  <c r="DZ10" i="26"/>
  <c r="DY10" i="26"/>
  <c r="DX10" i="26"/>
  <c r="ED9" i="26"/>
  <c r="EC9" i="26"/>
  <c r="EA9" i="26"/>
  <c r="DZ9" i="26"/>
  <c r="DY9" i="26"/>
  <c r="DX9" i="26"/>
  <c r="ED8" i="26"/>
  <c r="EC8" i="26"/>
  <c r="EA8" i="26"/>
  <c r="DZ8" i="26"/>
  <c r="DY8" i="26"/>
  <c r="EB8" i="26" s="1"/>
  <c r="DX8" i="26"/>
  <c r="ED6" i="26"/>
  <c r="EC6" i="26"/>
  <c r="EA6" i="26"/>
  <c r="DZ6" i="26"/>
  <c r="DY6" i="26"/>
  <c r="DX6" i="26"/>
  <c r="ED7" i="26"/>
  <c r="EC7" i="26"/>
  <c r="EA7" i="26"/>
  <c r="DZ7" i="26"/>
  <c r="DY7" i="26"/>
  <c r="DX7" i="26"/>
  <c r="ED5" i="26"/>
  <c r="EC5" i="26"/>
  <c r="EA5" i="26"/>
  <c r="DZ5" i="26"/>
  <c r="DY5" i="26"/>
  <c r="DX5" i="26"/>
  <c r="ED4" i="26"/>
  <c r="EC4" i="26"/>
  <c r="EA4" i="26"/>
  <c r="DZ4" i="26"/>
  <c r="DY4" i="26"/>
  <c r="DX4" i="26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V8" i="24" s="1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N9" i="24" s="1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F10" i="24" s="1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1" i="24"/>
  <c r="RC11" i="24"/>
  <c r="RB11" i="24"/>
  <c r="RA11" i="24"/>
  <c r="QZ11" i="24"/>
  <c r="QY11" i="24"/>
  <c r="QW11" i="24"/>
  <c r="QV11" i="24"/>
  <c r="QU11" i="24"/>
  <c r="QT11" i="24"/>
  <c r="QX11" i="24" s="1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4" i="24"/>
  <c r="RC4" i="24"/>
  <c r="RB4" i="24"/>
  <c r="RA4" i="24"/>
  <c r="QZ4" i="24"/>
  <c r="QY4" i="24"/>
  <c r="QW4" i="24"/>
  <c r="QV4" i="24"/>
  <c r="QU4" i="24"/>
  <c r="QT4" i="24"/>
  <c r="QX4" i="24" s="1"/>
  <c r="QS4" i="24"/>
  <c r="QR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6" i="24"/>
  <c r="PU6" i="24"/>
  <c r="PT6" i="24"/>
  <c r="PS6" i="24"/>
  <c r="PR6" i="24"/>
  <c r="PQ6" i="24"/>
  <c r="PO6" i="24"/>
  <c r="PN6" i="24"/>
  <c r="PM6" i="24"/>
  <c r="PL6" i="24"/>
  <c r="PP6" i="24" s="1"/>
  <c r="PK6" i="24"/>
  <c r="PJ6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5" i="24"/>
  <c r="OM5" i="24"/>
  <c r="OL5" i="24"/>
  <c r="OK5" i="24"/>
  <c r="OJ5" i="24"/>
  <c r="OI5" i="24"/>
  <c r="OG5" i="24"/>
  <c r="OF5" i="24"/>
  <c r="OE5" i="24"/>
  <c r="OD5" i="24"/>
  <c r="OH5" i="24" s="1"/>
  <c r="OC5" i="24"/>
  <c r="OB5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Z7" i="24" s="1"/>
  <c r="MU7" i="24"/>
  <c r="MT7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R8" i="24" s="1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J9" i="24" s="1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JB10" i="24" s="1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1" i="24"/>
  <c r="HY11" i="24"/>
  <c r="HX11" i="24"/>
  <c r="HW11" i="24"/>
  <c r="HV11" i="24"/>
  <c r="HU11" i="24"/>
  <c r="HS11" i="24"/>
  <c r="HR11" i="24"/>
  <c r="HQ11" i="24"/>
  <c r="HP11" i="24"/>
  <c r="HT11" i="24" s="1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6" i="24"/>
  <c r="GQ6" i="24"/>
  <c r="GP6" i="24"/>
  <c r="GO6" i="24"/>
  <c r="GN6" i="24"/>
  <c r="GM6" i="24"/>
  <c r="GK6" i="24"/>
  <c r="GJ6" i="24"/>
  <c r="GI6" i="24"/>
  <c r="GH6" i="24"/>
  <c r="GL6" i="24" s="1"/>
  <c r="GG6" i="24"/>
  <c r="GF6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5" i="24"/>
  <c r="FI5" i="24"/>
  <c r="FH5" i="24"/>
  <c r="FG5" i="24"/>
  <c r="FF5" i="24"/>
  <c r="FE5" i="24"/>
  <c r="FC5" i="24"/>
  <c r="FB5" i="24"/>
  <c r="FA5" i="24"/>
  <c r="EZ5" i="24"/>
  <c r="FD5" i="24" s="1"/>
  <c r="EY5" i="24"/>
  <c r="EX5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V7" i="24" s="1"/>
  <c r="DQ7" i="24"/>
  <c r="DP7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VJ24" i="4"/>
  <c r="VI24" i="4"/>
  <c r="VH24" i="4"/>
  <c r="VG24" i="4"/>
  <c r="VF24" i="4"/>
  <c r="VE24" i="4"/>
  <c r="VC24" i="4"/>
  <c r="VB24" i="4"/>
  <c r="VA24" i="4"/>
  <c r="UZ24" i="4"/>
  <c r="UY24" i="4"/>
  <c r="UX24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20" i="4"/>
  <c r="VI20" i="4"/>
  <c r="VH20" i="4"/>
  <c r="VG20" i="4"/>
  <c r="VF20" i="4"/>
  <c r="VE20" i="4"/>
  <c r="VC20" i="4"/>
  <c r="VB20" i="4"/>
  <c r="VA20" i="4"/>
  <c r="UZ20" i="4"/>
  <c r="VD20" i="4" s="1"/>
  <c r="UY20" i="4"/>
  <c r="UX20" i="4"/>
  <c r="VJ19" i="4"/>
  <c r="VI19" i="4"/>
  <c r="VH19" i="4"/>
  <c r="VG19" i="4"/>
  <c r="VF19" i="4"/>
  <c r="VE19" i="4"/>
  <c r="VC19" i="4"/>
  <c r="VB19" i="4"/>
  <c r="VA19" i="4"/>
  <c r="UZ19" i="4"/>
  <c r="VD19" i="4" s="1"/>
  <c r="UY19" i="4"/>
  <c r="UX19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13" i="4"/>
  <c r="VI13" i="4"/>
  <c r="VH13" i="4"/>
  <c r="VG13" i="4"/>
  <c r="VF13" i="4"/>
  <c r="VE13" i="4"/>
  <c r="VC13" i="4"/>
  <c r="VB13" i="4"/>
  <c r="VA13" i="4"/>
  <c r="UZ13" i="4"/>
  <c r="VD13" i="4" s="1"/>
  <c r="UY13" i="4"/>
  <c r="UX13" i="4"/>
  <c r="VJ11" i="4"/>
  <c r="VI11" i="4"/>
  <c r="VH11" i="4"/>
  <c r="VG11" i="4"/>
  <c r="VF11" i="4"/>
  <c r="VE11" i="4"/>
  <c r="VC11" i="4"/>
  <c r="VB11" i="4"/>
  <c r="VA11" i="4"/>
  <c r="UZ11" i="4"/>
  <c r="VD11" i="4" s="1"/>
  <c r="UY11" i="4"/>
  <c r="UX11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9" i="4"/>
  <c r="VI9" i="4"/>
  <c r="VH9" i="4"/>
  <c r="VG9" i="4"/>
  <c r="VF9" i="4"/>
  <c r="VE9" i="4"/>
  <c r="VC9" i="4"/>
  <c r="VB9" i="4"/>
  <c r="VA9" i="4"/>
  <c r="UZ9" i="4"/>
  <c r="UY9" i="4"/>
  <c r="UX9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8" i="4"/>
  <c r="VI8" i="4"/>
  <c r="VH8" i="4"/>
  <c r="VG8" i="4"/>
  <c r="VF8" i="4"/>
  <c r="VE8" i="4"/>
  <c r="VC8" i="4"/>
  <c r="VB8" i="4"/>
  <c r="VA8" i="4"/>
  <c r="UZ8" i="4"/>
  <c r="VD8" i="4" s="1"/>
  <c r="UY8" i="4"/>
  <c r="UX8" i="4"/>
  <c r="VJ7" i="4"/>
  <c r="VI7" i="4"/>
  <c r="VH7" i="4"/>
  <c r="VG7" i="4"/>
  <c r="VF7" i="4"/>
  <c r="VE7" i="4"/>
  <c r="VC7" i="4"/>
  <c r="VB7" i="4"/>
  <c r="VA7" i="4"/>
  <c r="UZ7" i="4"/>
  <c r="VD7" i="4" s="1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5" i="4"/>
  <c r="VI5" i="4"/>
  <c r="VH5" i="4"/>
  <c r="VG5" i="4"/>
  <c r="VF5" i="4"/>
  <c r="VE5" i="4"/>
  <c r="VC5" i="4"/>
  <c r="VB5" i="4"/>
  <c r="VA5" i="4"/>
  <c r="UZ5" i="4"/>
  <c r="UY5" i="4"/>
  <c r="UX5" i="4"/>
  <c r="VJ4" i="4"/>
  <c r="VI4" i="4"/>
  <c r="VH4" i="4"/>
  <c r="VG4" i="4"/>
  <c r="VF4" i="4"/>
  <c r="VE4" i="4"/>
  <c r="VC4" i="4"/>
  <c r="VB4" i="4"/>
  <c r="VA4" i="4"/>
  <c r="UZ4" i="4"/>
  <c r="UY4" i="4"/>
  <c r="UX4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20" i="4"/>
  <c r="UA20" i="4"/>
  <c r="TZ20" i="4"/>
  <c r="TY20" i="4"/>
  <c r="TX20" i="4"/>
  <c r="TW20" i="4"/>
  <c r="TU20" i="4"/>
  <c r="TT20" i="4"/>
  <c r="TS20" i="4"/>
  <c r="TR20" i="4"/>
  <c r="TV20" i="4" s="1"/>
  <c r="TQ20" i="4"/>
  <c r="TP20" i="4"/>
  <c r="UB19" i="4"/>
  <c r="UA19" i="4"/>
  <c r="TZ19" i="4"/>
  <c r="TY19" i="4"/>
  <c r="TX19" i="4"/>
  <c r="TW19" i="4"/>
  <c r="TU19" i="4"/>
  <c r="TT19" i="4"/>
  <c r="TS19" i="4"/>
  <c r="TR19" i="4"/>
  <c r="TV19" i="4" s="1"/>
  <c r="TQ19" i="4"/>
  <c r="TP19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13" i="4"/>
  <c r="UA13" i="4"/>
  <c r="TZ13" i="4"/>
  <c r="TY13" i="4"/>
  <c r="TX13" i="4"/>
  <c r="TW13" i="4"/>
  <c r="TU13" i="4"/>
  <c r="TT13" i="4"/>
  <c r="TS13" i="4"/>
  <c r="TR13" i="4"/>
  <c r="TV13" i="4" s="1"/>
  <c r="TQ13" i="4"/>
  <c r="TP13" i="4"/>
  <c r="UB11" i="4"/>
  <c r="UA11" i="4"/>
  <c r="TZ11" i="4"/>
  <c r="TY11" i="4"/>
  <c r="TX11" i="4"/>
  <c r="TW11" i="4"/>
  <c r="TU11" i="4"/>
  <c r="TT11" i="4"/>
  <c r="TS11" i="4"/>
  <c r="TR11" i="4"/>
  <c r="TV11" i="4" s="1"/>
  <c r="TQ11" i="4"/>
  <c r="TP11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9" i="4"/>
  <c r="UA9" i="4"/>
  <c r="TZ9" i="4"/>
  <c r="TY9" i="4"/>
  <c r="TX9" i="4"/>
  <c r="TW9" i="4"/>
  <c r="TU9" i="4"/>
  <c r="TT9" i="4"/>
  <c r="TS9" i="4"/>
  <c r="TR9" i="4"/>
  <c r="TQ9" i="4"/>
  <c r="TP9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8" i="4"/>
  <c r="UA8" i="4"/>
  <c r="TZ8" i="4"/>
  <c r="TY8" i="4"/>
  <c r="TX8" i="4"/>
  <c r="TW8" i="4"/>
  <c r="TU8" i="4"/>
  <c r="TT8" i="4"/>
  <c r="TS8" i="4"/>
  <c r="TR8" i="4"/>
  <c r="TV8" i="4" s="1"/>
  <c r="TQ8" i="4"/>
  <c r="TP8" i="4"/>
  <c r="UB7" i="4"/>
  <c r="UA7" i="4"/>
  <c r="TZ7" i="4"/>
  <c r="TY7" i="4"/>
  <c r="TX7" i="4"/>
  <c r="TW7" i="4"/>
  <c r="TU7" i="4"/>
  <c r="TT7" i="4"/>
  <c r="TS7" i="4"/>
  <c r="TR7" i="4"/>
  <c r="TV7" i="4" s="1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5" i="4"/>
  <c r="UA5" i="4"/>
  <c r="TZ5" i="4"/>
  <c r="TY5" i="4"/>
  <c r="TX5" i="4"/>
  <c r="TW5" i="4"/>
  <c r="TU5" i="4"/>
  <c r="TT5" i="4"/>
  <c r="TS5" i="4"/>
  <c r="TR5" i="4"/>
  <c r="TQ5" i="4"/>
  <c r="TP5" i="4"/>
  <c r="UB4" i="4"/>
  <c r="UA4" i="4"/>
  <c r="TZ4" i="4"/>
  <c r="TY4" i="4"/>
  <c r="TX4" i="4"/>
  <c r="TW4" i="4"/>
  <c r="TU4" i="4"/>
  <c r="TT4" i="4"/>
  <c r="TS4" i="4"/>
  <c r="TR4" i="4"/>
  <c r="TQ4" i="4"/>
  <c r="TP4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20" i="4"/>
  <c r="SS20" i="4"/>
  <c r="SR20" i="4"/>
  <c r="SQ20" i="4"/>
  <c r="SP20" i="4"/>
  <c r="SO20" i="4"/>
  <c r="SM20" i="4"/>
  <c r="SL20" i="4"/>
  <c r="SK20" i="4"/>
  <c r="SJ20" i="4"/>
  <c r="SN20" i="4" s="1"/>
  <c r="SI20" i="4"/>
  <c r="SH20" i="4"/>
  <c r="ST19" i="4"/>
  <c r="SS19" i="4"/>
  <c r="SR19" i="4"/>
  <c r="SQ19" i="4"/>
  <c r="SP19" i="4"/>
  <c r="SO19" i="4"/>
  <c r="SM19" i="4"/>
  <c r="SL19" i="4"/>
  <c r="SK19" i="4"/>
  <c r="SJ19" i="4"/>
  <c r="SN19" i="4" s="1"/>
  <c r="SI19" i="4"/>
  <c r="SH19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3" i="4"/>
  <c r="SS13" i="4"/>
  <c r="SR13" i="4"/>
  <c r="SQ13" i="4"/>
  <c r="SP13" i="4"/>
  <c r="SO13" i="4"/>
  <c r="SM13" i="4"/>
  <c r="SL13" i="4"/>
  <c r="SK13" i="4"/>
  <c r="SJ13" i="4"/>
  <c r="SN13" i="4" s="1"/>
  <c r="SI13" i="4"/>
  <c r="SH13" i="4"/>
  <c r="ST11" i="4"/>
  <c r="SS11" i="4"/>
  <c r="SR11" i="4"/>
  <c r="SQ11" i="4"/>
  <c r="SP11" i="4"/>
  <c r="SO11" i="4"/>
  <c r="SM11" i="4"/>
  <c r="SL11" i="4"/>
  <c r="SK11" i="4"/>
  <c r="SJ11" i="4"/>
  <c r="SN11" i="4" s="1"/>
  <c r="SI11" i="4"/>
  <c r="SH11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9" i="4"/>
  <c r="SS9" i="4"/>
  <c r="SR9" i="4"/>
  <c r="SQ9" i="4"/>
  <c r="SP9" i="4"/>
  <c r="SO9" i="4"/>
  <c r="SM9" i="4"/>
  <c r="SL9" i="4"/>
  <c r="SK9" i="4"/>
  <c r="SJ9" i="4"/>
  <c r="SI9" i="4"/>
  <c r="SH9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8" i="4"/>
  <c r="SS8" i="4"/>
  <c r="SR8" i="4"/>
  <c r="SQ8" i="4"/>
  <c r="SP8" i="4"/>
  <c r="SO8" i="4"/>
  <c r="SM8" i="4"/>
  <c r="SL8" i="4"/>
  <c r="SK8" i="4"/>
  <c r="SJ8" i="4"/>
  <c r="SN8" i="4" s="1"/>
  <c r="SI8" i="4"/>
  <c r="SH8" i="4"/>
  <c r="ST7" i="4"/>
  <c r="SS7" i="4"/>
  <c r="SR7" i="4"/>
  <c r="SQ7" i="4"/>
  <c r="SP7" i="4"/>
  <c r="SO7" i="4"/>
  <c r="SM7" i="4"/>
  <c r="SL7" i="4"/>
  <c r="SK7" i="4"/>
  <c r="SJ7" i="4"/>
  <c r="SN7" i="4" s="1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0" i="4"/>
  <c r="RK20" i="4"/>
  <c r="RJ20" i="4"/>
  <c r="RI20" i="4"/>
  <c r="RH20" i="4"/>
  <c r="RG20" i="4"/>
  <c r="RE20" i="4"/>
  <c r="RD20" i="4"/>
  <c r="RC20" i="4"/>
  <c r="RB20" i="4"/>
  <c r="RF20" i="4" s="1"/>
  <c r="RA20" i="4"/>
  <c r="QZ20" i="4"/>
  <c r="RL19" i="4"/>
  <c r="RK19" i="4"/>
  <c r="RJ19" i="4"/>
  <c r="RI19" i="4"/>
  <c r="RH19" i="4"/>
  <c r="RG19" i="4"/>
  <c r="RE19" i="4"/>
  <c r="RD19" i="4"/>
  <c r="RC19" i="4"/>
  <c r="RB19" i="4"/>
  <c r="RF19" i="4" s="1"/>
  <c r="RA19" i="4"/>
  <c r="QZ19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3" i="4"/>
  <c r="RK13" i="4"/>
  <c r="RJ13" i="4"/>
  <c r="RI13" i="4"/>
  <c r="RH13" i="4"/>
  <c r="RG13" i="4"/>
  <c r="RE13" i="4"/>
  <c r="RD13" i="4"/>
  <c r="RC13" i="4"/>
  <c r="RB13" i="4"/>
  <c r="RF13" i="4" s="1"/>
  <c r="RA13" i="4"/>
  <c r="QZ13" i="4"/>
  <c r="RL11" i="4"/>
  <c r="RK11" i="4"/>
  <c r="RJ11" i="4"/>
  <c r="RI11" i="4"/>
  <c r="RH11" i="4"/>
  <c r="RG11" i="4"/>
  <c r="RE11" i="4"/>
  <c r="RD11" i="4"/>
  <c r="RC11" i="4"/>
  <c r="RB11" i="4"/>
  <c r="RF11" i="4" s="1"/>
  <c r="RA11" i="4"/>
  <c r="QZ11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8" i="4"/>
  <c r="RK8" i="4"/>
  <c r="RJ8" i="4"/>
  <c r="RI8" i="4"/>
  <c r="RH8" i="4"/>
  <c r="RG8" i="4"/>
  <c r="RE8" i="4"/>
  <c r="RD8" i="4"/>
  <c r="RC8" i="4"/>
  <c r="RB8" i="4"/>
  <c r="RF8" i="4" s="1"/>
  <c r="RA8" i="4"/>
  <c r="QZ8" i="4"/>
  <c r="RL7" i="4"/>
  <c r="RK7" i="4"/>
  <c r="RJ7" i="4"/>
  <c r="RI7" i="4"/>
  <c r="RH7" i="4"/>
  <c r="RG7" i="4"/>
  <c r="RE7" i="4"/>
  <c r="RD7" i="4"/>
  <c r="RC7" i="4"/>
  <c r="RB7" i="4"/>
  <c r="RF7" i="4" s="1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0" i="4"/>
  <c r="QC20" i="4"/>
  <c r="QB20" i="4"/>
  <c r="QA20" i="4"/>
  <c r="PZ20" i="4"/>
  <c r="PY20" i="4"/>
  <c r="PW20" i="4"/>
  <c r="PV20" i="4"/>
  <c r="PU20" i="4"/>
  <c r="PT20" i="4"/>
  <c r="PX20" i="4" s="1"/>
  <c r="PS20" i="4"/>
  <c r="PR20" i="4"/>
  <c r="QD19" i="4"/>
  <c r="QC19" i="4"/>
  <c r="QB19" i="4"/>
  <c r="QA19" i="4"/>
  <c r="PZ19" i="4"/>
  <c r="PY19" i="4"/>
  <c r="PW19" i="4"/>
  <c r="PV19" i="4"/>
  <c r="PU19" i="4"/>
  <c r="PT19" i="4"/>
  <c r="PX19" i="4" s="1"/>
  <c r="PS19" i="4"/>
  <c r="PR19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3" i="4"/>
  <c r="QC13" i="4"/>
  <c r="QB13" i="4"/>
  <c r="QA13" i="4"/>
  <c r="PZ13" i="4"/>
  <c r="PY13" i="4"/>
  <c r="PW13" i="4"/>
  <c r="PV13" i="4"/>
  <c r="PU13" i="4"/>
  <c r="PT13" i="4"/>
  <c r="PX13" i="4" s="1"/>
  <c r="PS13" i="4"/>
  <c r="PR13" i="4"/>
  <c r="QD11" i="4"/>
  <c r="QC11" i="4"/>
  <c r="QB11" i="4"/>
  <c r="QA11" i="4"/>
  <c r="PZ11" i="4"/>
  <c r="PY11" i="4"/>
  <c r="PW11" i="4"/>
  <c r="PV11" i="4"/>
  <c r="PU11" i="4"/>
  <c r="PT11" i="4"/>
  <c r="PX11" i="4" s="1"/>
  <c r="PS11" i="4"/>
  <c r="PR11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8" i="4"/>
  <c r="QC8" i="4"/>
  <c r="QB8" i="4"/>
  <c r="QA8" i="4"/>
  <c r="PZ8" i="4"/>
  <c r="PY8" i="4"/>
  <c r="PW8" i="4"/>
  <c r="PV8" i="4"/>
  <c r="PU8" i="4"/>
  <c r="PT8" i="4"/>
  <c r="PX8" i="4" s="1"/>
  <c r="PS8" i="4"/>
  <c r="PR8" i="4"/>
  <c r="QD7" i="4"/>
  <c r="QC7" i="4"/>
  <c r="QB7" i="4"/>
  <c r="QA7" i="4"/>
  <c r="PZ7" i="4"/>
  <c r="PY7" i="4"/>
  <c r="PW7" i="4"/>
  <c r="PV7" i="4"/>
  <c r="PU7" i="4"/>
  <c r="PT7" i="4"/>
  <c r="PX7" i="4" s="1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0" i="4"/>
  <c r="OU20" i="4"/>
  <c r="OT20" i="4"/>
  <c r="OS20" i="4"/>
  <c r="OR20" i="4"/>
  <c r="OQ20" i="4"/>
  <c r="OO20" i="4"/>
  <c r="ON20" i="4"/>
  <c r="OM20" i="4"/>
  <c r="OL20" i="4"/>
  <c r="OP20" i="4" s="1"/>
  <c r="OK20" i="4"/>
  <c r="OJ20" i="4"/>
  <c r="OV19" i="4"/>
  <c r="OU19" i="4"/>
  <c r="OT19" i="4"/>
  <c r="OS19" i="4"/>
  <c r="OR19" i="4"/>
  <c r="OQ19" i="4"/>
  <c r="OO19" i="4"/>
  <c r="ON19" i="4"/>
  <c r="OM19" i="4"/>
  <c r="OL19" i="4"/>
  <c r="OP19" i="4" s="1"/>
  <c r="OK19" i="4"/>
  <c r="OJ19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3" i="4"/>
  <c r="OU13" i="4"/>
  <c r="OT13" i="4"/>
  <c r="OS13" i="4"/>
  <c r="OR13" i="4"/>
  <c r="OQ13" i="4"/>
  <c r="OO13" i="4"/>
  <c r="ON13" i="4"/>
  <c r="OM13" i="4"/>
  <c r="OL13" i="4"/>
  <c r="OP13" i="4" s="1"/>
  <c r="OK13" i="4"/>
  <c r="OJ13" i="4"/>
  <c r="OV11" i="4"/>
  <c r="OU11" i="4"/>
  <c r="OT11" i="4"/>
  <c r="OS11" i="4"/>
  <c r="OR11" i="4"/>
  <c r="OQ11" i="4"/>
  <c r="OO11" i="4"/>
  <c r="ON11" i="4"/>
  <c r="OM11" i="4"/>
  <c r="OL11" i="4"/>
  <c r="OP11" i="4" s="1"/>
  <c r="OK11" i="4"/>
  <c r="OJ11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8" i="4"/>
  <c r="OU8" i="4"/>
  <c r="OT8" i="4"/>
  <c r="OS8" i="4"/>
  <c r="OR8" i="4"/>
  <c r="OQ8" i="4"/>
  <c r="OO8" i="4"/>
  <c r="ON8" i="4"/>
  <c r="OM8" i="4"/>
  <c r="OL8" i="4"/>
  <c r="OP8" i="4" s="1"/>
  <c r="OK8" i="4"/>
  <c r="OJ8" i="4"/>
  <c r="OV7" i="4"/>
  <c r="OU7" i="4"/>
  <c r="OT7" i="4"/>
  <c r="OS7" i="4"/>
  <c r="OR7" i="4"/>
  <c r="OQ7" i="4"/>
  <c r="OO7" i="4"/>
  <c r="ON7" i="4"/>
  <c r="OM7" i="4"/>
  <c r="OL7" i="4"/>
  <c r="OP7" i="4" s="1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0" i="4"/>
  <c r="NM20" i="4"/>
  <c r="NL20" i="4"/>
  <c r="NK20" i="4"/>
  <c r="NJ20" i="4"/>
  <c r="NI20" i="4"/>
  <c r="NG20" i="4"/>
  <c r="NF20" i="4"/>
  <c r="NE20" i="4"/>
  <c r="ND20" i="4"/>
  <c r="NH20" i="4" s="1"/>
  <c r="NC20" i="4"/>
  <c r="NB20" i="4"/>
  <c r="NN19" i="4"/>
  <c r="NM19" i="4"/>
  <c r="NL19" i="4"/>
  <c r="NK19" i="4"/>
  <c r="NJ19" i="4"/>
  <c r="NI19" i="4"/>
  <c r="NG19" i="4"/>
  <c r="NF19" i="4"/>
  <c r="NE19" i="4"/>
  <c r="ND19" i="4"/>
  <c r="NH19" i="4" s="1"/>
  <c r="NC19" i="4"/>
  <c r="NB19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3" i="4"/>
  <c r="NM13" i="4"/>
  <c r="NL13" i="4"/>
  <c r="NK13" i="4"/>
  <c r="NJ13" i="4"/>
  <c r="NI13" i="4"/>
  <c r="NG13" i="4"/>
  <c r="NF13" i="4"/>
  <c r="NE13" i="4"/>
  <c r="ND13" i="4"/>
  <c r="NH13" i="4" s="1"/>
  <c r="NC13" i="4"/>
  <c r="NB13" i="4"/>
  <c r="NN11" i="4"/>
  <c r="NM11" i="4"/>
  <c r="NL11" i="4"/>
  <c r="NK11" i="4"/>
  <c r="NJ11" i="4"/>
  <c r="NI11" i="4"/>
  <c r="NG11" i="4"/>
  <c r="NF11" i="4"/>
  <c r="NE11" i="4"/>
  <c r="ND11" i="4"/>
  <c r="NH11" i="4" s="1"/>
  <c r="NC11" i="4"/>
  <c r="NB11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8" i="4"/>
  <c r="NM8" i="4"/>
  <c r="NL8" i="4"/>
  <c r="NK8" i="4"/>
  <c r="NJ8" i="4"/>
  <c r="NI8" i="4"/>
  <c r="NG8" i="4"/>
  <c r="NF8" i="4"/>
  <c r="NE8" i="4"/>
  <c r="ND8" i="4"/>
  <c r="NH8" i="4" s="1"/>
  <c r="NC8" i="4"/>
  <c r="NB8" i="4"/>
  <c r="NN7" i="4"/>
  <c r="NM7" i="4"/>
  <c r="NL7" i="4"/>
  <c r="NK7" i="4"/>
  <c r="NJ7" i="4"/>
  <c r="NI7" i="4"/>
  <c r="NG7" i="4"/>
  <c r="NF7" i="4"/>
  <c r="NE7" i="4"/>
  <c r="ND7" i="4"/>
  <c r="NH7" i="4" s="1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0" i="4"/>
  <c r="ME20" i="4"/>
  <c r="MD20" i="4"/>
  <c r="MC20" i="4"/>
  <c r="MB20" i="4"/>
  <c r="MA20" i="4"/>
  <c r="LY20" i="4"/>
  <c r="LX20" i="4"/>
  <c r="LW20" i="4"/>
  <c r="LV20" i="4"/>
  <c r="LZ20" i="4" s="1"/>
  <c r="LU20" i="4"/>
  <c r="LT20" i="4"/>
  <c r="MF19" i="4"/>
  <c r="ME19" i="4"/>
  <c r="MD19" i="4"/>
  <c r="MC19" i="4"/>
  <c r="MB19" i="4"/>
  <c r="MA19" i="4"/>
  <c r="LY19" i="4"/>
  <c r="LX19" i="4"/>
  <c r="LW19" i="4"/>
  <c r="LV19" i="4"/>
  <c r="LZ19" i="4" s="1"/>
  <c r="LU19" i="4"/>
  <c r="LT19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3" i="4"/>
  <c r="ME13" i="4"/>
  <c r="MD13" i="4"/>
  <c r="MC13" i="4"/>
  <c r="MB13" i="4"/>
  <c r="MA13" i="4"/>
  <c r="LY13" i="4"/>
  <c r="LX13" i="4"/>
  <c r="LW13" i="4"/>
  <c r="LV13" i="4"/>
  <c r="LZ13" i="4" s="1"/>
  <c r="LU13" i="4"/>
  <c r="LT13" i="4"/>
  <c r="MF11" i="4"/>
  <c r="ME11" i="4"/>
  <c r="MD11" i="4"/>
  <c r="MC11" i="4"/>
  <c r="MB11" i="4"/>
  <c r="MA11" i="4"/>
  <c r="LY11" i="4"/>
  <c r="LX11" i="4"/>
  <c r="LW11" i="4"/>
  <c r="LV11" i="4"/>
  <c r="LZ11" i="4" s="1"/>
  <c r="LU11" i="4"/>
  <c r="LT11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8" i="4"/>
  <c r="ME8" i="4"/>
  <c r="MD8" i="4"/>
  <c r="MC8" i="4"/>
  <c r="MB8" i="4"/>
  <c r="MA8" i="4"/>
  <c r="LY8" i="4"/>
  <c r="LX8" i="4"/>
  <c r="LW8" i="4"/>
  <c r="LV8" i="4"/>
  <c r="LZ8" i="4" s="1"/>
  <c r="LU8" i="4"/>
  <c r="LT8" i="4"/>
  <c r="MF7" i="4"/>
  <c r="ME7" i="4"/>
  <c r="MD7" i="4"/>
  <c r="MC7" i="4"/>
  <c r="MB7" i="4"/>
  <c r="MA7" i="4"/>
  <c r="LY7" i="4"/>
  <c r="LX7" i="4"/>
  <c r="LW7" i="4"/>
  <c r="LV7" i="4"/>
  <c r="LZ7" i="4" s="1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0" i="4"/>
  <c r="KW20" i="4"/>
  <c r="KV20" i="4"/>
  <c r="KU20" i="4"/>
  <c r="KT20" i="4"/>
  <c r="KS20" i="4"/>
  <c r="KQ20" i="4"/>
  <c r="KP20" i="4"/>
  <c r="KO20" i="4"/>
  <c r="KN20" i="4"/>
  <c r="KR20" i="4" s="1"/>
  <c r="KM20" i="4"/>
  <c r="KL20" i="4"/>
  <c r="KX19" i="4"/>
  <c r="KW19" i="4"/>
  <c r="KV19" i="4"/>
  <c r="KU19" i="4"/>
  <c r="KT19" i="4"/>
  <c r="KS19" i="4"/>
  <c r="KQ19" i="4"/>
  <c r="KP19" i="4"/>
  <c r="KO19" i="4"/>
  <c r="KN19" i="4"/>
  <c r="KR19" i="4" s="1"/>
  <c r="KM19" i="4"/>
  <c r="KL19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3" i="4"/>
  <c r="KW13" i="4"/>
  <c r="KV13" i="4"/>
  <c r="KU13" i="4"/>
  <c r="KT13" i="4"/>
  <c r="KS13" i="4"/>
  <c r="KQ13" i="4"/>
  <c r="KP13" i="4"/>
  <c r="KO13" i="4"/>
  <c r="KN13" i="4"/>
  <c r="KR13" i="4" s="1"/>
  <c r="KM13" i="4"/>
  <c r="KL13" i="4"/>
  <c r="KX11" i="4"/>
  <c r="KW11" i="4"/>
  <c r="KV11" i="4"/>
  <c r="KU11" i="4"/>
  <c r="KT11" i="4"/>
  <c r="KS11" i="4"/>
  <c r="KQ11" i="4"/>
  <c r="KP11" i="4"/>
  <c r="KO11" i="4"/>
  <c r="KN11" i="4"/>
  <c r="KR11" i="4" s="1"/>
  <c r="KM11" i="4"/>
  <c r="KL11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8" i="4"/>
  <c r="KW8" i="4"/>
  <c r="KV8" i="4"/>
  <c r="KU8" i="4"/>
  <c r="KT8" i="4"/>
  <c r="KS8" i="4"/>
  <c r="KQ8" i="4"/>
  <c r="KP8" i="4"/>
  <c r="KO8" i="4"/>
  <c r="KN8" i="4"/>
  <c r="KR8" i="4" s="1"/>
  <c r="KM8" i="4"/>
  <c r="KL8" i="4"/>
  <c r="KX7" i="4"/>
  <c r="KW7" i="4"/>
  <c r="KV7" i="4"/>
  <c r="KU7" i="4"/>
  <c r="KT7" i="4"/>
  <c r="KS7" i="4"/>
  <c r="KQ7" i="4"/>
  <c r="KP7" i="4"/>
  <c r="KO7" i="4"/>
  <c r="KN7" i="4"/>
  <c r="KR7" i="4" s="1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0" i="4"/>
  <c r="JO20" i="4"/>
  <c r="JN20" i="4"/>
  <c r="JM20" i="4"/>
  <c r="JL20" i="4"/>
  <c r="JK20" i="4"/>
  <c r="JI20" i="4"/>
  <c r="JH20" i="4"/>
  <c r="JG20" i="4"/>
  <c r="JF20" i="4"/>
  <c r="JJ20" i="4" s="1"/>
  <c r="JE20" i="4"/>
  <c r="JD20" i="4"/>
  <c r="JP19" i="4"/>
  <c r="JO19" i="4"/>
  <c r="JN19" i="4"/>
  <c r="JM19" i="4"/>
  <c r="JL19" i="4"/>
  <c r="JK19" i="4"/>
  <c r="JI19" i="4"/>
  <c r="JH19" i="4"/>
  <c r="JG19" i="4"/>
  <c r="JF19" i="4"/>
  <c r="JJ19" i="4" s="1"/>
  <c r="JE19" i="4"/>
  <c r="JD19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3" i="4"/>
  <c r="JO13" i="4"/>
  <c r="JN13" i="4"/>
  <c r="JM13" i="4"/>
  <c r="JL13" i="4"/>
  <c r="JK13" i="4"/>
  <c r="JI13" i="4"/>
  <c r="JH13" i="4"/>
  <c r="JG13" i="4"/>
  <c r="JF13" i="4"/>
  <c r="JJ13" i="4" s="1"/>
  <c r="JE13" i="4"/>
  <c r="JD13" i="4"/>
  <c r="JP11" i="4"/>
  <c r="JO11" i="4"/>
  <c r="JN11" i="4"/>
  <c r="JM11" i="4"/>
  <c r="JL11" i="4"/>
  <c r="JK11" i="4"/>
  <c r="JI11" i="4"/>
  <c r="JH11" i="4"/>
  <c r="JG11" i="4"/>
  <c r="JF11" i="4"/>
  <c r="JJ11" i="4" s="1"/>
  <c r="JE11" i="4"/>
  <c r="JD11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8" i="4"/>
  <c r="JO8" i="4"/>
  <c r="JN8" i="4"/>
  <c r="JM8" i="4"/>
  <c r="JL8" i="4"/>
  <c r="JK8" i="4"/>
  <c r="JI8" i="4"/>
  <c r="JH8" i="4"/>
  <c r="JG8" i="4"/>
  <c r="JF8" i="4"/>
  <c r="JJ8" i="4" s="1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0" i="4"/>
  <c r="IG20" i="4"/>
  <c r="IF20" i="4"/>
  <c r="IE20" i="4"/>
  <c r="ID20" i="4"/>
  <c r="IC20" i="4"/>
  <c r="IA20" i="4"/>
  <c r="HZ20" i="4"/>
  <c r="HY20" i="4"/>
  <c r="HX20" i="4"/>
  <c r="IB20" i="4" s="1"/>
  <c r="HW20" i="4"/>
  <c r="HV20" i="4"/>
  <c r="IH19" i="4"/>
  <c r="IG19" i="4"/>
  <c r="IF19" i="4"/>
  <c r="IE19" i="4"/>
  <c r="ID19" i="4"/>
  <c r="IC19" i="4"/>
  <c r="IA19" i="4"/>
  <c r="HZ19" i="4"/>
  <c r="HY19" i="4"/>
  <c r="HX19" i="4"/>
  <c r="IB19" i="4" s="1"/>
  <c r="HW19" i="4"/>
  <c r="HV19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3" i="4"/>
  <c r="IG13" i="4"/>
  <c r="IF13" i="4"/>
  <c r="IE13" i="4"/>
  <c r="ID13" i="4"/>
  <c r="IC13" i="4"/>
  <c r="IA13" i="4"/>
  <c r="HZ13" i="4"/>
  <c r="HY13" i="4"/>
  <c r="HX13" i="4"/>
  <c r="IB13" i="4" s="1"/>
  <c r="HW13" i="4"/>
  <c r="HV1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8" i="4"/>
  <c r="IG8" i="4"/>
  <c r="IF8" i="4"/>
  <c r="IE8" i="4"/>
  <c r="ID8" i="4"/>
  <c r="IC8" i="4"/>
  <c r="IA8" i="4"/>
  <c r="HZ8" i="4"/>
  <c r="HY8" i="4"/>
  <c r="HX8" i="4"/>
  <c r="IB8" i="4" s="1"/>
  <c r="HW8" i="4"/>
  <c r="HV8" i="4"/>
  <c r="IH7" i="4"/>
  <c r="IG7" i="4"/>
  <c r="IF7" i="4"/>
  <c r="IE7" i="4"/>
  <c r="ID7" i="4"/>
  <c r="IC7" i="4"/>
  <c r="IA7" i="4"/>
  <c r="HZ7" i="4"/>
  <c r="HY7" i="4"/>
  <c r="HX7" i="4"/>
  <c r="IB7" i="4" s="1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0" i="4"/>
  <c r="GY20" i="4"/>
  <c r="GX20" i="4"/>
  <c r="GW20" i="4"/>
  <c r="GV20" i="4"/>
  <c r="GU20" i="4"/>
  <c r="GS20" i="4"/>
  <c r="GR20" i="4"/>
  <c r="GQ20" i="4"/>
  <c r="GP20" i="4"/>
  <c r="GT20" i="4" s="1"/>
  <c r="GO20" i="4"/>
  <c r="GN20" i="4"/>
  <c r="GZ19" i="4"/>
  <c r="GY19" i="4"/>
  <c r="GX19" i="4"/>
  <c r="GW19" i="4"/>
  <c r="GV19" i="4"/>
  <c r="GU19" i="4"/>
  <c r="GS19" i="4"/>
  <c r="GR19" i="4"/>
  <c r="GQ19" i="4"/>
  <c r="GP19" i="4"/>
  <c r="GT19" i="4" s="1"/>
  <c r="GO19" i="4"/>
  <c r="GN19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3" i="4"/>
  <c r="GY13" i="4"/>
  <c r="GX13" i="4"/>
  <c r="GW13" i="4"/>
  <c r="GV13" i="4"/>
  <c r="GU13" i="4"/>
  <c r="GS13" i="4"/>
  <c r="GR13" i="4"/>
  <c r="GQ13" i="4"/>
  <c r="GP13" i="4"/>
  <c r="GT13" i="4" s="1"/>
  <c r="GO13" i="4"/>
  <c r="GN13" i="4"/>
  <c r="GZ11" i="4"/>
  <c r="GY11" i="4"/>
  <c r="GX11" i="4"/>
  <c r="GW11" i="4"/>
  <c r="GV11" i="4"/>
  <c r="GU11" i="4"/>
  <c r="GS11" i="4"/>
  <c r="GR11" i="4"/>
  <c r="GQ11" i="4"/>
  <c r="GP11" i="4"/>
  <c r="GT11" i="4" s="1"/>
  <c r="GO11" i="4"/>
  <c r="GN11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8" i="4"/>
  <c r="GY8" i="4"/>
  <c r="GX8" i="4"/>
  <c r="GW8" i="4"/>
  <c r="GV8" i="4"/>
  <c r="GU8" i="4"/>
  <c r="GS8" i="4"/>
  <c r="GR8" i="4"/>
  <c r="GQ8" i="4"/>
  <c r="GP8" i="4"/>
  <c r="GT8" i="4" s="1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0" i="4"/>
  <c r="FQ20" i="4"/>
  <c r="FP20" i="4"/>
  <c r="FO20" i="4"/>
  <c r="FN20" i="4"/>
  <c r="FM20" i="4"/>
  <c r="FK20" i="4"/>
  <c r="FJ20" i="4"/>
  <c r="FI20" i="4"/>
  <c r="FH20" i="4"/>
  <c r="FL20" i="4" s="1"/>
  <c r="FG20" i="4"/>
  <c r="FF20" i="4"/>
  <c r="FR19" i="4"/>
  <c r="FQ19" i="4"/>
  <c r="FP19" i="4"/>
  <c r="FO19" i="4"/>
  <c r="FN19" i="4"/>
  <c r="FM19" i="4"/>
  <c r="FK19" i="4"/>
  <c r="FJ19" i="4"/>
  <c r="FI19" i="4"/>
  <c r="FH19" i="4"/>
  <c r="FL19" i="4" s="1"/>
  <c r="FG19" i="4"/>
  <c r="FF19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3" i="4"/>
  <c r="FQ13" i="4"/>
  <c r="FP13" i="4"/>
  <c r="FO13" i="4"/>
  <c r="FN13" i="4"/>
  <c r="FM13" i="4"/>
  <c r="FK13" i="4"/>
  <c r="FJ13" i="4"/>
  <c r="FI13" i="4"/>
  <c r="FH13" i="4"/>
  <c r="FL13" i="4" s="1"/>
  <c r="FG13" i="4"/>
  <c r="FF13" i="4"/>
  <c r="FR11" i="4"/>
  <c r="FQ11" i="4"/>
  <c r="FP11" i="4"/>
  <c r="FO11" i="4"/>
  <c r="FN11" i="4"/>
  <c r="FM11" i="4"/>
  <c r="FK11" i="4"/>
  <c r="FJ11" i="4"/>
  <c r="FI11" i="4"/>
  <c r="FH11" i="4"/>
  <c r="FL11" i="4" s="1"/>
  <c r="FG11" i="4"/>
  <c r="FF11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8" i="4"/>
  <c r="FQ8" i="4"/>
  <c r="FP8" i="4"/>
  <c r="FO8" i="4"/>
  <c r="FN8" i="4"/>
  <c r="FM8" i="4"/>
  <c r="FK8" i="4"/>
  <c r="FJ8" i="4"/>
  <c r="FI8" i="4"/>
  <c r="FH8" i="4"/>
  <c r="FL8" i="4" s="1"/>
  <c r="FG8" i="4"/>
  <c r="FF8" i="4"/>
  <c r="FR7" i="4"/>
  <c r="FQ7" i="4"/>
  <c r="FP7" i="4"/>
  <c r="FO7" i="4"/>
  <c r="FN7" i="4"/>
  <c r="FM7" i="4"/>
  <c r="FK7" i="4"/>
  <c r="FJ7" i="4"/>
  <c r="FI7" i="4"/>
  <c r="FH7" i="4"/>
  <c r="FL7" i="4" s="1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0" i="4"/>
  <c r="EI20" i="4"/>
  <c r="EH20" i="4"/>
  <c r="EG20" i="4"/>
  <c r="EF20" i="4"/>
  <c r="EE20" i="4"/>
  <c r="EC20" i="4"/>
  <c r="EB20" i="4"/>
  <c r="EA20" i="4"/>
  <c r="DZ20" i="4"/>
  <c r="ED20" i="4" s="1"/>
  <c r="DY20" i="4"/>
  <c r="DX20" i="4"/>
  <c r="EJ19" i="4"/>
  <c r="EI19" i="4"/>
  <c r="EH19" i="4"/>
  <c r="EG19" i="4"/>
  <c r="EF19" i="4"/>
  <c r="EE19" i="4"/>
  <c r="EC19" i="4"/>
  <c r="EB19" i="4"/>
  <c r="EA19" i="4"/>
  <c r="DZ19" i="4"/>
  <c r="ED19" i="4" s="1"/>
  <c r="DY19" i="4"/>
  <c r="DX19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3" i="4"/>
  <c r="EI13" i="4"/>
  <c r="EH13" i="4"/>
  <c r="EG13" i="4"/>
  <c r="EF13" i="4"/>
  <c r="EE13" i="4"/>
  <c r="EC13" i="4"/>
  <c r="EB13" i="4"/>
  <c r="EA13" i="4"/>
  <c r="DZ13" i="4"/>
  <c r="ED13" i="4" s="1"/>
  <c r="DY13" i="4"/>
  <c r="DX13" i="4"/>
  <c r="EJ11" i="4"/>
  <c r="EI11" i="4"/>
  <c r="EH11" i="4"/>
  <c r="EG11" i="4"/>
  <c r="EF11" i="4"/>
  <c r="EE11" i="4"/>
  <c r="EC11" i="4"/>
  <c r="EB11" i="4"/>
  <c r="EA11" i="4"/>
  <c r="DZ11" i="4"/>
  <c r="ED11" i="4" s="1"/>
  <c r="DY11" i="4"/>
  <c r="DX11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8" i="4"/>
  <c r="EI8" i="4"/>
  <c r="EH8" i="4"/>
  <c r="EG8" i="4"/>
  <c r="EF8" i="4"/>
  <c r="EE8" i="4"/>
  <c r="EC8" i="4"/>
  <c r="EB8" i="4"/>
  <c r="EA8" i="4"/>
  <c r="DZ8" i="4"/>
  <c r="ED8" i="4" s="1"/>
  <c r="DY8" i="4"/>
  <c r="DX8" i="4"/>
  <c r="EJ7" i="4"/>
  <c r="EI7" i="4"/>
  <c r="EH7" i="4"/>
  <c r="EG7" i="4"/>
  <c r="EF7" i="4"/>
  <c r="EE7" i="4"/>
  <c r="EC7" i="4"/>
  <c r="EB7" i="4"/>
  <c r="EA7" i="4"/>
  <c r="DZ7" i="4"/>
  <c r="ED7" i="4" s="1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AN20" i="21"/>
  <c r="AO20" i="21"/>
  <c r="AP20" i="21"/>
  <c r="AQ20" i="21"/>
  <c r="AS20" i="21"/>
  <c r="AT20" i="21"/>
  <c r="BQ20" i="21"/>
  <c r="BR20" i="21"/>
  <c r="BS20" i="21"/>
  <c r="BT20" i="21"/>
  <c r="BV20" i="21"/>
  <c r="BW20" i="21"/>
  <c r="CT20" i="21"/>
  <c r="CU20" i="21"/>
  <c r="CV20" i="21"/>
  <c r="CW20" i="21"/>
  <c r="CY20" i="21"/>
  <c r="CZ20" i="21"/>
  <c r="SZ20" i="21"/>
  <c r="TA20" i="21"/>
  <c r="TB20" i="21"/>
  <c r="TC20" i="21"/>
  <c r="TE20" i="21"/>
  <c r="TF20" i="21"/>
  <c r="TH20" i="21"/>
  <c r="TI20" i="21"/>
  <c r="TJ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AN22" i="21"/>
  <c r="AO22" i="21"/>
  <c r="AP22" i="21"/>
  <c r="AQ22" i="21"/>
  <c r="AS22" i="21"/>
  <c r="AT22" i="21"/>
  <c r="BQ22" i="21"/>
  <c r="BR22" i="21"/>
  <c r="BS22" i="21"/>
  <c r="BT22" i="21"/>
  <c r="BV22" i="21"/>
  <c r="BW22" i="21"/>
  <c r="CT22" i="21"/>
  <c r="CU22" i="21"/>
  <c r="CV22" i="21"/>
  <c r="CW22" i="21"/>
  <c r="CY22" i="21"/>
  <c r="CZ22" i="21"/>
  <c r="SZ22" i="21"/>
  <c r="TA22" i="21"/>
  <c r="TB22" i="21"/>
  <c r="TC22" i="21"/>
  <c r="TE22" i="21"/>
  <c r="TF22" i="21"/>
  <c r="TH22" i="21"/>
  <c r="TI22" i="21"/>
  <c r="TJ22" i="21"/>
  <c r="TK22" i="21"/>
  <c r="TL22" i="21"/>
  <c r="TM22" i="21"/>
  <c r="TN22" i="21"/>
  <c r="TO22" i="21"/>
  <c r="TP22" i="21"/>
  <c r="TQ22" i="21"/>
  <c r="TR22" i="21"/>
  <c r="TS22" i="21"/>
  <c r="TT22" i="21"/>
  <c r="TU22" i="21"/>
  <c r="TV22" i="21"/>
  <c r="TW22" i="21"/>
  <c r="TX22" i="21"/>
  <c r="TY22" i="21"/>
  <c r="TZ22" i="21"/>
  <c r="UA22" i="21"/>
  <c r="AN18" i="21"/>
  <c r="AO18" i="21"/>
  <c r="AP18" i="21"/>
  <c r="AQ18" i="21"/>
  <c r="AS18" i="21"/>
  <c r="AT18" i="21"/>
  <c r="BQ18" i="21"/>
  <c r="BR18" i="21"/>
  <c r="BS18" i="21"/>
  <c r="BT18" i="21"/>
  <c r="BV18" i="21"/>
  <c r="BW18" i="21"/>
  <c r="CT18" i="21"/>
  <c r="CU18" i="21"/>
  <c r="CV18" i="21"/>
  <c r="CW18" i="21"/>
  <c r="CY18" i="21"/>
  <c r="CZ18" i="21"/>
  <c r="SZ18" i="21"/>
  <c r="TA18" i="21"/>
  <c r="TB18" i="21"/>
  <c r="TC18" i="21"/>
  <c r="TE18" i="21"/>
  <c r="TF18" i="21"/>
  <c r="TH18" i="21"/>
  <c r="TI18" i="21"/>
  <c r="TJ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AN18" i="19"/>
  <c r="AO18" i="19"/>
  <c r="AP18" i="19"/>
  <c r="AQ18" i="19"/>
  <c r="AS18" i="19"/>
  <c r="AT18" i="19"/>
  <c r="BQ18" i="19"/>
  <c r="BR18" i="19"/>
  <c r="BS18" i="19"/>
  <c r="BT18" i="19"/>
  <c r="BV18" i="19"/>
  <c r="BW18" i="19"/>
  <c r="CT18" i="19"/>
  <c r="CU18" i="19"/>
  <c r="CV18" i="19"/>
  <c r="CW18" i="19"/>
  <c r="CY18" i="19"/>
  <c r="CZ18" i="19"/>
  <c r="SZ18" i="19"/>
  <c r="TA18" i="19"/>
  <c r="TB18" i="19"/>
  <c r="TC18" i="19"/>
  <c r="TE18" i="19"/>
  <c r="TF18" i="19"/>
  <c r="TH18" i="19"/>
  <c r="TI18" i="19"/>
  <c r="TJ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AN12" i="27"/>
  <c r="AO12" i="27"/>
  <c r="AP12" i="27"/>
  <c r="AQ12" i="27"/>
  <c r="AS12" i="27"/>
  <c r="AT12" i="27"/>
  <c r="BQ12" i="27"/>
  <c r="BR12" i="27"/>
  <c r="BS12" i="27"/>
  <c r="BT12" i="27"/>
  <c r="BV12" i="27"/>
  <c r="BW12" i="27"/>
  <c r="CT12" i="27"/>
  <c r="CU12" i="27"/>
  <c r="CV12" i="27"/>
  <c r="CW12" i="27"/>
  <c r="CY12" i="27"/>
  <c r="CZ12" i="27"/>
  <c r="SZ12" i="27"/>
  <c r="TA12" i="27"/>
  <c r="TB12" i="27"/>
  <c r="TC12" i="27"/>
  <c r="TE12" i="27"/>
  <c r="TF12" i="27"/>
  <c r="TH12" i="27"/>
  <c r="TI12" i="27"/>
  <c r="TJ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WV5" i="28"/>
  <c r="WW5" i="28"/>
  <c r="CP5" i="28"/>
  <c r="CQ5" i="28"/>
  <c r="WZ5" i="28"/>
  <c r="AG6" i="23"/>
  <c r="AH6" i="23"/>
  <c r="AI6" i="23"/>
  <c r="AM6" i="23" s="1"/>
  <c r="AJ6" i="23"/>
  <c r="AK6" i="23"/>
  <c r="AL6" i="23"/>
  <c r="AN6" i="23"/>
  <c r="AO6" i="23"/>
  <c r="AP6" i="23"/>
  <c r="BH6" i="23"/>
  <c r="BI6" i="23"/>
  <c r="BJ6" i="23"/>
  <c r="BN6" i="23" s="1"/>
  <c r="BK6" i="23"/>
  <c r="BL6" i="23"/>
  <c r="BM6" i="23"/>
  <c r="BO6" i="23"/>
  <c r="BP6" i="23"/>
  <c r="BQ6" i="23"/>
  <c r="CI6" i="23"/>
  <c r="CJ6" i="23"/>
  <c r="CK6" i="23"/>
  <c r="CL6" i="23"/>
  <c r="CM6" i="23"/>
  <c r="CN6" i="23"/>
  <c r="CP6" i="23"/>
  <c r="CQ6" i="23"/>
  <c r="CR6" i="23"/>
  <c r="VX6" i="23"/>
  <c r="VY6" i="23"/>
  <c r="VZ6" i="23"/>
  <c r="WA6" i="23"/>
  <c r="WB6" i="23"/>
  <c r="WC6" i="23"/>
  <c r="WE6" i="23"/>
  <c r="WF6" i="23"/>
  <c r="WG6" i="23"/>
  <c r="WH6" i="23"/>
  <c r="WI6" i="23"/>
  <c r="WJ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AG9" i="23"/>
  <c r="AH9" i="23"/>
  <c r="AI9" i="23"/>
  <c r="AM9" i="23" s="1"/>
  <c r="AJ9" i="23"/>
  <c r="AK9" i="23"/>
  <c r="AL9" i="23"/>
  <c r="AN9" i="23"/>
  <c r="AO9" i="23"/>
  <c r="AP9" i="23"/>
  <c r="BH9" i="23"/>
  <c r="BI9" i="23"/>
  <c r="BJ9" i="23"/>
  <c r="BN9" i="23" s="1"/>
  <c r="BK9" i="23"/>
  <c r="BL9" i="23"/>
  <c r="BM9" i="23"/>
  <c r="BO9" i="23"/>
  <c r="BP9" i="23"/>
  <c r="BQ9" i="23"/>
  <c r="CI9" i="23"/>
  <c r="CJ9" i="23"/>
  <c r="CK9" i="23"/>
  <c r="CL9" i="23"/>
  <c r="CM9" i="23"/>
  <c r="CN9" i="23"/>
  <c r="CP9" i="23"/>
  <c r="CQ9" i="23"/>
  <c r="CR9" i="23"/>
  <c r="VX9" i="23"/>
  <c r="VY9" i="23"/>
  <c r="VZ9" i="23"/>
  <c r="WA9" i="23"/>
  <c r="WB9" i="23"/>
  <c r="WC9" i="23"/>
  <c r="WE9" i="23"/>
  <c r="WF9" i="23"/>
  <c r="WG9" i="23"/>
  <c r="WH9" i="23"/>
  <c r="WI9" i="23"/>
  <c r="WJ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AG8" i="23"/>
  <c r="AH8" i="23"/>
  <c r="AI8" i="23"/>
  <c r="AM8" i="23" s="1"/>
  <c r="AJ8" i="23"/>
  <c r="AK8" i="23"/>
  <c r="AL8" i="23"/>
  <c r="AN8" i="23"/>
  <c r="AO8" i="23"/>
  <c r="AP8" i="23"/>
  <c r="BH8" i="23"/>
  <c r="BI8" i="23"/>
  <c r="BJ8" i="23"/>
  <c r="BK8" i="23"/>
  <c r="BL8" i="23"/>
  <c r="BM8" i="23"/>
  <c r="BO8" i="23"/>
  <c r="BP8" i="23"/>
  <c r="BQ8" i="23"/>
  <c r="CI8" i="23"/>
  <c r="CJ8" i="23"/>
  <c r="CK8" i="23"/>
  <c r="CL8" i="23"/>
  <c r="CM8" i="23"/>
  <c r="CN8" i="23"/>
  <c r="CP8" i="23"/>
  <c r="CQ8" i="23"/>
  <c r="CR8" i="23"/>
  <c r="VX8" i="23"/>
  <c r="VY8" i="23"/>
  <c r="VZ8" i="23"/>
  <c r="WA8" i="23"/>
  <c r="WB8" i="23"/>
  <c r="WC8" i="23"/>
  <c r="WE8" i="23"/>
  <c r="WF8" i="23"/>
  <c r="WG8" i="23"/>
  <c r="WH8" i="23"/>
  <c r="WI8" i="23"/>
  <c r="WJ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AO19" i="4"/>
  <c r="AP19" i="4"/>
  <c r="AQ19" i="4"/>
  <c r="AU19" i="4" s="1"/>
  <c r="AR19" i="4"/>
  <c r="AS19" i="4"/>
  <c r="AT19" i="4"/>
  <c r="AV19" i="4"/>
  <c r="AW19" i="4"/>
  <c r="AX19" i="4"/>
  <c r="BP19" i="4"/>
  <c r="BQ19" i="4"/>
  <c r="BR19" i="4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WF19" i="4"/>
  <c r="WG19" i="4"/>
  <c r="WH19" i="4"/>
  <c r="WI19" i="4"/>
  <c r="WJ19" i="4"/>
  <c r="WK19" i="4"/>
  <c r="WM19" i="4"/>
  <c r="WN19" i="4"/>
  <c r="WO19" i="4"/>
  <c r="WP19" i="4"/>
  <c r="WQ19" i="4"/>
  <c r="WR19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BW15" i="21"/>
  <c r="BV15" i="21"/>
  <c r="BT15" i="21"/>
  <c r="BS15" i="21"/>
  <c r="BR15" i="21"/>
  <c r="BQ15" i="21"/>
  <c r="BW26" i="21"/>
  <c r="BV26" i="21"/>
  <c r="BT26" i="21"/>
  <c r="BS26" i="21"/>
  <c r="BR26" i="21"/>
  <c r="BQ26" i="21"/>
  <c r="BW17" i="21"/>
  <c r="BV17" i="21"/>
  <c r="BT17" i="21"/>
  <c r="BS17" i="21"/>
  <c r="BR17" i="21"/>
  <c r="BQ17" i="21"/>
  <c r="BW24" i="21"/>
  <c r="BV24" i="21"/>
  <c r="BT24" i="21"/>
  <c r="BS24" i="21"/>
  <c r="BR24" i="21"/>
  <c r="BQ24" i="21"/>
  <c r="BW23" i="21"/>
  <c r="BV23" i="21"/>
  <c r="BT23" i="21"/>
  <c r="BS23" i="21"/>
  <c r="BR23" i="21"/>
  <c r="BQ23" i="21"/>
  <c r="BW21" i="21"/>
  <c r="BV21" i="21"/>
  <c r="BT21" i="21"/>
  <c r="BS21" i="21"/>
  <c r="BR21" i="21"/>
  <c r="BQ21" i="21"/>
  <c r="BW25" i="21"/>
  <c r="BV25" i="21"/>
  <c r="BT25" i="21"/>
  <c r="BS25" i="21"/>
  <c r="BR25" i="21"/>
  <c r="BQ25" i="21"/>
  <c r="BW16" i="21"/>
  <c r="BV16" i="21"/>
  <c r="BT16" i="21"/>
  <c r="BS16" i="21"/>
  <c r="BR16" i="21"/>
  <c r="BQ16" i="21"/>
  <c r="BW14" i="21"/>
  <c r="BV14" i="21"/>
  <c r="BT14" i="21"/>
  <c r="BS14" i="21"/>
  <c r="BR14" i="21"/>
  <c r="BQ14" i="21"/>
  <c r="BW9" i="21"/>
  <c r="BV9" i="21"/>
  <c r="BT9" i="21"/>
  <c r="BS9" i="21"/>
  <c r="BR9" i="21"/>
  <c r="BQ9" i="21"/>
  <c r="BW19" i="21"/>
  <c r="BV19" i="21"/>
  <c r="BT19" i="21"/>
  <c r="BS19" i="21"/>
  <c r="BR19" i="21"/>
  <c r="BQ19" i="21"/>
  <c r="BW12" i="21"/>
  <c r="BV12" i="21"/>
  <c r="BT12" i="21"/>
  <c r="BS12" i="21"/>
  <c r="BR12" i="21"/>
  <c r="BQ12" i="21"/>
  <c r="BW8" i="21"/>
  <c r="BV8" i="21"/>
  <c r="BT8" i="21"/>
  <c r="BS8" i="21"/>
  <c r="BR8" i="21"/>
  <c r="BQ8" i="21"/>
  <c r="BW13" i="21"/>
  <c r="BV13" i="21"/>
  <c r="BT13" i="21"/>
  <c r="BS13" i="21"/>
  <c r="BR13" i="21"/>
  <c r="BQ13" i="21"/>
  <c r="BW10" i="21"/>
  <c r="BV10" i="21"/>
  <c r="BT10" i="21"/>
  <c r="BS10" i="21"/>
  <c r="BR10" i="21"/>
  <c r="BQ10" i="21"/>
  <c r="BW11" i="21"/>
  <c r="BV11" i="21"/>
  <c r="BT11" i="21"/>
  <c r="BS11" i="21"/>
  <c r="BR11" i="21"/>
  <c r="BQ11" i="21"/>
  <c r="BW6" i="21"/>
  <c r="BV6" i="21"/>
  <c r="BT6" i="21"/>
  <c r="BS6" i="21"/>
  <c r="BR6" i="21"/>
  <c r="BQ6" i="21"/>
  <c r="BW7" i="21"/>
  <c r="BV7" i="21"/>
  <c r="BT7" i="21"/>
  <c r="BS7" i="21"/>
  <c r="BR7" i="21"/>
  <c r="BQ7" i="21"/>
  <c r="BW5" i="21"/>
  <c r="BV5" i="21"/>
  <c r="BT5" i="21"/>
  <c r="BS5" i="21"/>
  <c r="BR5" i="21"/>
  <c r="BQ5" i="21"/>
  <c r="BW4" i="21"/>
  <c r="BV4" i="21"/>
  <c r="BT4" i="21"/>
  <c r="BS4" i="21"/>
  <c r="BR4" i="21"/>
  <c r="BQ4" i="21"/>
  <c r="AT15" i="21"/>
  <c r="AS15" i="21"/>
  <c r="AQ15" i="21"/>
  <c r="AP15" i="21"/>
  <c r="AO15" i="21"/>
  <c r="AN15" i="21"/>
  <c r="AT26" i="21"/>
  <c r="AS26" i="21"/>
  <c r="AQ26" i="21"/>
  <c r="AP26" i="21"/>
  <c r="AO26" i="21"/>
  <c r="AN26" i="21"/>
  <c r="AT17" i="21"/>
  <c r="AS17" i="21"/>
  <c r="AQ17" i="21"/>
  <c r="AP17" i="21"/>
  <c r="AO17" i="21"/>
  <c r="AN17" i="21"/>
  <c r="AT24" i="21"/>
  <c r="AS24" i="21"/>
  <c r="AQ24" i="21"/>
  <c r="AP24" i="21"/>
  <c r="AO24" i="21"/>
  <c r="AN24" i="21"/>
  <c r="AT23" i="21"/>
  <c r="AS23" i="21"/>
  <c r="AQ23" i="21"/>
  <c r="AP23" i="21"/>
  <c r="AO23" i="21"/>
  <c r="AN23" i="21"/>
  <c r="AT21" i="21"/>
  <c r="AS21" i="21"/>
  <c r="AQ21" i="21"/>
  <c r="AP21" i="21"/>
  <c r="AO21" i="21"/>
  <c r="AN21" i="21"/>
  <c r="AT25" i="21"/>
  <c r="AS25" i="21"/>
  <c r="AQ25" i="21"/>
  <c r="AP25" i="21"/>
  <c r="AO25" i="21"/>
  <c r="AN25" i="21"/>
  <c r="AT16" i="21"/>
  <c r="AS16" i="21"/>
  <c r="AQ16" i="21"/>
  <c r="AP16" i="21"/>
  <c r="AO16" i="21"/>
  <c r="AN16" i="21"/>
  <c r="AT14" i="21"/>
  <c r="AS14" i="21"/>
  <c r="AQ14" i="21"/>
  <c r="AP14" i="21"/>
  <c r="AO14" i="21"/>
  <c r="AN14" i="21"/>
  <c r="AT9" i="21"/>
  <c r="AS9" i="21"/>
  <c r="AQ9" i="21"/>
  <c r="AP9" i="21"/>
  <c r="AO9" i="21"/>
  <c r="AN9" i="21"/>
  <c r="AT19" i="21"/>
  <c r="AS19" i="21"/>
  <c r="AQ19" i="21"/>
  <c r="AP19" i="21"/>
  <c r="AO19" i="21"/>
  <c r="AN19" i="21"/>
  <c r="AT12" i="21"/>
  <c r="AS12" i="21"/>
  <c r="AQ12" i="21"/>
  <c r="AP12" i="21"/>
  <c r="AO12" i="21"/>
  <c r="AN12" i="21"/>
  <c r="AT8" i="21"/>
  <c r="AS8" i="21"/>
  <c r="AQ8" i="21"/>
  <c r="AP8" i="21"/>
  <c r="AO8" i="21"/>
  <c r="AN8" i="21"/>
  <c r="AT13" i="21"/>
  <c r="AS13" i="21"/>
  <c r="AQ13" i="21"/>
  <c r="AP13" i="21"/>
  <c r="AO13" i="21"/>
  <c r="AN13" i="21"/>
  <c r="AT10" i="21"/>
  <c r="AS10" i="21"/>
  <c r="AQ10" i="21"/>
  <c r="AP10" i="21"/>
  <c r="AO10" i="21"/>
  <c r="AN10" i="21"/>
  <c r="AT11" i="21"/>
  <c r="AS11" i="21"/>
  <c r="AQ11" i="21"/>
  <c r="AP11" i="21"/>
  <c r="AO11" i="21"/>
  <c r="AN11" i="21"/>
  <c r="AT6" i="21"/>
  <c r="AS6" i="21"/>
  <c r="AQ6" i="21"/>
  <c r="AP6" i="21"/>
  <c r="AO6" i="21"/>
  <c r="AN6" i="21"/>
  <c r="AT7" i="21"/>
  <c r="AS7" i="21"/>
  <c r="AQ7" i="21"/>
  <c r="AP7" i="21"/>
  <c r="AO7" i="21"/>
  <c r="AN7" i="21"/>
  <c r="AT5" i="21"/>
  <c r="AS5" i="21"/>
  <c r="AQ5" i="21"/>
  <c r="AP5" i="21"/>
  <c r="AO5" i="21"/>
  <c r="AN5" i="21"/>
  <c r="AT4" i="21"/>
  <c r="AS4" i="21"/>
  <c r="AQ4" i="21"/>
  <c r="AP4" i="21"/>
  <c r="AO4" i="21"/>
  <c r="AN4" i="21"/>
  <c r="BW31" i="19"/>
  <c r="BV31" i="19"/>
  <c r="BT31" i="19"/>
  <c r="BS31" i="19"/>
  <c r="BR31" i="19"/>
  <c r="BQ31" i="19"/>
  <c r="BW28" i="19"/>
  <c r="BV28" i="19"/>
  <c r="BT28" i="19"/>
  <c r="BS28" i="19"/>
  <c r="BR28" i="19"/>
  <c r="BQ28" i="19"/>
  <c r="BW26" i="19"/>
  <c r="BV26" i="19"/>
  <c r="BT26" i="19"/>
  <c r="BS26" i="19"/>
  <c r="BR26" i="19"/>
  <c r="BQ26" i="19"/>
  <c r="BW25" i="19"/>
  <c r="BV25" i="19"/>
  <c r="BT25" i="19"/>
  <c r="BS25" i="19"/>
  <c r="BR25" i="19"/>
  <c r="BQ25" i="19"/>
  <c r="BW30" i="19"/>
  <c r="BV30" i="19"/>
  <c r="BT30" i="19"/>
  <c r="BS30" i="19"/>
  <c r="BR30" i="19"/>
  <c r="BQ30" i="19"/>
  <c r="BW27" i="19"/>
  <c r="BV27" i="19"/>
  <c r="BT27" i="19"/>
  <c r="BS27" i="19"/>
  <c r="BR27" i="19"/>
  <c r="BQ27" i="19"/>
  <c r="BW19" i="19"/>
  <c r="BV19" i="19"/>
  <c r="BT19" i="19"/>
  <c r="BS19" i="19"/>
  <c r="BR19" i="19"/>
  <c r="BQ19" i="19"/>
  <c r="BW22" i="19"/>
  <c r="BV22" i="19"/>
  <c r="BT22" i="19"/>
  <c r="BS22" i="19"/>
  <c r="BR22" i="19"/>
  <c r="BQ22" i="19"/>
  <c r="BW21" i="19"/>
  <c r="BV21" i="19"/>
  <c r="BT21" i="19"/>
  <c r="BS21" i="19"/>
  <c r="BR21" i="19"/>
  <c r="BQ21" i="19"/>
  <c r="BW20" i="19"/>
  <c r="BV20" i="19"/>
  <c r="BT20" i="19"/>
  <c r="BS20" i="19"/>
  <c r="BR20" i="19"/>
  <c r="BQ20" i="19"/>
  <c r="BW29" i="19"/>
  <c r="BV29" i="19"/>
  <c r="BT29" i="19"/>
  <c r="BS29" i="19"/>
  <c r="BR29" i="19"/>
  <c r="BQ29" i="19"/>
  <c r="BW24" i="19"/>
  <c r="BV24" i="19"/>
  <c r="BT24" i="19"/>
  <c r="BS24" i="19"/>
  <c r="BR24" i="19"/>
  <c r="BQ24" i="19"/>
  <c r="BW15" i="19"/>
  <c r="BV15" i="19"/>
  <c r="BT15" i="19"/>
  <c r="BS15" i="19"/>
  <c r="BR15" i="19"/>
  <c r="BQ15" i="19"/>
  <c r="BW11" i="19"/>
  <c r="BV11" i="19"/>
  <c r="BT11" i="19"/>
  <c r="BS11" i="19"/>
  <c r="BR11" i="19"/>
  <c r="BQ11" i="19"/>
  <c r="BW14" i="19"/>
  <c r="BV14" i="19"/>
  <c r="BT14" i="19"/>
  <c r="BS14" i="19"/>
  <c r="BR14" i="19"/>
  <c r="BQ14" i="19"/>
  <c r="BW17" i="19"/>
  <c r="BV17" i="19"/>
  <c r="BT17" i="19"/>
  <c r="BS17" i="19"/>
  <c r="BR17" i="19"/>
  <c r="BQ17" i="19"/>
  <c r="BW9" i="19"/>
  <c r="BV9" i="19"/>
  <c r="BT9" i="19"/>
  <c r="BS9" i="19"/>
  <c r="BR9" i="19"/>
  <c r="BQ9" i="19"/>
  <c r="BW13" i="19"/>
  <c r="BV13" i="19"/>
  <c r="BT13" i="19"/>
  <c r="BS13" i="19"/>
  <c r="BR13" i="19"/>
  <c r="BQ13" i="19"/>
  <c r="BW23" i="19"/>
  <c r="BV23" i="19"/>
  <c r="BT23" i="19"/>
  <c r="BS23" i="19"/>
  <c r="BR23" i="19"/>
  <c r="BQ23" i="19"/>
  <c r="BW12" i="19"/>
  <c r="BV12" i="19"/>
  <c r="BT12" i="19"/>
  <c r="BS12" i="19"/>
  <c r="BR12" i="19"/>
  <c r="BQ12" i="19"/>
  <c r="BW8" i="19"/>
  <c r="BV8" i="19"/>
  <c r="BT8" i="19"/>
  <c r="BS8" i="19"/>
  <c r="BR8" i="19"/>
  <c r="BQ8" i="19"/>
  <c r="BW16" i="19"/>
  <c r="BV16" i="19"/>
  <c r="BT16" i="19"/>
  <c r="BS16" i="19"/>
  <c r="BR16" i="19"/>
  <c r="BQ16" i="19"/>
  <c r="BW10" i="19"/>
  <c r="BV10" i="19"/>
  <c r="BT10" i="19"/>
  <c r="BS10" i="19"/>
  <c r="BR10" i="19"/>
  <c r="BQ10" i="19"/>
  <c r="BW6" i="19"/>
  <c r="BV6" i="19"/>
  <c r="BT6" i="19"/>
  <c r="BS6" i="19"/>
  <c r="BR6" i="19"/>
  <c r="BQ6" i="19"/>
  <c r="BW7" i="19"/>
  <c r="BV7" i="19"/>
  <c r="BT7" i="19"/>
  <c r="BS7" i="19"/>
  <c r="BR7" i="19"/>
  <c r="BQ7" i="19"/>
  <c r="BW5" i="19"/>
  <c r="BV5" i="19"/>
  <c r="BT5" i="19"/>
  <c r="BS5" i="19"/>
  <c r="BR5" i="19"/>
  <c r="BQ5" i="19"/>
  <c r="BW4" i="19"/>
  <c r="BV4" i="19"/>
  <c r="BT4" i="19"/>
  <c r="BS4" i="19"/>
  <c r="BR4" i="19"/>
  <c r="BQ4" i="19"/>
  <c r="AT31" i="19"/>
  <c r="AS31" i="19"/>
  <c r="AQ31" i="19"/>
  <c r="AP31" i="19"/>
  <c r="AO31" i="19"/>
  <c r="AN31" i="19"/>
  <c r="AT28" i="19"/>
  <c r="AS28" i="19"/>
  <c r="AQ28" i="19"/>
  <c r="AP28" i="19"/>
  <c r="AO28" i="19"/>
  <c r="AN28" i="19"/>
  <c r="AT26" i="19"/>
  <c r="AS26" i="19"/>
  <c r="AQ26" i="19"/>
  <c r="AP26" i="19"/>
  <c r="AO26" i="19"/>
  <c r="AN26" i="19"/>
  <c r="AT25" i="19"/>
  <c r="AS25" i="19"/>
  <c r="AQ25" i="19"/>
  <c r="AP25" i="19"/>
  <c r="AO25" i="19"/>
  <c r="AN25" i="19"/>
  <c r="AT30" i="19"/>
  <c r="AS30" i="19"/>
  <c r="AQ30" i="19"/>
  <c r="AP30" i="19"/>
  <c r="AO30" i="19"/>
  <c r="AN30" i="19"/>
  <c r="AT27" i="19"/>
  <c r="AS27" i="19"/>
  <c r="AQ27" i="19"/>
  <c r="AP27" i="19"/>
  <c r="AO27" i="19"/>
  <c r="AN27" i="19"/>
  <c r="AT19" i="19"/>
  <c r="AS19" i="19"/>
  <c r="AQ19" i="19"/>
  <c r="AP19" i="19"/>
  <c r="AO19" i="19"/>
  <c r="AN19" i="19"/>
  <c r="AT22" i="19"/>
  <c r="AS22" i="19"/>
  <c r="AQ22" i="19"/>
  <c r="AP22" i="19"/>
  <c r="AO22" i="19"/>
  <c r="AN22" i="19"/>
  <c r="AT21" i="19"/>
  <c r="AS21" i="19"/>
  <c r="AQ21" i="19"/>
  <c r="AP21" i="19"/>
  <c r="AO21" i="19"/>
  <c r="AN21" i="19"/>
  <c r="AT20" i="19"/>
  <c r="AS20" i="19"/>
  <c r="AQ20" i="19"/>
  <c r="AP20" i="19"/>
  <c r="AO20" i="19"/>
  <c r="AN20" i="19"/>
  <c r="AT29" i="19"/>
  <c r="AS29" i="19"/>
  <c r="AQ29" i="19"/>
  <c r="AP29" i="19"/>
  <c r="AO29" i="19"/>
  <c r="AN29" i="19"/>
  <c r="AT24" i="19"/>
  <c r="AS24" i="19"/>
  <c r="AQ24" i="19"/>
  <c r="AP24" i="19"/>
  <c r="AO24" i="19"/>
  <c r="AN24" i="19"/>
  <c r="AT15" i="19"/>
  <c r="AS15" i="19"/>
  <c r="AQ15" i="19"/>
  <c r="AP15" i="19"/>
  <c r="AO15" i="19"/>
  <c r="AN15" i="19"/>
  <c r="AT11" i="19"/>
  <c r="AS11" i="19"/>
  <c r="AQ11" i="19"/>
  <c r="AP11" i="19"/>
  <c r="AO11" i="19"/>
  <c r="AN11" i="19"/>
  <c r="AT14" i="19"/>
  <c r="AS14" i="19"/>
  <c r="AQ14" i="19"/>
  <c r="AP14" i="19"/>
  <c r="AO14" i="19"/>
  <c r="AN14" i="19"/>
  <c r="AT17" i="19"/>
  <c r="AS17" i="19"/>
  <c r="AQ17" i="19"/>
  <c r="AP17" i="19"/>
  <c r="AO17" i="19"/>
  <c r="AN17" i="19"/>
  <c r="AT9" i="19"/>
  <c r="AS9" i="19"/>
  <c r="AQ9" i="19"/>
  <c r="AP9" i="19"/>
  <c r="AO9" i="19"/>
  <c r="AN9" i="19"/>
  <c r="AT13" i="19"/>
  <c r="AS13" i="19"/>
  <c r="AQ13" i="19"/>
  <c r="AP13" i="19"/>
  <c r="AO13" i="19"/>
  <c r="AN13" i="19"/>
  <c r="AT23" i="19"/>
  <c r="AS23" i="19"/>
  <c r="AQ23" i="19"/>
  <c r="AP23" i="19"/>
  <c r="AO23" i="19"/>
  <c r="AN23" i="19"/>
  <c r="AT12" i="19"/>
  <c r="AS12" i="19"/>
  <c r="AQ12" i="19"/>
  <c r="AP12" i="19"/>
  <c r="AO12" i="19"/>
  <c r="AN12" i="19"/>
  <c r="AT8" i="19"/>
  <c r="AS8" i="19"/>
  <c r="AQ8" i="19"/>
  <c r="AP8" i="19"/>
  <c r="AO8" i="19"/>
  <c r="AN8" i="19"/>
  <c r="AT16" i="19"/>
  <c r="AS16" i="19"/>
  <c r="AQ16" i="19"/>
  <c r="AP16" i="19"/>
  <c r="AO16" i="19"/>
  <c r="AN16" i="19"/>
  <c r="AT10" i="19"/>
  <c r="AS10" i="19"/>
  <c r="AQ10" i="19"/>
  <c r="AP10" i="19"/>
  <c r="AO10" i="19"/>
  <c r="AN10" i="19"/>
  <c r="AT6" i="19"/>
  <c r="AS6" i="19"/>
  <c r="AQ6" i="19"/>
  <c r="AP6" i="19"/>
  <c r="AO6" i="19"/>
  <c r="AN6" i="19"/>
  <c r="AT7" i="19"/>
  <c r="AS7" i="19"/>
  <c r="AQ7" i="19"/>
  <c r="AP7" i="19"/>
  <c r="AO7" i="19"/>
  <c r="AN7" i="19"/>
  <c r="AT5" i="19"/>
  <c r="AS5" i="19"/>
  <c r="AQ5" i="19"/>
  <c r="AP5" i="19"/>
  <c r="AO5" i="19"/>
  <c r="AN5" i="19"/>
  <c r="AT4" i="19"/>
  <c r="AS4" i="19"/>
  <c r="AQ4" i="19"/>
  <c r="AP4" i="19"/>
  <c r="AO4" i="19"/>
  <c r="AN4" i="19"/>
  <c r="BW18" i="27"/>
  <c r="BV18" i="27"/>
  <c r="BT18" i="27"/>
  <c r="BS18" i="27"/>
  <c r="BR18" i="27"/>
  <c r="BQ18" i="27"/>
  <c r="BW15" i="27"/>
  <c r="BV15" i="27"/>
  <c r="BT15" i="27"/>
  <c r="BS15" i="27"/>
  <c r="BR15" i="27"/>
  <c r="BQ15" i="27"/>
  <c r="BW16" i="27"/>
  <c r="BV16" i="27"/>
  <c r="BT16" i="27"/>
  <c r="BS16" i="27"/>
  <c r="BR16" i="27"/>
  <c r="BQ16" i="27"/>
  <c r="BW14" i="27"/>
  <c r="BV14" i="27"/>
  <c r="BT14" i="27"/>
  <c r="BS14" i="27"/>
  <c r="BR14" i="27"/>
  <c r="BQ14" i="27"/>
  <c r="BW11" i="27"/>
  <c r="BV11" i="27"/>
  <c r="BT11" i="27"/>
  <c r="BS11" i="27"/>
  <c r="BR11" i="27"/>
  <c r="BQ11" i="27"/>
  <c r="BW17" i="27"/>
  <c r="BV17" i="27"/>
  <c r="BT17" i="27"/>
  <c r="BS17" i="27"/>
  <c r="BR17" i="27"/>
  <c r="BQ17" i="27"/>
  <c r="BW10" i="27"/>
  <c r="BV10" i="27"/>
  <c r="BT10" i="27"/>
  <c r="BS10" i="27"/>
  <c r="BR10" i="27"/>
  <c r="BQ10" i="27"/>
  <c r="BW13" i="27"/>
  <c r="BV13" i="27"/>
  <c r="BT13" i="27"/>
  <c r="BS13" i="27"/>
  <c r="BR13" i="27"/>
  <c r="BQ13" i="27"/>
  <c r="BW9" i="27"/>
  <c r="BV9" i="27"/>
  <c r="BT9" i="27"/>
  <c r="BS9" i="27"/>
  <c r="BR9" i="27"/>
  <c r="BQ9" i="27"/>
  <c r="BW8" i="27"/>
  <c r="BV8" i="27"/>
  <c r="BT8" i="27"/>
  <c r="BS8" i="27"/>
  <c r="BR8" i="27"/>
  <c r="BQ8" i="27"/>
  <c r="BW7" i="27"/>
  <c r="BV7" i="27"/>
  <c r="BT7" i="27"/>
  <c r="BS7" i="27"/>
  <c r="BR7" i="27"/>
  <c r="BQ7" i="27"/>
  <c r="BW6" i="27"/>
  <c r="BV6" i="27"/>
  <c r="BT6" i="27"/>
  <c r="BS6" i="27"/>
  <c r="BR6" i="27"/>
  <c r="BQ6" i="27"/>
  <c r="BW5" i="27"/>
  <c r="BV5" i="27"/>
  <c r="BT5" i="27"/>
  <c r="BS5" i="27"/>
  <c r="BR5" i="27"/>
  <c r="BQ5" i="27"/>
  <c r="BW4" i="27"/>
  <c r="BV4" i="27"/>
  <c r="BT4" i="27"/>
  <c r="BS4" i="27"/>
  <c r="BR4" i="27"/>
  <c r="BQ4" i="27"/>
  <c r="AT18" i="27"/>
  <c r="AS18" i="27"/>
  <c r="AQ18" i="27"/>
  <c r="AP18" i="27"/>
  <c r="AO18" i="27"/>
  <c r="AN18" i="27"/>
  <c r="AT15" i="27"/>
  <c r="AS15" i="27"/>
  <c r="AQ15" i="27"/>
  <c r="AP15" i="27"/>
  <c r="AO15" i="27"/>
  <c r="AN15" i="27"/>
  <c r="AT16" i="27"/>
  <c r="AS16" i="27"/>
  <c r="AQ16" i="27"/>
  <c r="AP16" i="27"/>
  <c r="AO16" i="27"/>
  <c r="AN16" i="27"/>
  <c r="AT14" i="27"/>
  <c r="AS14" i="27"/>
  <c r="AQ14" i="27"/>
  <c r="AP14" i="27"/>
  <c r="AO14" i="27"/>
  <c r="AN14" i="27"/>
  <c r="AT11" i="27"/>
  <c r="AS11" i="27"/>
  <c r="AQ11" i="27"/>
  <c r="AP11" i="27"/>
  <c r="AO11" i="27"/>
  <c r="AN11" i="27"/>
  <c r="AT17" i="27"/>
  <c r="AS17" i="27"/>
  <c r="AQ17" i="27"/>
  <c r="AP17" i="27"/>
  <c r="AO17" i="27"/>
  <c r="AN17" i="27"/>
  <c r="AT10" i="27"/>
  <c r="AS10" i="27"/>
  <c r="AQ10" i="27"/>
  <c r="AP10" i="27"/>
  <c r="AO10" i="27"/>
  <c r="AN10" i="27"/>
  <c r="AT13" i="27"/>
  <c r="AS13" i="27"/>
  <c r="AQ13" i="27"/>
  <c r="AP13" i="27"/>
  <c r="AO13" i="27"/>
  <c r="AN13" i="27"/>
  <c r="AT9" i="27"/>
  <c r="AS9" i="27"/>
  <c r="AQ9" i="27"/>
  <c r="AP9" i="27"/>
  <c r="AO9" i="27"/>
  <c r="AN9" i="27"/>
  <c r="AT8" i="27"/>
  <c r="AS8" i="27"/>
  <c r="AQ8" i="27"/>
  <c r="AP8" i="27"/>
  <c r="AO8" i="27"/>
  <c r="AN8" i="27"/>
  <c r="AT7" i="27"/>
  <c r="AS7" i="27"/>
  <c r="AQ7" i="27"/>
  <c r="AP7" i="27"/>
  <c r="AO7" i="27"/>
  <c r="AN7" i="27"/>
  <c r="AT6" i="27"/>
  <c r="AS6" i="27"/>
  <c r="AQ6" i="27"/>
  <c r="AP6" i="27"/>
  <c r="AO6" i="27"/>
  <c r="AN6" i="27"/>
  <c r="AT5" i="27"/>
  <c r="AS5" i="27"/>
  <c r="AQ5" i="27"/>
  <c r="AP5" i="27"/>
  <c r="AO5" i="27"/>
  <c r="AN5" i="27"/>
  <c r="AT4" i="27"/>
  <c r="AS4" i="27"/>
  <c r="AQ4" i="27"/>
  <c r="AP4" i="27"/>
  <c r="AO4" i="27"/>
  <c r="AN4" i="27"/>
  <c r="BW13" i="26"/>
  <c r="BV13" i="26"/>
  <c r="BT13" i="26"/>
  <c r="BS13" i="26"/>
  <c r="BR13" i="26"/>
  <c r="BQ13" i="26"/>
  <c r="BW12" i="26"/>
  <c r="BV12" i="26"/>
  <c r="BT12" i="26"/>
  <c r="BS12" i="26"/>
  <c r="BR12" i="26"/>
  <c r="BQ12" i="26"/>
  <c r="BW10" i="26"/>
  <c r="BV10" i="26"/>
  <c r="BT10" i="26"/>
  <c r="BS10" i="26"/>
  <c r="BR10" i="26"/>
  <c r="BU10" i="26" s="1"/>
  <c r="BQ10" i="26"/>
  <c r="BW11" i="26"/>
  <c r="BV11" i="26"/>
  <c r="BT11" i="26"/>
  <c r="BS11" i="26"/>
  <c r="BR11" i="26"/>
  <c r="BQ11" i="26"/>
  <c r="BW8" i="26"/>
  <c r="BV8" i="26"/>
  <c r="BT8" i="26"/>
  <c r="BS8" i="26"/>
  <c r="BR8" i="26"/>
  <c r="BQ8" i="26"/>
  <c r="BW9" i="26"/>
  <c r="BV9" i="26"/>
  <c r="BT9" i="26"/>
  <c r="BS9" i="26"/>
  <c r="BR9" i="26"/>
  <c r="BQ9" i="26"/>
  <c r="BW6" i="26"/>
  <c r="BV6" i="26"/>
  <c r="BT6" i="26"/>
  <c r="BS6" i="26"/>
  <c r="BR6" i="26"/>
  <c r="BQ6" i="26"/>
  <c r="BW7" i="26"/>
  <c r="BV7" i="26"/>
  <c r="BT7" i="26"/>
  <c r="BS7" i="26"/>
  <c r="BR7" i="26"/>
  <c r="BQ7" i="26"/>
  <c r="BW5" i="26"/>
  <c r="BV5" i="26"/>
  <c r="BT5" i="26"/>
  <c r="BS5" i="26"/>
  <c r="BR5" i="26"/>
  <c r="BQ5" i="26"/>
  <c r="BW4" i="26"/>
  <c r="BV4" i="26"/>
  <c r="BT4" i="26"/>
  <c r="BS4" i="26"/>
  <c r="BR4" i="26"/>
  <c r="BQ4" i="26"/>
  <c r="AT13" i="26"/>
  <c r="AS13" i="26"/>
  <c r="AQ13" i="26"/>
  <c r="AP13" i="26"/>
  <c r="AO13" i="26"/>
  <c r="AN13" i="26"/>
  <c r="AT12" i="26"/>
  <c r="AS12" i="26"/>
  <c r="AQ12" i="26"/>
  <c r="AP12" i="26"/>
  <c r="AO12" i="26"/>
  <c r="AN12" i="26"/>
  <c r="AT10" i="26"/>
  <c r="AS10" i="26"/>
  <c r="AQ10" i="26"/>
  <c r="AP10" i="26"/>
  <c r="AO10" i="26"/>
  <c r="AN10" i="26"/>
  <c r="AT11" i="26"/>
  <c r="AS11" i="26"/>
  <c r="AQ11" i="26"/>
  <c r="AP11" i="26"/>
  <c r="AO11" i="26"/>
  <c r="AN11" i="26"/>
  <c r="AT8" i="26"/>
  <c r="AS8" i="26"/>
  <c r="AQ8" i="26"/>
  <c r="AP8" i="26"/>
  <c r="AO8" i="26"/>
  <c r="AN8" i="26"/>
  <c r="AT9" i="26"/>
  <c r="AS9" i="26"/>
  <c r="AQ9" i="26"/>
  <c r="AP9" i="26"/>
  <c r="AO9" i="26"/>
  <c r="AN9" i="26"/>
  <c r="AT6" i="26"/>
  <c r="AS6" i="26"/>
  <c r="AQ6" i="26"/>
  <c r="AP6" i="26"/>
  <c r="AO6" i="26"/>
  <c r="AN6" i="26"/>
  <c r="AT7" i="26"/>
  <c r="AS7" i="26"/>
  <c r="AQ7" i="26"/>
  <c r="AP7" i="26"/>
  <c r="AO7" i="26"/>
  <c r="AN7" i="26"/>
  <c r="AT5" i="26"/>
  <c r="AS5" i="26"/>
  <c r="AQ5" i="26"/>
  <c r="AP5" i="26"/>
  <c r="AO5" i="26"/>
  <c r="AN5" i="26"/>
  <c r="AT4" i="26"/>
  <c r="AS4" i="26"/>
  <c r="AQ4" i="26"/>
  <c r="AP4" i="26"/>
  <c r="AO4" i="26"/>
  <c r="AN4" i="26"/>
  <c r="BQ9" i="28"/>
  <c r="BP9" i="28"/>
  <c r="BO9" i="28"/>
  <c r="BM9" i="28"/>
  <c r="BL9" i="28"/>
  <c r="BK9" i="28"/>
  <c r="BJ9" i="28"/>
  <c r="BI9" i="28"/>
  <c r="BH9" i="28"/>
  <c r="BQ4" i="28"/>
  <c r="BP4" i="28"/>
  <c r="BO4" i="28"/>
  <c r="BM4" i="28"/>
  <c r="BL4" i="28"/>
  <c r="BK4" i="28"/>
  <c r="BJ4" i="28"/>
  <c r="BI4" i="28"/>
  <c r="BH4" i="28"/>
  <c r="BQ8" i="28"/>
  <c r="BP8" i="28"/>
  <c r="BO8" i="28"/>
  <c r="BM8" i="28"/>
  <c r="BL8" i="28"/>
  <c r="BK8" i="28"/>
  <c r="BJ8" i="28"/>
  <c r="BN8" i="28" s="1"/>
  <c r="BI8" i="28"/>
  <c r="BH8" i="28"/>
  <c r="BQ7" i="28"/>
  <c r="BP7" i="28"/>
  <c r="BO7" i="28"/>
  <c r="BM7" i="28"/>
  <c r="BL7" i="28"/>
  <c r="BK7" i="28"/>
  <c r="BJ7" i="28"/>
  <c r="BI7" i="28"/>
  <c r="BH7" i="28"/>
  <c r="BQ6" i="28"/>
  <c r="BP6" i="28"/>
  <c r="BO6" i="28"/>
  <c r="BM6" i="28"/>
  <c r="BL6" i="28"/>
  <c r="BK6" i="28"/>
  <c r="BJ6" i="28"/>
  <c r="BI6" i="28"/>
  <c r="BH6" i="28"/>
  <c r="BQ5" i="28"/>
  <c r="BP5" i="28"/>
  <c r="BO5" i="28"/>
  <c r="BM5" i="28"/>
  <c r="BL5" i="28"/>
  <c r="BK5" i="28"/>
  <c r="BJ5" i="28"/>
  <c r="BI5" i="28"/>
  <c r="BH5" i="28"/>
  <c r="AP9" i="28"/>
  <c r="AO9" i="28"/>
  <c r="AN9" i="28"/>
  <c r="AL9" i="28"/>
  <c r="AK9" i="28"/>
  <c r="AJ9" i="28"/>
  <c r="AI9" i="28"/>
  <c r="AM9" i="28" s="1"/>
  <c r="AH9" i="28"/>
  <c r="AG9" i="28"/>
  <c r="AP4" i="28"/>
  <c r="AO4" i="28"/>
  <c r="AN4" i="28"/>
  <c r="AL4" i="28"/>
  <c r="AK4" i="28"/>
  <c r="AJ4" i="28"/>
  <c r="AI4" i="28"/>
  <c r="AM4" i="28" s="1"/>
  <c r="AH4" i="28"/>
  <c r="AG4" i="28"/>
  <c r="AP8" i="28"/>
  <c r="AO8" i="28"/>
  <c r="AN8" i="28"/>
  <c r="AL8" i="28"/>
  <c r="AK8" i="28"/>
  <c r="AJ8" i="28"/>
  <c r="AI8" i="28"/>
  <c r="AM8" i="28" s="1"/>
  <c r="AH8" i="28"/>
  <c r="AG8" i="28"/>
  <c r="AP7" i="28"/>
  <c r="AO7" i="28"/>
  <c r="AN7" i="28"/>
  <c r="AL7" i="28"/>
  <c r="AK7" i="28"/>
  <c r="AJ7" i="28"/>
  <c r="AI7" i="28"/>
  <c r="AM7" i="28" s="1"/>
  <c r="AH7" i="28"/>
  <c r="AG7" i="28"/>
  <c r="AP6" i="28"/>
  <c r="AO6" i="28"/>
  <c r="AN6" i="28"/>
  <c r="AL6" i="28"/>
  <c r="AK6" i="28"/>
  <c r="AJ6" i="28"/>
  <c r="AI6" i="28"/>
  <c r="AM6" i="28" s="1"/>
  <c r="AH6" i="28"/>
  <c r="AG6" i="28"/>
  <c r="AP5" i="28"/>
  <c r="AO5" i="28"/>
  <c r="AN5" i="28"/>
  <c r="AL5" i="28"/>
  <c r="AK5" i="28"/>
  <c r="AJ5" i="28"/>
  <c r="AI5" i="28"/>
  <c r="AM5" i="28" s="1"/>
  <c r="AH5" i="28"/>
  <c r="AG5" i="28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I9" i="24"/>
  <c r="BH9" i="24"/>
  <c r="BQ7" i="24"/>
  <c r="BP7" i="24"/>
  <c r="BO7" i="24"/>
  <c r="BM7" i="24"/>
  <c r="BL7" i="24"/>
  <c r="BK7" i="24"/>
  <c r="BJ7" i="24"/>
  <c r="BN7" i="24" s="1"/>
  <c r="BI7" i="24"/>
  <c r="BH7" i="24"/>
  <c r="BQ8" i="24"/>
  <c r="BP8" i="24"/>
  <c r="BO8" i="24"/>
  <c r="BM8" i="24"/>
  <c r="BL8" i="24"/>
  <c r="BK8" i="24"/>
  <c r="BJ8" i="24"/>
  <c r="BN8" i="24" s="1"/>
  <c r="BI8" i="24"/>
  <c r="BH8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1" i="24"/>
  <c r="AO11" i="24"/>
  <c r="AN11" i="24"/>
  <c r="AL11" i="24"/>
  <c r="AK11" i="24"/>
  <c r="AJ11" i="24"/>
  <c r="AI11" i="24"/>
  <c r="AM11" i="24" s="1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7" i="24"/>
  <c r="AO7" i="24"/>
  <c r="AN7" i="24"/>
  <c r="AL7" i="24"/>
  <c r="AK7" i="24"/>
  <c r="AJ7" i="24"/>
  <c r="AI7" i="24"/>
  <c r="AM7" i="24" s="1"/>
  <c r="AH7" i="24"/>
  <c r="AG7" i="24"/>
  <c r="AP8" i="24"/>
  <c r="AO8" i="24"/>
  <c r="AN8" i="24"/>
  <c r="AL8" i="24"/>
  <c r="AK8" i="24"/>
  <c r="AJ8" i="24"/>
  <c r="AI8" i="24"/>
  <c r="AM8" i="24" s="1"/>
  <c r="AH8" i="24"/>
  <c r="AG8" i="24"/>
  <c r="AP6" i="24"/>
  <c r="AO6" i="24"/>
  <c r="AN6" i="24"/>
  <c r="AL6" i="24"/>
  <c r="AK6" i="24"/>
  <c r="AJ6" i="24"/>
  <c r="AI6" i="24"/>
  <c r="AM6" i="24" s="1"/>
  <c r="AH6" i="24"/>
  <c r="AG6" i="24"/>
  <c r="AP5" i="24"/>
  <c r="AO5" i="24"/>
  <c r="AN5" i="24"/>
  <c r="AL5" i="24"/>
  <c r="AK5" i="24"/>
  <c r="AJ5" i="24"/>
  <c r="AI5" i="24"/>
  <c r="AM5" i="24" s="1"/>
  <c r="AH5" i="24"/>
  <c r="AG5" i="24"/>
  <c r="AP4" i="24"/>
  <c r="AO4" i="24"/>
  <c r="AN4" i="24"/>
  <c r="AL4" i="24"/>
  <c r="AK4" i="24"/>
  <c r="AJ4" i="24"/>
  <c r="AI4" i="24"/>
  <c r="AM4" i="24" s="1"/>
  <c r="AH4" i="24"/>
  <c r="AG4" i="24"/>
  <c r="BQ16" i="23"/>
  <c r="BP16" i="23"/>
  <c r="BO16" i="23"/>
  <c r="BM16" i="23"/>
  <c r="BL16" i="23"/>
  <c r="BK16" i="23"/>
  <c r="BJ16" i="23"/>
  <c r="BI16" i="23"/>
  <c r="BH16" i="23"/>
  <c r="BQ7" i="23"/>
  <c r="BP7" i="23"/>
  <c r="BO7" i="23"/>
  <c r="BM7" i="23"/>
  <c r="BL7" i="23"/>
  <c r="BK7" i="23"/>
  <c r="BJ7" i="23"/>
  <c r="BI7" i="23"/>
  <c r="BH7" i="23"/>
  <c r="BQ15" i="23"/>
  <c r="BP15" i="23"/>
  <c r="BO15" i="23"/>
  <c r="BM15" i="23"/>
  <c r="BL15" i="23"/>
  <c r="BK15" i="23"/>
  <c r="BJ15" i="23"/>
  <c r="BN15" i="23" s="1"/>
  <c r="BI15" i="23"/>
  <c r="BH15" i="23"/>
  <c r="BQ13" i="23"/>
  <c r="BP13" i="23"/>
  <c r="BO13" i="23"/>
  <c r="BM13" i="23"/>
  <c r="BL13" i="23"/>
  <c r="BK13" i="23"/>
  <c r="BJ13" i="23"/>
  <c r="BI13" i="23"/>
  <c r="BH13" i="23"/>
  <c r="BQ14" i="23"/>
  <c r="BP14" i="23"/>
  <c r="BO14" i="23"/>
  <c r="BM14" i="23"/>
  <c r="BL14" i="23"/>
  <c r="BK14" i="23"/>
  <c r="BJ14" i="23"/>
  <c r="BI14" i="23"/>
  <c r="BH14" i="23"/>
  <c r="BQ11" i="23"/>
  <c r="BP11" i="23"/>
  <c r="BO11" i="23"/>
  <c r="BM11" i="23"/>
  <c r="BL11" i="23"/>
  <c r="BK11" i="23"/>
  <c r="BJ11" i="23"/>
  <c r="BN11" i="23" s="1"/>
  <c r="BI11" i="23"/>
  <c r="BH11" i="23"/>
  <c r="BQ5" i="23"/>
  <c r="BP5" i="23"/>
  <c r="BO5" i="23"/>
  <c r="BM5" i="23"/>
  <c r="BL5" i="23"/>
  <c r="BK5" i="23"/>
  <c r="BJ5" i="23"/>
  <c r="BI5" i="23"/>
  <c r="BH5" i="23"/>
  <c r="BQ4" i="23"/>
  <c r="BP4" i="23"/>
  <c r="BO4" i="23"/>
  <c r="BM4" i="23"/>
  <c r="BL4" i="23"/>
  <c r="BK4" i="23"/>
  <c r="BJ4" i="23"/>
  <c r="BI4" i="23"/>
  <c r="BH4" i="23"/>
  <c r="BQ12" i="23"/>
  <c r="BP12" i="23"/>
  <c r="BO12" i="23"/>
  <c r="BM12" i="23"/>
  <c r="BL12" i="23"/>
  <c r="BK12" i="23"/>
  <c r="BJ12" i="23"/>
  <c r="BN12" i="23" s="1"/>
  <c r="BI12" i="23"/>
  <c r="BH12" i="23"/>
  <c r="AP16" i="23"/>
  <c r="AO16" i="23"/>
  <c r="AN16" i="23"/>
  <c r="AL16" i="23"/>
  <c r="AK16" i="23"/>
  <c r="AJ16" i="23"/>
  <c r="AI16" i="23"/>
  <c r="AM16" i="23" s="1"/>
  <c r="AH16" i="23"/>
  <c r="AG16" i="23"/>
  <c r="AP7" i="23"/>
  <c r="AO7" i="23"/>
  <c r="AN7" i="23"/>
  <c r="AL7" i="23"/>
  <c r="AK7" i="23"/>
  <c r="AJ7" i="23"/>
  <c r="AI7" i="23"/>
  <c r="AM7" i="23" s="1"/>
  <c r="AH7" i="23"/>
  <c r="AG7" i="23"/>
  <c r="AP15" i="23"/>
  <c r="AO15" i="23"/>
  <c r="AN15" i="23"/>
  <c r="AL15" i="23"/>
  <c r="AK15" i="23"/>
  <c r="AJ15" i="23"/>
  <c r="AI15" i="23"/>
  <c r="AM15" i="23" s="1"/>
  <c r="AH15" i="23"/>
  <c r="AG15" i="23"/>
  <c r="AP13" i="23"/>
  <c r="AO13" i="23"/>
  <c r="AN13" i="23"/>
  <c r="AL13" i="23"/>
  <c r="AK13" i="23"/>
  <c r="AJ13" i="23"/>
  <c r="AI13" i="23"/>
  <c r="AM13" i="23" s="1"/>
  <c r="AH13" i="23"/>
  <c r="AG13" i="23"/>
  <c r="AP14" i="23"/>
  <c r="AO14" i="23"/>
  <c r="AN14" i="23"/>
  <c r="AL14" i="23"/>
  <c r="AK14" i="23"/>
  <c r="AJ14" i="23"/>
  <c r="AI14" i="23"/>
  <c r="AM14" i="23" s="1"/>
  <c r="AH14" i="23"/>
  <c r="AG14" i="23"/>
  <c r="AP11" i="23"/>
  <c r="AO11" i="23"/>
  <c r="AN11" i="23"/>
  <c r="AL11" i="23"/>
  <c r="AK11" i="23"/>
  <c r="AJ11" i="23"/>
  <c r="AI11" i="23"/>
  <c r="AM11" i="23" s="1"/>
  <c r="AH11" i="23"/>
  <c r="AG11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AP12" i="23"/>
  <c r="AO12" i="23"/>
  <c r="AN12" i="23"/>
  <c r="AL12" i="23"/>
  <c r="AK12" i="23"/>
  <c r="AJ12" i="23"/>
  <c r="AI12" i="23"/>
  <c r="AM12" i="23" s="1"/>
  <c r="AH12" i="23"/>
  <c r="AG12" i="23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Q12" i="22"/>
  <c r="BP12" i="22"/>
  <c r="BY11" i="22"/>
  <c r="BX11" i="22"/>
  <c r="BW11" i="22"/>
  <c r="BU11" i="22"/>
  <c r="BT11" i="22"/>
  <c r="BS11" i="22"/>
  <c r="BR11" i="22"/>
  <c r="BQ11" i="22"/>
  <c r="BP11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Q7" i="22"/>
  <c r="BP7" i="22"/>
  <c r="BY10" i="22"/>
  <c r="BX10" i="22"/>
  <c r="BW10" i="22"/>
  <c r="BU10" i="22"/>
  <c r="BT10" i="22"/>
  <c r="BS10" i="22"/>
  <c r="BR10" i="22"/>
  <c r="BQ10" i="22"/>
  <c r="BP10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1" i="22"/>
  <c r="AW11" i="22"/>
  <c r="AV11" i="22"/>
  <c r="AT11" i="22"/>
  <c r="AS11" i="22"/>
  <c r="AR11" i="22"/>
  <c r="AQ11" i="22"/>
  <c r="AP11" i="22"/>
  <c r="AO11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10" i="22"/>
  <c r="AW10" i="22"/>
  <c r="AV10" i="22"/>
  <c r="AT10" i="22"/>
  <c r="AS10" i="22"/>
  <c r="AR10" i="22"/>
  <c r="AQ10" i="22"/>
  <c r="AP10" i="22"/>
  <c r="AO10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1" i="4"/>
  <c r="BX21" i="4"/>
  <c r="BW21" i="4"/>
  <c r="BU21" i="4"/>
  <c r="BT21" i="4"/>
  <c r="BS21" i="4"/>
  <c r="BR21" i="4"/>
  <c r="BQ21" i="4"/>
  <c r="BP21" i="4"/>
  <c r="BY22" i="4"/>
  <c r="BX22" i="4"/>
  <c r="BW22" i="4"/>
  <c r="BU22" i="4"/>
  <c r="BT22" i="4"/>
  <c r="BS22" i="4"/>
  <c r="BR22" i="4"/>
  <c r="BQ22" i="4"/>
  <c r="BP22" i="4"/>
  <c r="BY24" i="4"/>
  <c r="BX24" i="4"/>
  <c r="BW24" i="4"/>
  <c r="BU24" i="4"/>
  <c r="BT24" i="4"/>
  <c r="BS24" i="4"/>
  <c r="BR24" i="4"/>
  <c r="BQ24" i="4"/>
  <c r="BP24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20" i="4"/>
  <c r="BX20" i="4"/>
  <c r="BW20" i="4"/>
  <c r="BU20" i="4"/>
  <c r="BT20" i="4"/>
  <c r="BS20" i="4"/>
  <c r="BR20" i="4"/>
  <c r="BQ20" i="4"/>
  <c r="BP20" i="4"/>
  <c r="BY18" i="4"/>
  <c r="BX18" i="4"/>
  <c r="BW18" i="4"/>
  <c r="BU18" i="4"/>
  <c r="BT18" i="4"/>
  <c r="BS18" i="4"/>
  <c r="BR18" i="4"/>
  <c r="BQ18" i="4"/>
  <c r="BP18" i="4"/>
  <c r="BY9" i="4"/>
  <c r="BX9" i="4"/>
  <c r="BW9" i="4"/>
  <c r="BU9" i="4"/>
  <c r="BT9" i="4"/>
  <c r="BS9" i="4"/>
  <c r="BR9" i="4"/>
  <c r="BQ9" i="4"/>
  <c r="BP9" i="4"/>
  <c r="BY13" i="4"/>
  <c r="BX13" i="4"/>
  <c r="BW13" i="4"/>
  <c r="BU13" i="4"/>
  <c r="BT13" i="4"/>
  <c r="BS13" i="4"/>
  <c r="BR13" i="4"/>
  <c r="BQ13" i="4"/>
  <c r="BP13" i="4"/>
  <c r="BY15" i="4"/>
  <c r="BX15" i="4"/>
  <c r="BW15" i="4"/>
  <c r="BU15" i="4"/>
  <c r="BT15" i="4"/>
  <c r="BS15" i="4"/>
  <c r="BR15" i="4"/>
  <c r="BQ15" i="4"/>
  <c r="BP15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Q11" i="4"/>
  <c r="BP11" i="4"/>
  <c r="BY7" i="4"/>
  <c r="BX7" i="4"/>
  <c r="BW7" i="4"/>
  <c r="BU7" i="4"/>
  <c r="BT7" i="4"/>
  <c r="BS7" i="4"/>
  <c r="BR7" i="4"/>
  <c r="BQ7" i="4"/>
  <c r="BP7" i="4"/>
  <c r="BY23" i="4"/>
  <c r="BX23" i="4"/>
  <c r="BW23" i="4"/>
  <c r="BU23" i="4"/>
  <c r="BT23" i="4"/>
  <c r="BS23" i="4"/>
  <c r="BR23" i="4"/>
  <c r="BQ23" i="4"/>
  <c r="BP23" i="4"/>
  <c r="BY10" i="4"/>
  <c r="BX10" i="4"/>
  <c r="BW10" i="4"/>
  <c r="BU10" i="4"/>
  <c r="BT10" i="4"/>
  <c r="BS10" i="4"/>
  <c r="BR10" i="4"/>
  <c r="BQ10" i="4"/>
  <c r="BP10" i="4"/>
  <c r="BY6" i="4"/>
  <c r="BX6" i="4"/>
  <c r="BW6" i="4"/>
  <c r="BU6" i="4"/>
  <c r="BT6" i="4"/>
  <c r="BS6" i="4"/>
  <c r="BR6" i="4"/>
  <c r="BQ6" i="4"/>
  <c r="BP6" i="4"/>
  <c r="BY14" i="4"/>
  <c r="BX14" i="4"/>
  <c r="BW14" i="4"/>
  <c r="BU14" i="4"/>
  <c r="BT14" i="4"/>
  <c r="BS14" i="4"/>
  <c r="BR14" i="4"/>
  <c r="BQ14" i="4"/>
  <c r="BP14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1" i="4"/>
  <c r="AW21" i="4"/>
  <c r="AV21" i="4"/>
  <c r="AT21" i="4"/>
  <c r="AS21" i="4"/>
  <c r="AR21" i="4"/>
  <c r="AQ21" i="4"/>
  <c r="AU21" i="4" s="1"/>
  <c r="AP21" i="4"/>
  <c r="AO21" i="4"/>
  <c r="AX22" i="4"/>
  <c r="AW22" i="4"/>
  <c r="AV22" i="4"/>
  <c r="AT22" i="4"/>
  <c r="AS22" i="4"/>
  <c r="AR22" i="4"/>
  <c r="AQ22" i="4"/>
  <c r="AP22" i="4"/>
  <c r="AO22" i="4"/>
  <c r="AX24" i="4"/>
  <c r="AW24" i="4"/>
  <c r="AV24" i="4"/>
  <c r="AT24" i="4"/>
  <c r="AS24" i="4"/>
  <c r="AR24" i="4"/>
  <c r="AQ24" i="4"/>
  <c r="AU24" i="4" s="1"/>
  <c r="AP24" i="4"/>
  <c r="AO24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20" i="4"/>
  <c r="AW20" i="4"/>
  <c r="AV20" i="4"/>
  <c r="AT20" i="4"/>
  <c r="AS20" i="4"/>
  <c r="AR20" i="4"/>
  <c r="AQ20" i="4"/>
  <c r="AP20" i="4"/>
  <c r="AO20" i="4"/>
  <c r="AX18" i="4"/>
  <c r="AW18" i="4"/>
  <c r="AV18" i="4"/>
  <c r="AT18" i="4"/>
  <c r="AS18" i="4"/>
  <c r="AR18" i="4"/>
  <c r="AQ18" i="4"/>
  <c r="AP18" i="4"/>
  <c r="AO18" i="4"/>
  <c r="AX9" i="4"/>
  <c r="AW9" i="4"/>
  <c r="AV9" i="4"/>
  <c r="AT9" i="4"/>
  <c r="AS9" i="4"/>
  <c r="AR9" i="4"/>
  <c r="AQ9" i="4"/>
  <c r="AP9" i="4"/>
  <c r="AO9" i="4"/>
  <c r="AX13" i="4"/>
  <c r="AW13" i="4"/>
  <c r="AV13" i="4"/>
  <c r="AT13" i="4"/>
  <c r="AS13" i="4"/>
  <c r="AR13" i="4"/>
  <c r="AQ13" i="4"/>
  <c r="AP13" i="4"/>
  <c r="AO13" i="4"/>
  <c r="AX15" i="4"/>
  <c r="AW15" i="4"/>
  <c r="AV15" i="4"/>
  <c r="AT15" i="4"/>
  <c r="AS15" i="4"/>
  <c r="AR15" i="4"/>
  <c r="AQ15" i="4"/>
  <c r="AP15" i="4"/>
  <c r="AO15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7" i="4"/>
  <c r="AW7" i="4"/>
  <c r="AV7" i="4"/>
  <c r="AT7" i="4"/>
  <c r="AS7" i="4"/>
  <c r="AR7" i="4"/>
  <c r="AQ7" i="4"/>
  <c r="AP7" i="4"/>
  <c r="AO7" i="4"/>
  <c r="AX23" i="4"/>
  <c r="AW23" i="4"/>
  <c r="AV23" i="4"/>
  <c r="AT23" i="4"/>
  <c r="AS23" i="4"/>
  <c r="AR23" i="4"/>
  <c r="AQ23" i="4"/>
  <c r="AP23" i="4"/>
  <c r="AO23" i="4"/>
  <c r="AX10" i="4"/>
  <c r="AW10" i="4"/>
  <c r="AV10" i="4"/>
  <c r="AT10" i="4"/>
  <c r="AS10" i="4"/>
  <c r="AR10" i="4"/>
  <c r="AQ10" i="4"/>
  <c r="AP10" i="4"/>
  <c r="AO10" i="4"/>
  <c r="AX6" i="4"/>
  <c r="AW6" i="4"/>
  <c r="AV6" i="4"/>
  <c r="AT6" i="4"/>
  <c r="AS6" i="4"/>
  <c r="AR6" i="4"/>
  <c r="AQ6" i="4"/>
  <c r="AP6" i="4"/>
  <c r="AO6" i="4"/>
  <c r="AX14" i="4"/>
  <c r="AW14" i="4"/>
  <c r="AV14" i="4"/>
  <c r="AT14" i="4"/>
  <c r="AS14" i="4"/>
  <c r="AR14" i="4"/>
  <c r="AQ14" i="4"/>
  <c r="AP14" i="4"/>
  <c r="AO14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8" i="28"/>
  <c r="CJ8" i="28"/>
  <c r="CK8" i="28"/>
  <c r="CO8" i="28" s="1"/>
  <c r="CL8" i="28"/>
  <c r="CM8" i="28"/>
  <c r="CN8" i="28"/>
  <c r="CP8" i="28"/>
  <c r="CQ8" i="28"/>
  <c r="CR8" i="28"/>
  <c r="DP8" i="28"/>
  <c r="DQ8" i="28"/>
  <c r="DR8" i="28"/>
  <c r="DS8" i="28"/>
  <c r="DT8" i="28"/>
  <c r="DU8" i="28"/>
  <c r="DW8" i="28"/>
  <c r="DX8" i="28"/>
  <c r="DY8" i="28"/>
  <c r="DZ8" i="28"/>
  <c r="EA8" i="28"/>
  <c r="EB8" i="28"/>
  <c r="EX8" i="28"/>
  <c r="EY8" i="28"/>
  <c r="EZ8" i="28"/>
  <c r="FA8" i="28"/>
  <c r="FB8" i="28"/>
  <c r="FC8" i="28"/>
  <c r="FE8" i="28"/>
  <c r="FF8" i="28"/>
  <c r="FG8" i="28"/>
  <c r="FH8" i="28"/>
  <c r="FI8" i="28"/>
  <c r="FJ8" i="28"/>
  <c r="GF8" i="28"/>
  <c r="GG8" i="28"/>
  <c r="GH8" i="28"/>
  <c r="GI8" i="28"/>
  <c r="GJ8" i="28"/>
  <c r="GK8" i="28"/>
  <c r="GM8" i="28"/>
  <c r="GN8" i="28"/>
  <c r="GO8" i="28"/>
  <c r="GP8" i="28"/>
  <c r="GQ8" i="28"/>
  <c r="GR8" i="28"/>
  <c r="HN8" i="28"/>
  <c r="HO8" i="28"/>
  <c r="HP8" i="28"/>
  <c r="HQ8" i="28"/>
  <c r="HR8" i="28"/>
  <c r="HS8" i="28"/>
  <c r="HU8" i="28"/>
  <c r="HV8" i="28"/>
  <c r="HW8" i="28"/>
  <c r="HX8" i="28"/>
  <c r="HY8" i="28"/>
  <c r="HZ8" i="28"/>
  <c r="IV8" i="28"/>
  <c r="IW8" i="28"/>
  <c r="IX8" i="28"/>
  <c r="IY8" i="28"/>
  <c r="IZ8" i="28"/>
  <c r="JA8" i="28"/>
  <c r="JC8" i="28"/>
  <c r="JD8" i="28"/>
  <c r="JE8" i="28"/>
  <c r="JF8" i="28"/>
  <c r="JG8" i="28"/>
  <c r="JH8" i="28"/>
  <c r="KD8" i="28"/>
  <c r="KE8" i="28"/>
  <c r="KF8" i="28"/>
  <c r="KG8" i="28"/>
  <c r="KH8" i="28"/>
  <c r="KI8" i="28"/>
  <c r="KK8" i="28"/>
  <c r="KL8" i="28"/>
  <c r="KM8" i="28"/>
  <c r="KN8" i="28"/>
  <c r="KO8" i="28"/>
  <c r="KP8" i="28"/>
  <c r="LL8" i="28"/>
  <c r="LM8" i="28"/>
  <c r="LN8" i="28"/>
  <c r="LO8" i="28"/>
  <c r="LP8" i="28"/>
  <c r="LQ8" i="28"/>
  <c r="LS8" i="28"/>
  <c r="LT8" i="28"/>
  <c r="LU8" i="28"/>
  <c r="LV8" i="28"/>
  <c r="LW8" i="28"/>
  <c r="LX8" i="28"/>
  <c r="MT8" i="28"/>
  <c r="MU8" i="28"/>
  <c r="MV8" i="28"/>
  <c r="MW8" i="28"/>
  <c r="MX8" i="28"/>
  <c r="MY8" i="28"/>
  <c r="NA8" i="28"/>
  <c r="NB8" i="28"/>
  <c r="NC8" i="28"/>
  <c r="ND8" i="28"/>
  <c r="NE8" i="28"/>
  <c r="NF8" i="28"/>
  <c r="OB8" i="28"/>
  <c r="OC8" i="28"/>
  <c r="OD8" i="28"/>
  <c r="OE8" i="28"/>
  <c r="OF8" i="28"/>
  <c r="OG8" i="28"/>
  <c r="OI8" i="28"/>
  <c r="OJ8" i="28"/>
  <c r="OK8" i="28"/>
  <c r="OL8" i="28"/>
  <c r="OM8" i="28"/>
  <c r="ON8" i="28"/>
  <c r="PJ8" i="28"/>
  <c r="PK8" i="28"/>
  <c r="PL8" i="28"/>
  <c r="PM8" i="28"/>
  <c r="PN8" i="28"/>
  <c r="PO8" i="28"/>
  <c r="PQ8" i="28"/>
  <c r="PR8" i="28"/>
  <c r="PS8" i="28"/>
  <c r="PT8" i="28"/>
  <c r="PU8" i="28"/>
  <c r="PV8" i="28"/>
  <c r="QR8" i="28"/>
  <c r="QS8" i="28"/>
  <c r="QT8" i="28"/>
  <c r="QU8" i="28"/>
  <c r="QV8" i="28"/>
  <c r="QW8" i="28"/>
  <c r="QY8" i="28"/>
  <c r="QZ8" i="28"/>
  <c r="RA8" i="28"/>
  <c r="RB8" i="28"/>
  <c r="RC8" i="28"/>
  <c r="RD8" i="28"/>
  <c r="RZ8" i="28"/>
  <c r="SA8" i="28"/>
  <c r="SB8" i="28"/>
  <c r="SC8" i="28"/>
  <c r="SD8" i="28"/>
  <c r="SE8" i="28"/>
  <c r="SG8" i="28"/>
  <c r="SH8" i="28"/>
  <c r="SI8" i="28"/>
  <c r="SJ8" i="28"/>
  <c r="SK8" i="28"/>
  <c r="SL8" i="28"/>
  <c r="TH8" i="28"/>
  <c r="TI8" i="28"/>
  <c r="TJ8" i="28"/>
  <c r="TK8" i="28"/>
  <c r="TL8" i="28"/>
  <c r="TM8" i="28"/>
  <c r="TO8" i="28"/>
  <c r="TP8" i="28"/>
  <c r="TQ8" i="28"/>
  <c r="TR8" i="28"/>
  <c r="TS8" i="28"/>
  <c r="TT8" i="28"/>
  <c r="UP8" i="28"/>
  <c r="UQ8" i="28"/>
  <c r="UR8" i="28"/>
  <c r="US8" i="28"/>
  <c r="UT8" i="28"/>
  <c r="UU8" i="28"/>
  <c r="UW8" i="28"/>
  <c r="UX8" i="28"/>
  <c r="UY8" i="28"/>
  <c r="UZ8" i="28"/>
  <c r="VA8" i="28"/>
  <c r="VB8" i="28"/>
  <c r="VX8" i="28"/>
  <c r="VY8" i="28"/>
  <c r="VZ8" i="28"/>
  <c r="WA8" i="28"/>
  <c r="WB8" i="28"/>
  <c r="WC8" i="28"/>
  <c r="WE8" i="28"/>
  <c r="WF8" i="28"/>
  <c r="WG8" i="28"/>
  <c r="WH8" i="28"/>
  <c r="WI8" i="28"/>
  <c r="WJ8" i="28"/>
  <c r="WL8" i="28"/>
  <c r="WM8" i="28"/>
  <c r="WN8" i="28"/>
  <c r="XB8" i="28" s="1"/>
  <c r="WO8" i="28"/>
  <c r="XC8" i="28" s="1"/>
  <c r="WP8" i="28"/>
  <c r="WQ8" i="28"/>
  <c r="WR8" i="28"/>
  <c r="WS8" i="28"/>
  <c r="XE8" i="28" s="1"/>
  <c r="WT8" i="28"/>
  <c r="XF8" i="28" s="1"/>
  <c r="WU8" i="28"/>
  <c r="WV8" i="28"/>
  <c r="WW8" i="28"/>
  <c r="WX8" i="28"/>
  <c r="XI8" i="28" s="1"/>
  <c r="WY8" i="28"/>
  <c r="XJ8" i="28" s="1"/>
  <c r="WZ8" i="28"/>
  <c r="WZ9" i="28"/>
  <c r="WY9" i="28"/>
  <c r="XJ9" i="28" s="1"/>
  <c r="WX9" i="28"/>
  <c r="XI9" i="28" s="1"/>
  <c r="WW9" i="28"/>
  <c r="WV9" i="28"/>
  <c r="WU9" i="28"/>
  <c r="WT9" i="28"/>
  <c r="XF9" i="28" s="1"/>
  <c r="WS9" i="28"/>
  <c r="XE9" i="28" s="1"/>
  <c r="WR9" i="28"/>
  <c r="WQ9" i="28"/>
  <c r="WP9" i="28"/>
  <c r="WO9" i="28"/>
  <c r="XC9" i="28" s="1"/>
  <c r="WN9" i="28"/>
  <c r="XB9" i="28" s="1"/>
  <c r="WM9" i="28"/>
  <c r="WL9" i="28"/>
  <c r="WJ9" i="28"/>
  <c r="WI9" i="28"/>
  <c r="WH9" i="28"/>
  <c r="WG9" i="28"/>
  <c r="WF9" i="28"/>
  <c r="WE9" i="28"/>
  <c r="WC9" i="28"/>
  <c r="WB9" i="28"/>
  <c r="WA9" i="28"/>
  <c r="VZ9" i="28"/>
  <c r="VY9" i="28"/>
  <c r="VX9" i="28"/>
  <c r="VB9" i="28"/>
  <c r="VA9" i="28"/>
  <c r="UZ9" i="28"/>
  <c r="UY9" i="28"/>
  <c r="UX9" i="28"/>
  <c r="UW9" i="28"/>
  <c r="UU9" i="28"/>
  <c r="UT9" i="28"/>
  <c r="US9" i="28"/>
  <c r="UR9" i="28"/>
  <c r="UQ9" i="28"/>
  <c r="UP9" i="28"/>
  <c r="TT9" i="28"/>
  <c r="TS9" i="28"/>
  <c r="TR9" i="28"/>
  <c r="TQ9" i="28"/>
  <c r="TP9" i="28"/>
  <c r="TO9" i="28"/>
  <c r="TM9" i="28"/>
  <c r="TL9" i="28"/>
  <c r="TK9" i="28"/>
  <c r="TJ9" i="28"/>
  <c r="TI9" i="28"/>
  <c r="TH9" i="28"/>
  <c r="SL9" i="28"/>
  <c r="SK9" i="28"/>
  <c r="SJ9" i="28"/>
  <c r="SI9" i="28"/>
  <c r="SH9" i="28"/>
  <c r="SG9" i="28"/>
  <c r="SE9" i="28"/>
  <c r="SD9" i="28"/>
  <c r="SC9" i="28"/>
  <c r="SB9" i="28"/>
  <c r="SA9" i="28"/>
  <c r="RZ9" i="28"/>
  <c r="RD9" i="28"/>
  <c r="RC9" i="28"/>
  <c r="RB9" i="28"/>
  <c r="RA9" i="28"/>
  <c r="QZ9" i="28"/>
  <c r="QY9" i="28"/>
  <c r="QW9" i="28"/>
  <c r="QV9" i="28"/>
  <c r="QU9" i="28"/>
  <c r="QT9" i="28"/>
  <c r="QS9" i="28"/>
  <c r="QR9" i="28"/>
  <c r="PV9" i="28"/>
  <c r="PU9" i="28"/>
  <c r="PT9" i="28"/>
  <c r="PS9" i="28"/>
  <c r="PR9" i="28"/>
  <c r="PQ9" i="28"/>
  <c r="PO9" i="28"/>
  <c r="PN9" i="28"/>
  <c r="PM9" i="28"/>
  <c r="PL9" i="28"/>
  <c r="PK9" i="28"/>
  <c r="PJ9" i="28"/>
  <c r="ON9" i="28"/>
  <c r="OM9" i="28"/>
  <c r="OL9" i="28"/>
  <c r="OK9" i="28"/>
  <c r="OJ9" i="28"/>
  <c r="OI9" i="28"/>
  <c r="OG9" i="28"/>
  <c r="OF9" i="28"/>
  <c r="OE9" i="28"/>
  <c r="OD9" i="28"/>
  <c r="OC9" i="28"/>
  <c r="OB9" i="28"/>
  <c r="NF9" i="28"/>
  <c r="NE9" i="28"/>
  <c r="ND9" i="28"/>
  <c r="NC9" i="28"/>
  <c r="NB9" i="28"/>
  <c r="NA9" i="28"/>
  <c r="MY9" i="28"/>
  <c r="MX9" i="28"/>
  <c r="MW9" i="28"/>
  <c r="MV9" i="28"/>
  <c r="MU9" i="28"/>
  <c r="MT9" i="28"/>
  <c r="LX9" i="28"/>
  <c r="LW9" i="28"/>
  <c r="LV9" i="28"/>
  <c r="LU9" i="28"/>
  <c r="LT9" i="28"/>
  <c r="LS9" i="28"/>
  <c r="LQ9" i="28"/>
  <c r="LP9" i="28"/>
  <c r="LO9" i="28"/>
  <c r="LN9" i="28"/>
  <c r="LM9" i="28"/>
  <c r="LL9" i="28"/>
  <c r="KP9" i="28"/>
  <c r="KO9" i="28"/>
  <c r="KN9" i="28"/>
  <c r="KM9" i="28"/>
  <c r="KL9" i="28"/>
  <c r="KK9" i="28"/>
  <c r="KI9" i="28"/>
  <c r="KH9" i="28"/>
  <c r="KG9" i="28"/>
  <c r="KF9" i="28"/>
  <c r="KE9" i="28"/>
  <c r="KD9" i="28"/>
  <c r="JH9" i="28"/>
  <c r="JG9" i="28"/>
  <c r="JF9" i="28"/>
  <c r="JE9" i="28"/>
  <c r="JD9" i="28"/>
  <c r="JC9" i="28"/>
  <c r="JA9" i="28"/>
  <c r="IZ9" i="28"/>
  <c r="IY9" i="28"/>
  <c r="IX9" i="28"/>
  <c r="IW9" i="28"/>
  <c r="IV9" i="28"/>
  <c r="HZ9" i="28"/>
  <c r="HY9" i="28"/>
  <c r="HX9" i="28"/>
  <c r="HW9" i="28"/>
  <c r="HV9" i="28"/>
  <c r="HU9" i="28"/>
  <c r="HS9" i="28"/>
  <c r="HR9" i="28"/>
  <c r="HQ9" i="28"/>
  <c r="HP9" i="28"/>
  <c r="HO9" i="28"/>
  <c r="HN9" i="28"/>
  <c r="GR9" i="28"/>
  <c r="GQ9" i="28"/>
  <c r="GP9" i="28"/>
  <c r="GO9" i="28"/>
  <c r="GN9" i="28"/>
  <c r="GM9" i="28"/>
  <c r="GK9" i="28"/>
  <c r="GJ9" i="28"/>
  <c r="GI9" i="28"/>
  <c r="GH9" i="28"/>
  <c r="GG9" i="28"/>
  <c r="GF9" i="28"/>
  <c r="FJ9" i="28"/>
  <c r="FI9" i="28"/>
  <c r="FH9" i="28"/>
  <c r="FG9" i="28"/>
  <c r="FF9" i="28"/>
  <c r="FE9" i="28"/>
  <c r="FC9" i="28"/>
  <c r="FB9" i="28"/>
  <c r="FA9" i="28"/>
  <c r="EZ9" i="28"/>
  <c r="EY9" i="28"/>
  <c r="EX9" i="28"/>
  <c r="EB9" i="28"/>
  <c r="EA9" i="28"/>
  <c r="DZ9" i="28"/>
  <c r="DY9" i="28"/>
  <c r="DX9" i="28"/>
  <c r="DW9" i="28"/>
  <c r="DU9" i="28"/>
  <c r="DT9" i="28"/>
  <c r="DS9" i="28"/>
  <c r="DR9" i="28"/>
  <c r="DQ9" i="28"/>
  <c r="DP9" i="28"/>
  <c r="CR9" i="28"/>
  <c r="CQ9" i="28"/>
  <c r="CP9" i="28"/>
  <c r="CN9" i="28"/>
  <c r="CM9" i="28"/>
  <c r="CL9" i="28"/>
  <c r="CK9" i="28"/>
  <c r="CJ9" i="28"/>
  <c r="CI9" i="28"/>
  <c r="WZ4" i="28"/>
  <c r="WY4" i="28"/>
  <c r="XJ4" i="28" s="1"/>
  <c r="WX4" i="28"/>
  <c r="XI4" i="28" s="1"/>
  <c r="WW4" i="28"/>
  <c r="WV4" i="28"/>
  <c r="WU4" i="28"/>
  <c r="WT4" i="28"/>
  <c r="XF4" i="28" s="1"/>
  <c r="WS4" i="28"/>
  <c r="XE4" i="28" s="1"/>
  <c r="WR4" i="28"/>
  <c r="WQ4" i="28"/>
  <c r="WP4" i="28"/>
  <c r="WO4" i="28"/>
  <c r="XC4" i="28" s="1"/>
  <c r="WN4" i="28"/>
  <c r="XB4" i="28" s="1"/>
  <c r="WM4" i="28"/>
  <c r="WL4" i="28"/>
  <c r="WJ4" i="28"/>
  <c r="WI4" i="28"/>
  <c r="WH4" i="28"/>
  <c r="WG4" i="28"/>
  <c r="WF4" i="28"/>
  <c r="WE4" i="28"/>
  <c r="WC4" i="28"/>
  <c r="WB4" i="28"/>
  <c r="WA4" i="28"/>
  <c r="VZ4" i="28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I4" i="28"/>
  <c r="TH4" i="28"/>
  <c r="SL4" i="28"/>
  <c r="SK4" i="28"/>
  <c r="SJ4" i="28"/>
  <c r="SI4" i="28"/>
  <c r="SH4" i="28"/>
  <c r="SG4" i="28"/>
  <c r="SE4" i="28"/>
  <c r="SD4" i="28"/>
  <c r="SC4" i="28"/>
  <c r="SB4" i="28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C4" i="28"/>
  <c r="OB4" i="28"/>
  <c r="NF4" i="28"/>
  <c r="NE4" i="28"/>
  <c r="ND4" i="28"/>
  <c r="NC4" i="28"/>
  <c r="NB4" i="28"/>
  <c r="NA4" i="28"/>
  <c r="MY4" i="28"/>
  <c r="MX4" i="28"/>
  <c r="MW4" i="28"/>
  <c r="MV4" i="28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E4" i="28"/>
  <c r="KD4" i="28"/>
  <c r="JH4" i="28"/>
  <c r="JG4" i="28"/>
  <c r="JF4" i="28"/>
  <c r="JE4" i="28"/>
  <c r="JD4" i="28"/>
  <c r="JC4" i="28"/>
  <c r="JA4" i="28"/>
  <c r="IZ4" i="28"/>
  <c r="IY4" i="28"/>
  <c r="IX4" i="28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G4" i="28"/>
  <c r="GF4" i="28"/>
  <c r="FJ4" i="28"/>
  <c r="FI4" i="28"/>
  <c r="FH4" i="28"/>
  <c r="FG4" i="28"/>
  <c r="FF4" i="28"/>
  <c r="FE4" i="28"/>
  <c r="FC4" i="28"/>
  <c r="FB4" i="28"/>
  <c r="FA4" i="28"/>
  <c r="EZ4" i="28"/>
  <c r="EY4" i="28"/>
  <c r="EX4" i="28"/>
  <c r="EB4" i="28"/>
  <c r="EA4" i="28"/>
  <c r="DZ4" i="28"/>
  <c r="DY4" i="28"/>
  <c r="DX4" i="28"/>
  <c r="DW4" i="28"/>
  <c r="DU4" i="28"/>
  <c r="DT4" i="28"/>
  <c r="DS4" i="28"/>
  <c r="DR4" i="28"/>
  <c r="DQ4" i="28"/>
  <c r="DP4" i="28"/>
  <c r="CR4" i="28"/>
  <c r="CQ4" i="28"/>
  <c r="CP4" i="28"/>
  <c r="CN4" i="28"/>
  <c r="CM4" i="28"/>
  <c r="CL4" i="28"/>
  <c r="CK4" i="28"/>
  <c r="CJ4" i="28"/>
  <c r="CI4" i="28"/>
  <c r="WU5" i="28"/>
  <c r="WT5" i="28"/>
  <c r="XF5" i="28" s="1"/>
  <c r="WS5" i="28"/>
  <c r="XE5" i="28" s="1"/>
  <c r="WR5" i="28"/>
  <c r="WQ5" i="28"/>
  <c r="WP5" i="28"/>
  <c r="WO5" i="28"/>
  <c r="XC5" i="28" s="1"/>
  <c r="WN5" i="28"/>
  <c r="XB5" i="28" s="1"/>
  <c r="WM5" i="28"/>
  <c r="WL5" i="28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I5" i="28"/>
  <c r="TH5" i="28"/>
  <c r="SL5" i="28"/>
  <c r="SK5" i="28"/>
  <c r="SJ5" i="28"/>
  <c r="SI5" i="28"/>
  <c r="SH5" i="28"/>
  <c r="SG5" i="28"/>
  <c r="SE5" i="28"/>
  <c r="SD5" i="28"/>
  <c r="SC5" i="28"/>
  <c r="SB5" i="28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E5" i="28"/>
  <c r="KD5" i="28"/>
  <c r="JH5" i="28"/>
  <c r="JG5" i="28"/>
  <c r="JF5" i="28"/>
  <c r="JE5" i="28"/>
  <c r="JD5" i="28"/>
  <c r="JC5" i="28"/>
  <c r="JA5" i="28"/>
  <c r="IZ5" i="28"/>
  <c r="IY5" i="28"/>
  <c r="IX5" i="28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N5" i="28"/>
  <c r="CM5" i="28"/>
  <c r="CL5" i="28"/>
  <c r="CK5" i="28"/>
  <c r="CJ5" i="28"/>
  <c r="CI5" i="28"/>
  <c r="WZ6" i="28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XC6" i="28" s="1"/>
  <c r="WN6" i="28"/>
  <c r="XB6" i="28" s="1"/>
  <c r="WM6" i="28"/>
  <c r="WL6" i="28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Q6" i="28"/>
  <c r="UP6" i="28"/>
  <c r="TT6" i="28"/>
  <c r="TS6" i="28"/>
  <c r="TR6" i="28"/>
  <c r="TQ6" i="28"/>
  <c r="TP6" i="28"/>
  <c r="TO6" i="28"/>
  <c r="TM6" i="28"/>
  <c r="TL6" i="28"/>
  <c r="TK6" i="28"/>
  <c r="TJ6" i="28"/>
  <c r="TI6" i="28"/>
  <c r="TH6" i="28"/>
  <c r="SL6" i="28"/>
  <c r="SK6" i="28"/>
  <c r="SJ6" i="28"/>
  <c r="SI6" i="28"/>
  <c r="SH6" i="28"/>
  <c r="SG6" i="28"/>
  <c r="SE6" i="28"/>
  <c r="SD6" i="28"/>
  <c r="SC6" i="28"/>
  <c r="SB6" i="28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K6" i="28"/>
  <c r="PJ6" i="28"/>
  <c r="ON6" i="28"/>
  <c r="OM6" i="28"/>
  <c r="OL6" i="28"/>
  <c r="OK6" i="28"/>
  <c r="OJ6" i="28"/>
  <c r="OI6" i="28"/>
  <c r="OG6" i="28"/>
  <c r="OF6" i="28"/>
  <c r="OE6" i="28"/>
  <c r="OD6" i="28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M6" i="28"/>
  <c r="LL6" i="28"/>
  <c r="KP6" i="28"/>
  <c r="KO6" i="28"/>
  <c r="KN6" i="28"/>
  <c r="KM6" i="28"/>
  <c r="KL6" i="28"/>
  <c r="KK6" i="28"/>
  <c r="KI6" i="28"/>
  <c r="KH6" i="28"/>
  <c r="KG6" i="28"/>
  <c r="KF6" i="28"/>
  <c r="KE6" i="28"/>
  <c r="KD6" i="28"/>
  <c r="JH6" i="28"/>
  <c r="JG6" i="28"/>
  <c r="JF6" i="28"/>
  <c r="JE6" i="28"/>
  <c r="JD6" i="28"/>
  <c r="JC6" i="28"/>
  <c r="JA6" i="28"/>
  <c r="IZ6" i="28"/>
  <c r="IY6" i="28"/>
  <c r="IX6" i="28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G6" i="28"/>
  <c r="GF6" i="28"/>
  <c r="FJ6" i="28"/>
  <c r="FI6" i="28"/>
  <c r="FH6" i="28"/>
  <c r="FG6" i="28"/>
  <c r="FF6" i="28"/>
  <c r="FE6" i="28"/>
  <c r="FC6" i="28"/>
  <c r="FB6" i="28"/>
  <c r="FA6" i="28"/>
  <c r="EZ6" i="28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J6" i="28"/>
  <c r="CI6" i="28"/>
  <c r="WZ7" i="28"/>
  <c r="WY7" i="28"/>
  <c r="XJ7" i="28" s="1"/>
  <c r="WX7" i="28"/>
  <c r="XI7" i="28" s="1"/>
  <c r="WW7" i="28"/>
  <c r="WV7" i="28"/>
  <c r="WU7" i="28"/>
  <c r="WT7" i="28"/>
  <c r="XF7" i="28" s="1"/>
  <c r="WS7" i="28"/>
  <c r="XE7" i="28" s="1"/>
  <c r="WR7" i="28"/>
  <c r="WQ7" i="28"/>
  <c r="WP7" i="28"/>
  <c r="WO7" i="28"/>
  <c r="XC7" i="28" s="1"/>
  <c r="WN7" i="28"/>
  <c r="XB7" i="28" s="1"/>
  <c r="WM7" i="28"/>
  <c r="WL7" i="28"/>
  <c r="WJ7" i="28"/>
  <c r="WI7" i="28"/>
  <c r="WH7" i="28"/>
  <c r="WG7" i="28"/>
  <c r="WF7" i="28"/>
  <c r="WE7" i="28"/>
  <c r="WC7" i="28"/>
  <c r="WB7" i="28"/>
  <c r="WA7" i="28"/>
  <c r="VZ7" i="28"/>
  <c r="VY7" i="28"/>
  <c r="VX7" i="28"/>
  <c r="VB7" i="28"/>
  <c r="VA7" i="28"/>
  <c r="UZ7" i="28"/>
  <c r="UY7" i="28"/>
  <c r="UX7" i="28"/>
  <c r="UW7" i="28"/>
  <c r="UU7" i="28"/>
  <c r="UT7" i="28"/>
  <c r="US7" i="28"/>
  <c r="UR7" i="28"/>
  <c r="UQ7" i="28"/>
  <c r="UP7" i="28"/>
  <c r="TT7" i="28"/>
  <c r="TS7" i="28"/>
  <c r="TR7" i="28"/>
  <c r="TQ7" i="28"/>
  <c r="TP7" i="28"/>
  <c r="TO7" i="28"/>
  <c r="TM7" i="28"/>
  <c r="TL7" i="28"/>
  <c r="TK7" i="28"/>
  <c r="TJ7" i="28"/>
  <c r="TI7" i="28"/>
  <c r="TH7" i="28"/>
  <c r="SL7" i="28"/>
  <c r="SK7" i="28"/>
  <c r="SJ7" i="28"/>
  <c r="SI7" i="28"/>
  <c r="SH7" i="28"/>
  <c r="SG7" i="28"/>
  <c r="SE7" i="28"/>
  <c r="SD7" i="28"/>
  <c r="SC7" i="28"/>
  <c r="SB7" i="28"/>
  <c r="SA7" i="28"/>
  <c r="RZ7" i="28"/>
  <c r="RD7" i="28"/>
  <c r="RC7" i="28"/>
  <c r="RB7" i="28"/>
  <c r="RA7" i="28"/>
  <c r="QZ7" i="28"/>
  <c r="QY7" i="28"/>
  <c r="QW7" i="28"/>
  <c r="QV7" i="28"/>
  <c r="QU7" i="28"/>
  <c r="QT7" i="28"/>
  <c r="QS7" i="28"/>
  <c r="QR7" i="28"/>
  <c r="PV7" i="28"/>
  <c r="PU7" i="28"/>
  <c r="PT7" i="28"/>
  <c r="PS7" i="28"/>
  <c r="PR7" i="28"/>
  <c r="PQ7" i="28"/>
  <c r="PO7" i="28"/>
  <c r="PN7" i="28"/>
  <c r="PM7" i="28"/>
  <c r="PL7" i="28"/>
  <c r="PK7" i="28"/>
  <c r="PJ7" i="28"/>
  <c r="ON7" i="28"/>
  <c r="OM7" i="28"/>
  <c r="OL7" i="28"/>
  <c r="OK7" i="28"/>
  <c r="OJ7" i="28"/>
  <c r="OI7" i="28"/>
  <c r="OG7" i="28"/>
  <c r="OF7" i="28"/>
  <c r="OE7" i="28"/>
  <c r="OD7" i="28"/>
  <c r="OC7" i="28"/>
  <c r="OB7" i="28"/>
  <c r="NF7" i="28"/>
  <c r="NE7" i="28"/>
  <c r="ND7" i="28"/>
  <c r="NC7" i="28"/>
  <c r="NB7" i="28"/>
  <c r="NA7" i="28"/>
  <c r="MY7" i="28"/>
  <c r="MX7" i="28"/>
  <c r="MW7" i="28"/>
  <c r="MV7" i="28"/>
  <c r="MU7" i="28"/>
  <c r="MT7" i="28"/>
  <c r="LX7" i="28"/>
  <c r="LW7" i="28"/>
  <c r="LV7" i="28"/>
  <c r="LU7" i="28"/>
  <c r="LT7" i="28"/>
  <c r="LS7" i="28"/>
  <c r="LQ7" i="28"/>
  <c r="LP7" i="28"/>
  <c r="LO7" i="28"/>
  <c r="LN7" i="28"/>
  <c r="LM7" i="28"/>
  <c r="LL7" i="28"/>
  <c r="KP7" i="28"/>
  <c r="KO7" i="28"/>
  <c r="KN7" i="28"/>
  <c r="KM7" i="28"/>
  <c r="KL7" i="28"/>
  <c r="KK7" i="28"/>
  <c r="KI7" i="28"/>
  <c r="KH7" i="28"/>
  <c r="KG7" i="28"/>
  <c r="KF7" i="28"/>
  <c r="KE7" i="28"/>
  <c r="KD7" i="28"/>
  <c r="JH7" i="28"/>
  <c r="JG7" i="28"/>
  <c r="JF7" i="28"/>
  <c r="JE7" i="28"/>
  <c r="JD7" i="28"/>
  <c r="JC7" i="28"/>
  <c r="JA7" i="28"/>
  <c r="IZ7" i="28"/>
  <c r="IY7" i="28"/>
  <c r="IX7" i="28"/>
  <c r="IW7" i="28"/>
  <c r="IV7" i="28"/>
  <c r="HZ7" i="28"/>
  <c r="HY7" i="28"/>
  <c r="HX7" i="28"/>
  <c r="HW7" i="28"/>
  <c r="HV7" i="28"/>
  <c r="HU7" i="28"/>
  <c r="HS7" i="28"/>
  <c r="HR7" i="28"/>
  <c r="HQ7" i="28"/>
  <c r="HP7" i="28"/>
  <c r="HO7" i="28"/>
  <c r="HN7" i="28"/>
  <c r="GR7" i="28"/>
  <c r="GQ7" i="28"/>
  <c r="GP7" i="28"/>
  <c r="GO7" i="28"/>
  <c r="GN7" i="28"/>
  <c r="GM7" i="28"/>
  <c r="GK7" i="28"/>
  <c r="GJ7" i="28"/>
  <c r="GI7" i="28"/>
  <c r="GH7" i="28"/>
  <c r="GG7" i="28"/>
  <c r="GF7" i="28"/>
  <c r="FJ7" i="28"/>
  <c r="FI7" i="28"/>
  <c r="FH7" i="28"/>
  <c r="FG7" i="28"/>
  <c r="FF7" i="28"/>
  <c r="FE7" i="28"/>
  <c r="FC7" i="28"/>
  <c r="FB7" i="28"/>
  <c r="FA7" i="28"/>
  <c r="EZ7" i="28"/>
  <c r="EY7" i="28"/>
  <c r="EX7" i="28"/>
  <c r="EB7" i="28"/>
  <c r="EA7" i="28"/>
  <c r="DZ7" i="28"/>
  <c r="DY7" i="28"/>
  <c r="DX7" i="28"/>
  <c r="DW7" i="28"/>
  <c r="DU7" i="28"/>
  <c r="DT7" i="28"/>
  <c r="DS7" i="28"/>
  <c r="DR7" i="28"/>
  <c r="DQ7" i="28"/>
  <c r="DP7" i="28"/>
  <c r="CR7" i="28"/>
  <c r="CQ7" i="28"/>
  <c r="CP7" i="28"/>
  <c r="CN7" i="28"/>
  <c r="CM7" i="28"/>
  <c r="CL7" i="28"/>
  <c r="CK7" i="28"/>
  <c r="CJ7" i="28"/>
  <c r="CI7" i="28"/>
  <c r="NW5" i="21" l="1"/>
  <c r="NW8" i="21"/>
  <c r="NW19" i="21"/>
  <c r="NW26" i="21"/>
  <c r="OY10" i="21"/>
  <c r="OY24" i="21"/>
  <c r="QA12" i="21"/>
  <c r="QA14" i="21"/>
  <c r="AU18" i="19"/>
  <c r="OY15" i="19"/>
  <c r="OY21" i="19"/>
  <c r="EE6" i="19"/>
  <c r="FG6" i="19"/>
  <c r="FG13" i="19"/>
  <c r="FG19" i="19"/>
  <c r="FG27" i="19"/>
  <c r="EB16" i="27"/>
  <c r="GF7" i="27"/>
  <c r="GF12" i="27"/>
  <c r="LP16" i="27"/>
  <c r="NT7" i="27"/>
  <c r="SB15" i="27"/>
  <c r="EE6" i="27"/>
  <c r="EE14" i="27"/>
  <c r="HK10" i="27"/>
  <c r="HK18" i="27"/>
  <c r="IJ8" i="26"/>
  <c r="MR10" i="26"/>
  <c r="PX8" i="26"/>
  <c r="DV10" i="24"/>
  <c r="FD9" i="24"/>
  <c r="GL8" i="24"/>
  <c r="HT7" i="24"/>
  <c r="JB5" i="24"/>
  <c r="KJ6" i="24"/>
  <c r="LR4" i="24"/>
  <c r="LR11" i="24"/>
  <c r="MZ10" i="24"/>
  <c r="OH9" i="24"/>
  <c r="PP8" i="24"/>
  <c r="QX7" i="24"/>
  <c r="RE7" i="24" s="1"/>
  <c r="SF5" i="24"/>
  <c r="SM5" i="24" s="1"/>
  <c r="TN6" i="24"/>
  <c r="TU6" i="24" s="1"/>
  <c r="UV4" i="24"/>
  <c r="UV11" i="24"/>
  <c r="RE10" i="23"/>
  <c r="GL5" i="23"/>
  <c r="GL14" i="23"/>
  <c r="HT7" i="23"/>
  <c r="HT16" i="23"/>
  <c r="JB9" i="23"/>
  <c r="KJ4" i="23"/>
  <c r="KJ13" i="23"/>
  <c r="LR6" i="23"/>
  <c r="LY6" i="23" s="1"/>
  <c r="LR15" i="23"/>
  <c r="LY15" i="23" s="1"/>
  <c r="PP5" i="23"/>
  <c r="PP14" i="23"/>
  <c r="PW14" i="23" s="1"/>
  <c r="QX7" i="23"/>
  <c r="RE7" i="23" s="1"/>
  <c r="QX16" i="23"/>
  <c r="RE16" i="23" s="1"/>
  <c r="SF9" i="23"/>
  <c r="TN4" i="23"/>
  <c r="TN13" i="23"/>
  <c r="UV6" i="23"/>
  <c r="UV15" i="23"/>
  <c r="DV7" i="23"/>
  <c r="EC7" i="23" s="1"/>
  <c r="DV16" i="23"/>
  <c r="FD9" i="23"/>
  <c r="HT6" i="23"/>
  <c r="HT15" i="23"/>
  <c r="IA15" i="23" s="1"/>
  <c r="KJ12" i="23"/>
  <c r="KJ11" i="23"/>
  <c r="KQ11" i="23" s="1"/>
  <c r="LR5" i="23"/>
  <c r="LY5" i="23" s="1"/>
  <c r="LR14" i="23"/>
  <c r="LY14" i="23" s="1"/>
  <c r="MZ7" i="23"/>
  <c r="MZ16" i="23"/>
  <c r="OH9" i="23"/>
  <c r="QX6" i="23"/>
  <c r="QX15" i="23"/>
  <c r="TN12" i="23"/>
  <c r="TN11" i="23"/>
  <c r="UV5" i="23"/>
  <c r="UV14" i="23"/>
  <c r="GT9" i="22"/>
  <c r="HA9" i="22" s="1"/>
  <c r="HA7" i="22"/>
  <c r="GT8" i="22"/>
  <c r="HA8" i="22" s="1"/>
  <c r="HA14" i="22"/>
  <c r="HA6" i="22"/>
  <c r="GT10" i="22"/>
  <c r="HA10" i="22" s="1"/>
  <c r="HA13" i="22"/>
  <c r="ED6" i="22"/>
  <c r="EK6" i="22" s="1"/>
  <c r="ED13" i="22"/>
  <c r="EK13" i="22" s="1"/>
  <c r="FL9" i="22"/>
  <c r="FS9" i="22" s="1"/>
  <c r="GT5" i="22"/>
  <c r="HA5" i="22" s="1"/>
  <c r="GT12" i="22"/>
  <c r="HA12" i="22" s="1"/>
  <c r="ED5" i="22"/>
  <c r="EK5" i="22" s="1"/>
  <c r="ED12" i="22"/>
  <c r="EK12" i="22" s="1"/>
  <c r="FL8" i="22"/>
  <c r="FS8" i="22" s="1"/>
  <c r="GT4" i="22"/>
  <c r="HA4" i="22" s="1"/>
  <c r="EK4" i="22"/>
  <c r="EK11" i="22"/>
  <c r="FS7" i="22"/>
  <c r="FS14" i="22"/>
  <c r="II4" i="22"/>
  <c r="II11" i="22"/>
  <c r="JQ7" i="22"/>
  <c r="JQ14" i="22"/>
  <c r="KY10" i="22"/>
  <c r="MG6" i="22"/>
  <c r="MG13" i="22"/>
  <c r="NO9" i="22"/>
  <c r="OW5" i="22"/>
  <c r="OW12" i="22"/>
  <c r="QE8" i="22"/>
  <c r="RM4" i="22"/>
  <c r="RM11" i="22"/>
  <c r="SU7" i="22"/>
  <c r="SU14" i="22"/>
  <c r="UC10" i="22"/>
  <c r="VK6" i="22"/>
  <c r="VK13" i="22"/>
  <c r="EK10" i="22"/>
  <c r="FS6" i="22"/>
  <c r="FS13" i="22"/>
  <c r="II10" i="22"/>
  <c r="JQ6" i="22"/>
  <c r="JQ13" i="22"/>
  <c r="KY9" i="22"/>
  <c r="MG5" i="22"/>
  <c r="MG12" i="22"/>
  <c r="NO8" i="22"/>
  <c r="OW4" i="22"/>
  <c r="OW11" i="22"/>
  <c r="QE7" i="22"/>
  <c r="QE14" i="22"/>
  <c r="RM10" i="22"/>
  <c r="SU6" i="22"/>
  <c r="SU13" i="22"/>
  <c r="UC9" i="22"/>
  <c r="VK5" i="22"/>
  <c r="VK12" i="22"/>
  <c r="EK9" i="22"/>
  <c r="FS5" i="22"/>
  <c r="FS12" i="22"/>
  <c r="II9" i="22"/>
  <c r="JQ5" i="22"/>
  <c r="JQ12" i="22"/>
  <c r="KY8" i="22"/>
  <c r="MG4" i="22"/>
  <c r="MG11" i="22"/>
  <c r="NO7" i="22"/>
  <c r="NO14" i="22"/>
  <c r="OW10" i="22"/>
  <c r="QE6" i="22"/>
  <c r="QE13" i="22"/>
  <c r="RM9" i="22"/>
  <c r="SU5" i="22"/>
  <c r="SU12" i="22"/>
  <c r="UC8" i="22"/>
  <c r="VK4" i="22"/>
  <c r="VK11" i="22"/>
  <c r="ED8" i="22"/>
  <c r="EK8" i="22" s="1"/>
  <c r="FL4" i="22"/>
  <c r="FS4" i="22" s="1"/>
  <c r="FL11" i="22"/>
  <c r="FS11" i="22" s="1"/>
  <c r="IB8" i="22"/>
  <c r="II8" i="22" s="1"/>
  <c r="JJ4" i="22"/>
  <c r="JQ4" i="22" s="1"/>
  <c r="JJ11" i="22"/>
  <c r="JQ11" i="22" s="1"/>
  <c r="KR7" i="22"/>
  <c r="KY7" i="22" s="1"/>
  <c r="KR14" i="22"/>
  <c r="KY14" i="22" s="1"/>
  <c r="LZ10" i="22"/>
  <c r="MG10" i="22" s="1"/>
  <c r="NH6" i="22"/>
  <c r="NO6" i="22" s="1"/>
  <c r="NH13" i="22"/>
  <c r="NO13" i="22" s="1"/>
  <c r="OP9" i="22"/>
  <c r="OW9" i="22" s="1"/>
  <c r="PX5" i="22"/>
  <c r="QE5" i="22" s="1"/>
  <c r="PX12" i="22"/>
  <c r="QE12" i="22" s="1"/>
  <c r="RF8" i="22"/>
  <c r="RM8" i="22" s="1"/>
  <c r="SN4" i="22"/>
  <c r="SU4" i="22" s="1"/>
  <c r="SN11" i="22"/>
  <c r="SU11" i="22" s="1"/>
  <c r="TV7" i="22"/>
  <c r="UC7" i="22" s="1"/>
  <c r="TV14" i="22"/>
  <c r="UC14" i="22" s="1"/>
  <c r="VD10" i="22"/>
  <c r="VK10" i="22" s="1"/>
  <c r="ED7" i="22"/>
  <c r="EK7" i="22" s="1"/>
  <c r="ED14" i="22"/>
  <c r="EK14" i="22" s="1"/>
  <c r="FL10" i="22"/>
  <c r="FS10" i="22" s="1"/>
  <c r="ED9" i="4"/>
  <c r="ED16" i="4"/>
  <c r="ED24" i="4"/>
  <c r="FL9" i="4"/>
  <c r="FL24" i="4"/>
  <c r="GT9" i="4"/>
  <c r="GT24" i="4"/>
  <c r="IB9" i="4"/>
  <c r="IB16" i="4"/>
  <c r="IB24" i="4"/>
  <c r="II24" i="4" s="1"/>
  <c r="JJ9" i="4"/>
  <c r="JQ9" i="4" s="1"/>
  <c r="JJ16" i="4"/>
  <c r="JQ16" i="4" s="1"/>
  <c r="JJ24" i="4"/>
  <c r="JQ24" i="4" s="1"/>
  <c r="KR9" i="4"/>
  <c r="LZ16" i="4"/>
  <c r="LZ24" i="4"/>
  <c r="NH16" i="4"/>
  <c r="SN16" i="4"/>
  <c r="SN24" i="4"/>
  <c r="TV9" i="4"/>
  <c r="TV16" i="4"/>
  <c r="TV24" i="4"/>
  <c r="VD9" i="4"/>
  <c r="VD16" i="4"/>
  <c r="VK16" i="4" s="1"/>
  <c r="CX22" i="21"/>
  <c r="MU5" i="21"/>
  <c r="MU8" i="21"/>
  <c r="MU19" i="21"/>
  <c r="NT15" i="21"/>
  <c r="NW9" i="21"/>
  <c r="MU26" i="21"/>
  <c r="NW10" i="21"/>
  <c r="NW17" i="21"/>
  <c r="NW24" i="21"/>
  <c r="OY12" i="21"/>
  <c r="OY14" i="21"/>
  <c r="OY22" i="21"/>
  <c r="AR22" i="21"/>
  <c r="EE5" i="21"/>
  <c r="EE8" i="21"/>
  <c r="EE19" i="21"/>
  <c r="EE26" i="21"/>
  <c r="FG10" i="21"/>
  <c r="FG17" i="21"/>
  <c r="HK13" i="21"/>
  <c r="HK20" i="21"/>
  <c r="JO9" i="21"/>
  <c r="JO15" i="21"/>
  <c r="JL23" i="21"/>
  <c r="KN16" i="21"/>
  <c r="LS5" i="21"/>
  <c r="LS8" i="21"/>
  <c r="LS19" i="21"/>
  <c r="LS26" i="21"/>
  <c r="MU10" i="21"/>
  <c r="MU17" i="21"/>
  <c r="MU24" i="21"/>
  <c r="NW12" i="21"/>
  <c r="NW14" i="21"/>
  <c r="NW22" i="21"/>
  <c r="OY6" i="21"/>
  <c r="EE10" i="21"/>
  <c r="EE17" i="21"/>
  <c r="GF6" i="21"/>
  <c r="GF20" i="21"/>
  <c r="IJ9" i="21"/>
  <c r="IJ15" i="21"/>
  <c r="IJ23" i="21"/>
  <c r="JL7" i="21"/>
  <c r="JL16" i="21"/>
  <c r="KQ8" i="21"/>
  <c r="KQ19" i="21"/>
  <c r="KQ26" i="21"/>
  <c r="LS10" i="21"/>
  <c r="LS24" i="21"/>
  <c r="MR12" i="21"/>
  <c r="MU14" i="21"/>
  <c r="MU22" i="21"/>
  <c r="NW6" i="21"/>
  <c r="IM6" i="19"/>
  <c r="IM13" i="19"/>
  <c r="IM19" i="19"/>
  <c r="IM27" i="19"/>
  <c r="JO6" i="19"/>
  <c r="JO13" i="19"/>
  <c r="JO19" i="19"/>
  <c r="JO27" i="19"/>
  <c r="KQ6" i="19"/>
  <c r="KQ13" i="19"/>
  <c r="KQ19" i="19"/>
  <c r="KQ27" i="19"/>
  <c r="AR18" i="19"/>
  <c r="LS13" i="19"/>
  <c r="LS19" i="19"/>
  <c r="LS27" i="19"/>
  <c r="MU6" i="19"/>
  <c r="MU27" i="19"/>
  <c r="OY6" i="19"/>
  <c r="OY13" i="19"/>
  <c r="OY27" i="19"/>
  <c r="RC27" i="19"/>
  <c r="FG17" i="19"/>
  <c r="HK17" i="19"/>
  <c r="HK26" i="19"/>
  <c r="JO5" i="19"/>
  <c r="JO11" i="19"/>
  <c r="JO17" i="19"/>
  <c r="LS5" i="19"/>
  <c r="LS11" i="19"/>
  <c r="NW26" i="19"/>
  <c r="OY11" i="19"/>
  <c r="QA5" i="19"/>
  <c r="QA11" i="19"/>
  <c r="QA17" i="19"/>
  <c r="QA26" i="19"/>
  <c r="RC17" i="19"/>
  <c r="HH8" i="27"/>
  <c r="HH16" i="27"/>
  <c r="OV8" i="27"/>
  <c r="OV16" i="27"/>
  <c r="QZ7" i="27"/>
  <c r="QZ12" i="27"/>
  <c r="SB4" i="27"/>
  <c r="SB11" i="27"/>
  <c r="KN16" i="27"/>
  <c r="LS6" i="27"/>
  <c r="LS14" i="27"/>
  <c r="MR7" i="27"/>
  <c r="NW4" i="27"/>
  <c r="OY5" i="27"/>
  <c r="OY10" i="27"/>
  <c r="RC9" i="27"/>
  <c r="RC15" i="27"/>
  <c r="SB8" i="27"/>
  <c r="SB16" i="27"/>
  <c r="EE11" i="27"/>
  <c r="FG5" i="27"/>
  <c r="FG10" i="27"/>
  <c r="FG18" i="27"/>
  <c r="HK9" i="27"/>
  <c r="HK15" i="27"/>
  <c r="JO14" i="27"/>
  <c r="LS4" i="27"/>
  <c r="MU5" i="27"/>
  <c r="MU18" i="27"/>
  <c r="RC6" i="27"/>
  <c r="RC14" i="27"/>
  <c r="FG9" i="26"/>
  <c r="GI7" i="26"/>
  <c r="GI13" i="26"/>
  <c r="IM6" i="26"/>
  <c r="JO4" i="26"/>
  <c r="JO11" i="26"/>
  <c r="MU9" i="26"/>
  <c r="RC4" i="26"/>
  <c r="RC11" i="26"/>
  <c r="EB10" i="26"/>
  <c r="FG6" i="26"/>
  <c r="GI4" i="26"/>
  <c r="GI11" i="26"/>
  <c r="HH8" i="26"/>
  <c r="JO9" i="26"/>
  <c r="KQ7" i="26"/>
  <c r="LP10" i="26"/>
  <c r="OV8" i="26"/>
  <c r="RC9" i="26"/>
  <c r="SE7" i="26"/>
  <c r="SE13" i="26"/>
  <c r="DV8" i="24"/>
  <c r="FD7" i="24"/>
  <c r="FK7" i="24" s="1"/>
  <c r="HT6" i="24"/>
  <c r="IA6" i="24" s="1"/>
  <c r="JB4" i="24"/>
  <c r="JI4" i="24" s="1"/>
  <c r="JB11" i="24"/>
  <c r="JI11" i="24" s="1"/>
  <c r="KJ10" i="24"/>
  <c r="KQ10" i="24" s="1"/>
  <c r="LR9" i="24"/>
  <c r="LY9" i="24" s="1"/>
  <c r="MZ8" i="24"/>
  <c r="NG8" i="24" s="1"/>
  <c r="OH7" i="24"/>
  <c r="OO7" i="24" s="1"/>
  <c r="PP5" i="24"/>
  <c r="PW5" i="24" s="1"/>
  <c r="QX6" i="24"/>
  <c r="RE6" i="24" s="1"/>
  <c r="SF4" i="24"/>
  <c r="SM4" i="24" s="1"/>
  <c r="SF11" i="24"/>
  <c r="SM11" i="24" s="1"/>
  <c r="TN10" i="24"/>
  <c r="TU10" i="24" s="1"/>
  <c r="UV9" i="24"/>
  <c r="KJ10" i="23"/>
  <c r="KQ10" i="23" s="1"/>
  <c r="SM10" i="23"/>
  <c r="DV6" i="23"/>
  <c r="DV15" i="23"/>
  <c r="GL12" i="23"/>
  <c r="GL11" i="23"/>
  <c r="JB7" i="23"/>
  <c r="JB16" i="23"/>
  <c r="KJ9" i="23"/>
  <c r="LR4" i="23"/>
  <c r="LR13" i="23"/>
  <c r="LY13" i="23" s="1"/>
  <c r="MZ6" i="23"/>
  <c r="NG6" i="23" s="1"/>
  <c r="MZ15" i="23"/>
  <c r="NG15" i="23" s="1"/>
  <c r="PP12" i="23"/>
  <c r="PP11" i="23"/>
  <c r="PW11" i="23" s="1"/>
  <c r="SF7" i="23"/>
  <c r="SF16" i="23"/>
  <c r="TN9" i="23"/>
  <c r="UV4" i="23"/>
  <c r="UV13" i="23"/>
  <c r="XD10" i="23"/>
  <c r="FL16" i="4"/>
  <c r="KR16" i="4"/>
  <c r="KR24" i="4"/>
  <c r="KY24" i="4" s="1"/>
  <c r="LZ9" i="4"/>
  <c r="MG9" i="4" s="1"/>
  <c r="NH9" i="4"/>
  <c r="NH24" i="4"/>
  <c r="OP9" i="4"/>
  <c r="OP16" i="4"/>
  <c r="OP24" i="4"/>
  <c r="PX9" i="4"/>
  <c r="PX16" i="4"/>
  <c r="PX24" i="4"/>
  <c r="RF9" i="4"/>
  <c r="RF16" i="4"/>
  <c r="RF24" i="4"/>
  <c r="SN9" i="4"/>
  <c r="SU9" i="4" s="1"/>
  <c r="GT16" i="4"/>
  <c r="HT4" i="24"/>
  <c r="IA4" i="24" s="1"/>
  <c r="WK10" i="23"/>
  <c r="VC10" i="23"/>
  <c r="TU10" i="23"/>
  <c r="IA10" i="23"/>
  <c r="GS10" i="23"/>
  <c r="FK10" i="23"/>
  <c r="EC10" i="23"/>
  <c r="XG10" i="23"/>
  <c r="J10" i="23"/>
  <c r="K10" i="23" s="1"/>
  <c r="XK10" i="23"/>
  <c r="G10" i="23"/>
  <c r="F10" i="23"/>
  <c r="L10" i="23"/>
  <c r="I10" i="23"/>
  <c r="JJ7" i="4"/>
  <c r="JQ7" i="4" s="1"/>
  <c r="FD6" i="21"/>
  <c r="HH9" i="21"/>
  <c r="HH15" i="21"/>
  <c r="HH23" i="21"/>
  <c r="IJ7" i="21"/>
  <c r="IJ16" i="21"/>
  <c r="IJ21" i="21"/>
  <c r="OV15" i="21"/>
  <c r="OV23" i="21"/>
  <c r="EE8" i="27"/>
  <c r="FG6" i="27"/>
  <c r="FG14" i="27"/>
  <c r="IM10" i="27"/>
  <c r="IM18" i="27"/>
  <c r="KQ9" i="27"/>
  <c r="KQ15" i="27"/>
  <c r="LS8" i="27"/>
  <c r="AR7" i="27"/>
  <c r="GI9" i="26"/>
  <c r="HK7" i="26"/>
  <c r="HK13" i="26"/>
  <c r="GI6" i="26"/>
  <c r="LS7" i="26"/>
  <c r="LS13" i="26"/>
  <c r="NW6" i="26"/>
  <c r="OY11" i="26"/>
  <c r="SE9" i="26"/>
  <c r="EC8" i="24"/>
  <c r="VC9" i="24"/>
  <c r="DV5" i="24"/>
  <c r="FD6" i="24"/>
  <c r="GL4" i="24"/>
  <c r="GL11" i="24"/>
  <c r="GS11" i="24" s="1"/>
  <c r="HT10" i="24"/>
  <c r="IA10" i="24" s="1"/>
  <c r="JB9" i="24"/>
  <c r="JI9" i="24" s="1"/>
  <c r="KJ8" i="24"/>
  <c r="KQ8" i="24" s="1"/>
  <c r="LR7" i="24"/>
  <c r="MZ5" i="24"/>
  <c r="NG5" i="24" s="1"/>
  <c r="OH6" i="24"/>
  <c r="OO6" i="24" s="1"/>
  <c r="PP4" i="24"/>
  <c r="PW4" i="24" s="1"/>
  <c r="PP11" i="24"/>
  <c r="PW11" i="24" s="1"/>
  <c r="QX10" i="24"/>
  <c r="RE10" i="24" s="1"/>
  <c r="SF9" i="24"/>
  <c r="SM9" i="24" s="1"/>
  <c r="TN8" i="24"/>
  <c r="UV7" i="24"/>
  <c r="VC7" i="24" s="1"/>
  <c r="DV6" i="24"/>
  <c r="FD4" i="24"/>
  <c r="FK4" i="24" s="1"/>
  <c r="FD11" i="24"/>
  <c r="FK11" i="24" s="1"/>
  <c r="GL10" i="24"/>
  <c r="HT9" i="24"/>
  <c r="JB8" i="24"/>
  <c r="KJ7" i="24"/>
  <c r="KQ7" i="24" s="1"/>
  <c r="LR5" i="24"/>
  <c r="LY5" i="24" s="1"/>
  <c r="MZ6" i="24"/>
  <c r="NG6" i="24" s="1"/>
  <c r="OH4" i="24"/>
  <c r="OO4" i="24" s="1"/>
  <c r="OH11" i="24"/>
  <c r="OO11" i="24" s="1"/>
  <c r="PP10" i="24"/>
  <c r="PW10" i="24" s="1"/>
  <c r="QX9" i="24"/>
  <c r="SF8" i="24"/>
  <c r="TN7" i="24"/>
  <c r="TU7" i="24" s="1"/>
  <c r="UV5" i="24"/>
  <c r="VC5" i="24" s="1"/>
  <c r="VC6" i="23"/>
  <c r="VC15" i="23"/>
  <c r="NG7" i="23"/>
  <c r="VC5" i="23"/>
  <c r="VC14" i="23"/>
  <c r="DV5" i="23"/>
  <c r="EC5" i="23" s="1"/>
  <c r="DV14" i="23"/>
  <c r="EC14" i="23" s="1"/>
  <c r="FD7" i="23"/>
  <c r="FK7" i="23" s="1"/>
  <c r="FD16" i="23"/>
  <c r="FK16" i="23" s="1"/>
  <c r="GL9" i="23"/>
  <c r="GS9" i="23" s="1"/>
  <c r="HT4" i="23"/>
  <c r="HT13" i="23"/>
  <c r="JB15" i="23"/>
  <c r="LR12" i="23"/>
  <c r="LR11" i="23"/>
  <c r="MZ5" i="23"/>
  <c r="NG5" i="23" s="1"/>
  <c r="MZ14" i="23"/>
  <c r="NG14" i="23" s="1"/>
  <c r="OH7" i="23"/>
  <c r="OO7" i="23" s="1"/>
  <c r="OH16" i="23"/>
  <c r="OO16" i="23" s="1"/>
  <c r="PP9" i="23"/>
  <c r="PW9" i="23" s="1"/>
  <c r="QX4" i="23"/>
  <c r="RE4" i="23" s="1"/>
  <c r="QX13" i="23"/>
  <c r="RE13" i="23" s="1"/>
  <c r="SF15" i="23"/>
  <c r="SM15" i="23" s="1"/>
  <c r="UV12" i="23"/>
  <c r="VC12" i="23" s="1"/>
  <c r="UV11" i="23"/>
  <c r="DV4" i="23"/>
  <c r="DV13" i="23"/>
  <c r="FD6" i="23"/>
  <c r="FK6" i="23" s="1"/>
  <c r="FD15" i="23"/>
  <c r="FK15" i="23" s="1"/>
  <c r="HT12" i="23"/>
  <c r="IA12" i="23" s="1"/>
  <c r="HT11" i="23"/>
  <c r="IA11" i="23" s="1"/>
  <c r="JB5" i="23"/>
  <c r="JI5" i="23" s="1"/>
  <c r="JB14" i="23"/>
  <c r="JI14" i="23" s="1"/>
  <c r="KJ16" i="23"/>
  <c r="KQ16" i="23" s="1"/>
  <c r="LR9" i="23"/>
  <c r="LY9" i="23" s="1"/>
  <c r="MZ4" i="23"/>
  <c r="NG4" i="23" s="1"/>
  <c r="MZ13" i="23"/>
  <c r="NG13" i="23" s="1"/>
  <c r="OH6" i="23"/>
  <c r="OH15" i="23"/>
  <c r="QX12" i="23"/>
  <c r="RE12" i="23" s="1"/>
  <c r="QX11" i="23"/>
  <c r="RE11" i="23" s="1"/>
  <c r="SF5" i="23"/>
  <c r="SM5" i="23" s="1"/>
  <c r="SF14" i="23"/>
  <c r="SM14" i="23" s="1"/>
  <c r="TN16" i="23"/>
  <c r="UV9" i="23"/>
  <c r="VC9" i="23" s="1"/>
  <c r="BV14" i="22"/>
  <c r="BZ14" i="22" s="1"/>
  <c r="VD24" i="4"/>
  <c r="VK24" i="4" s="1"/>
  <c r="KY20" i="4"/>
  <c r="NO13" i="4"/>
  <c r="NO20" i="4"/>
  <c r="OW8" i="4"/>
  <c r="OW13" i="4"/>
  <c r="OW20" i="4"/>
  <c r="QE8" i="4"/>
  <c r="QE13" i="4"/>
  <c r="RM8" i="4"/>
  <c r="RM20" i="4"/>
  <c r="SU8" i="4"/>
  <c r="SU13" i="4"/>
  <c r="SU20" i="4"/>
  <c r="UC8" i="4"/>
  <c r="UC13" i="4"/>
  <c r="UC20" i="4"/>
  <c r="VK8" i="4"/>
  <c r="VK13" i="4"/>
  <c r="VK20" i="4"/>
  <c r="FS8" i="4"/>
  <c r="JQ20" i="4"/>
  <c r="CW19" i="4"/>
  <c r="DA19" i="4" s="1"/>
  <c r="HA8" i="4"/>
  <c r="JQ8" i="4"/>
  <c r="QE20" i="4"/>
  <c r="EK8" i="4"/>
  <c r="HA20" i="4"/>
  <c r="II8" i="4"/>
  <c r="KY8" i="4"/>
  <c r="ED6" i="4"/>
  <c r="EK6" i="4" s="1"/>
  <c r="ED12" i="4"/>
  <c r="EK12" i="4" s="1"/>
  <c r="ED21" i="4"/>
  <c r="EK21" i="4" s="1"/>
  <c r="FL6" i="4"/>
  <c r="FS6" i="4" s="1"/>
  <c r="FL12" i="4"/>
  <c r="FS12" i="4" s="1"/>
  <c r="FL21" i="4"/>
  <c r="FS21" i="4" s="1"/>
  <c r="GT6" i="4"/>
  <c r="HA6" i="4" s="1"/>
  <c r="GT12" i="4"/>
  <c r="HA12" i="4" s="1"/>
  <c r="GT21" i="4"/>
  <c r="HA21" i="4" s="1"/>
  <c r="IB6" i="4"/>
  <c r="II6" i="4" s="1"/>
  <c r="IB21" i="4"/>
  <c r="II21" i="4" s="1"/>
  <c r="JJ6" i="4"/>
  <c r="JQ6" i="4" s="1"/>
  <c r="JJ12" i="4"/>
  <c r="JQ12" i="4" s="1"/>
  <c r="JJ21" i="4"/>
  <c r="JQ21" i="4" s="1"/>
  <c r="KR6" i="4"/>
  <c r="KR12" i="4"/>
  <c r="KY12" i="4" s="1"/>
  <c r="KR21" i="4"/>
  <c r="KY21" i="4" s="1"/>
  <c r="LZ6" i="4"/>
  <c r="MG6" i="4" s="1"/>
  <c r="LZ12" i="4"/>
  <c r="MG12" i="4" s="1"/>
  <c r="LZ21" i="4"/>
  <c r="NH6" i="4"/>
  <c r="NH12" i="4"/>
  <c r="NH21" i="4"/>
  <c r="NO21" i="4" s="1"/>
  <c r="OP6" i="4"/>
  <c r="OW6" i="4" s="1"/>
  <c r="OP12" i="4"/>
  <c r="OW12" i="4" s="1"/>
  <c r="OP21" i="4"/>
  <c r="OW21" i="4" s="1"/>
  <c r="PX6" i="4"/>
  <c r="QE6" i="4" s="1"/>
  <c r="PX12" i="4"/>
  <c r="QE12" i="4" s="1"/>
  <c r="PX21" i="4"/>
  <c r="QE21" i="4" s="1"/>
  <c r="RF6" i="4"/>
  <c r="RM6" i="4" s="1"/>
  <c r="RF12" i="4"/>
  <c r="RM12" i="4" s="1"/>
  <c r="RF21" i="4"/>
  <c r="RM21" i="4" s="1"/>
  <c r="SN6" i="4"/>
  <c r="SU6" i="4" s="1"/>
  <c r="SN12" i="4"/>
  <c r="SU12" i="4" s="1"/>
  <c r="SN21" i="4"/>
  <c r="SU21" i="4" s="1"/>
  <c r="TV6" i="4"/>
  <c r="UC6" i="4" s="1"/>
  <c r="TV12" i="4"/>
  <c r="UC12" i="4" s="1"/>
  <c r="TV21" i="4"/>
  <c r="UC21" i="4" s="1"/>
  <c r="VD6" i="4"/>
  <c r="VK6" i="4" s="1"/>
  <c r="VD12" i="4"/>
  <c r="VK12" i="4" s="1"/>
  <c r="VD21" i="4"/>
  <c r="VK21" i="4" s="1"/>
  <c r="FS20" i="4"/>
  <c r="KY13" i="4"/>
  <c r="MG13" i="4"/>
  <c r="MG20" i="4"/>
  <c r="NO8" i="4"/>
  <c r="RM13" i="4"/>
  <c r="EK13" i="4"/>
  <c r="EK20" i="4"/>
  <c r="FS13" i="4"/>
  <c r="HA13" i="4"/>
  <c r="II20" i="4"/>
  <c r="JQ13" i="4"/>
  <c r="MG8" i="4"/>
  <c r="ED5" i="4"/>
  <c r="EK5" i="4" s="1"/>
  <c r="ED23" i="4"/>
  <c r="ED18" i="4"/>
  <c r="FL5" i="4"/>
  <c r="FS5" i="4" s="1"/>
  <c r="FL23" i="4"/>
  <c r="FL18" i="4"/>
  <c r="GT23" i="4"/>
  <c r="HA23" i="4" s="1"/>
  <c r="GT18" i="4"/>
  <c r="IB5" i="4"/>
  <c r="IB23" i="4"/>
  <c r="II23" i="4" s="1"/>
  <c r="IB18" i="4"/>
  <c r="II18" i="4" s="1"/>
  <c r="JJ5" i="4"/>
  <c r="JQ5" i="4" s="1"/>
  <c r="JJ23" i="4"/>
  <c r="JQ23" i="4" s="1"/>
  <c r="JJ18" i="4"/>
  <c r="JQ18" i="4" s="1"/>
  <c r="KR5" i="4"/>
  <c r="KY5" i="4" s="1"/>
  <c r="KR23" i="4"/>
  <c r="KY23" i="4" s="1"/>
  <c r="KR18" i="4"/>
  <c r="KY18" i="4" s="1"/>
  <c r="LZ5" i="4"/>
  <c r="MG5" i="4" s="1"/>
  <c r="LZ23" i="4"/>
  <c r="LZ18" i="4"/>
  <c r="MG18" i="4" s="1"/>
  <c r="NH5" i="4"/>
  <c r="NO5" i="4" s="1"/>
  <c r="NH23" i="4"/>
  <c r="NH18" i="4"/>
  <c r="NO18" i="4" s="1"/>
  <c r="OP5" i="4"/>
  <c r="OW5" i="4" s="1"/>
  <c r="OP23" i="4"/>
  <c r="OP18" i="4"/>
  <c r="OW18" i="4" s="1"/>
  <c r="PX5" i="4"/>
  <c r="QE5" i="4" s="1"/>
  <c r="PX23" i="4"/>
  <c r="QE23" i="4" s="1"/>
  <c r="PX18" i="4"/>
  <c r="QE18" i="4" s="1"/>
  <c r="RF5" i="4"/>
  <c r="RM5" i="4" s="1"/>
  <c r="RF23" i="4"/>
  <c r="RM23" i="4" s="1"/>
  <c r="RF18" i="4"/>
  <c r="RM18" i="4" s="1"/>
  <c r="SN5" i="4"/>
  <c r="SU5" i="4" s="1"/>
  <c r="SN23" i="4"/>
  <c r="SU23" i="4" s="1"/>
  <c r="SN18" i="4"/>
  <c r="SU18" i="4" s="1"/>
  <c r="TV5" i="4"/>
  <c r="TV23" i="4"/>
  <c r="TV18" i="4"/>
  <c r="UC18" i="4" s="1"/>
  <c r="VD5" i="4"/>
  <c r="VK5" i="4" s="1"/>
  <c r="VD23" i="4"/>
  <c r="VK23" i="4" s="1"/>
  <c r="VD18" i="4"/>
  <c r="VK18" i="4" s="1"/>
  <c r="EE12" i="21"/>
  <c r="JO5" i="21"/>
  <c r="JO26" i="21"/>
  <c r="KQ10" i="21"/>
  <c r="KQ17" i="21"/>
  <c r="KQ24" i="21"/>
  <c r="LS12" i="21"/>
  <c r="LS14" i="21"/>
  <c r="LS22" i="21"/>
  <c r="MU6" i="21"/>
  <c r="MR9" i="21"/>
  <c r="LS15" i="21"/>
  <c r="LS17" i="21"/>
  <c r="LP23" i="21"/>
  <c r="IM5" i="21"/>
  <c r="IM8" i="21"/>
  <c r="JO17" i="21"/>
  <c r="JO24" i="21"/>
  <c r="KQ12" i="21"/>
  <c r="KQ14" i="21"/>
  <c r="KQ22" i="21"/>
  <c r="LS6" i="21"/>
  <c r="LS13" i="21"/>
  <c r="MU13" i="21"/>
  <c r="MR15" i="21"/>
  <c r="KN23" i="21"/>
  <c r="LS9" i="21"/>
  <c r="MU9" i="21"/>
  <c r="HK5" i="21"/>
  <c r="HK8" i="21"/>
  <c r="HK19" i="21"/>
  <c r="JO14" i="21"/>
  <c r="JO22" i="21"/>
  <c r="KQ6" i="21"/>
  <c r="KQ13" i="21"/>
  <c r="KQ20" i="21"/>
  <c r="FG9" i="27"/>
  <c r="FG15" i="27"/>
  <c r="GF8" i="27"/>
  <c r="GF16" i="27"/>
  <c r="HK6" i="27"/>
  <c r="IJ7" i="27"/>
  <c r="IJ12" i="27"/>
  <c r="JL4" i="27"/>
  <c r="JL11" i="27"/>
  <c r="KQ5" i="27"/>
  <c r="KQ10" i="27"/>
  <c r="MU9" i="27"/>
  <c r="NT8" i="27"/>
  <c r="NT16" i="27"/>
  <c r="PX7" i="27"/>
  <c r="PX12" i="27"/>
  <c r="QZ4" i="27"/>
  <c r="SE5" i="27"/>
  <c r="SE10" i="27"/>
  <c r="BU5" i="27"/>
  <c r="PX9" i="27"/>
  <c r="NW15" i="27"/>
  <c r="QA14" i="27"/>
  <c r="FD16" i="27"/>
  <c r="JO5" i="27"/>
  <c r="LS9" i="27"/>
  <c r="LS12" i="27"/>
  <c r="LS15" i="27"/>
  <c r="MR8" i="27"/>
  <c r="MR16" i="27"/>
  <c r="NW6" i="27"/>
  <c r="OV7" i="27"/>
  <c r="PX4" i="27"/>
  <c r="RC18" i="27"/>
  <c r="SE11" i="26"/>
  <c r="NW9" i="26"/>
  <c r="OY7" i="26"/>
  <c r="OY13" i="26"/>
  <c r="PX10" i="26"/>
  <c r="RC6" i="26"/>
  <c r="SE4" i="26"/>
  <c r="EE4" i="26"/>
  <c r="IM13" i="26"/>
  <c r="LS4" i="26"/>
  <c r="LS11" i="26"/>
  <c r="OY9" i="26"/>
  <c r="RC8" i="26"/>
  <c r="JL8" i="26"/>
  <c r="NT10" i="26"/>
  <c r="QZ8" i="26"/>
  <c r="EC7" i="24"/>
  <c r="FK5" i="24"/>
  <c r="GS6" i="24"/>
  <c r="IA11" i="24"/>
  <c r="JI10" i="24"/>
  <c r="KQ9" i="24"/>
  <c r="LY8" i="24"/>
  <c r="NG7" i="24"/>
  <c r="OO5" i="24"/>
  <c r="PW6" i="24"/>
  <c r="RE4" i="24"/>
  <c r="RE11" i="24"/>
  <c r="SM10" i="24"/>
  <c r="TU9" i="24"/>
  <c r="VC8" i="24"/>
  <c r="EC5" i="24"/>
  <c r="FK6" i="24"/>
  <c r="GS4" i="24"/>
  <c r="LY7" i="24"/>
  <c r="TU8" i="24"/>
  <c r="DV4" i="24"/>
  <c r="DV11" i="24"/>
  <c r="FD10" i="24"/>
  <c r="FK10" i="24" s="1"/>
  <c r="GL9" i="24"/>
  <c r="GS9" i="24" s="1"/>
  <c r="HT8" i="24"/>
  <c r="IA8" i="24" s="1"/>
  <c r="JB7" i="24"/>
  <c r="JI7" i="24" s="1"/>
  <c r="KJ5" i="24"/>
  <c r="KQ5" i="24" s="1"/>
  <c r="LR6" i="24"/>
  <c r="LY6" i="24" s="1"/>
  <c r="MZ4" i="24"/>
  <c r="NG4" i="24" s="1"/>
  <c r="MZ11" i="24"/>
  <c r="NG11" i="24" s="1"/>
  <c r="OH10" i="24"/>
  <c r="OO10" i="24" s="1"/>
  <c r="PP9" i="24"/>
  <c r="PW9" i="24" s="1"/>
  <c r="QX8" i="24"/>
  <c r="RE8" i="24" s="1"/>
  <c r="SF7" i="24"/>
  <c r="SM7" i="24" s="1"/>
  <c r="TN5" i="24"/>
  <c r="UV6" i="24"/>
  <c r="EC6" i="23"/>
  <c r="EC15" i="23"/>
  <c r="DV12" i="23"/>
  <c r="EC12" i="23" s="1"/>
  <c r="DV11" i="23"/>
  <c r="EC11" i="23" s="1"/>
  <c r="FD5" i="23"/>
  <c r="FK5" i="23" s="1"/>
  <c r="FD14" i="23"/>
  <c r="FK14" i="23" s="1"/>
  <c r="GL7" i="23"/>
  <c r="GS7" i="23" s="1"/>
  <c r="GL16" i="23"/>
  <c r="GS16" i="23" s="1"/>
  <c r="HT9" i="23"/>
  <c r="IA9" i="23" s="1"/>
  <c r="JB4" i="23"/>
  <c r="JI4" i="23" s="1"/>
  <c r="JB13" i="23"/>
  <c r="JI13" i="23" s="1"/>
  <c r="KJ6" i="23"/>
  <c r="KQ6" i="23" s="1"/>
  <c r="MZ12" i="23"/>
  <c r="NG12" i="23" s="1"/>
  <c r="MZ11" i="23"/>
  <c r="NG11" i="23" s="1"/>
  <c r="OH5" i="23"/>
  <c r="OO5" i="23" s="1"/>
  <c r="OH14" i="23"/>
  <c r="OO14" i="23" s="1"/>
  <c r="PP7" i="23"/>
  <c r="PW7" i="23" s="1"/>
  <c r="PP16" i="23"/>
  <c r="PW16" i="23" s="1"/>
  <c r="QX9" i="23"/>
  <c r="RE9" i="23" s="1"/>
  <c r="SF4" i="23"/>
  <c r="SM4" i="23" s="1"/>
  <c r="SF13" i="23"/>
  <c r="SM13" i="23" s="1"/>
  <c r="TN6" i="23"/>
  <c r="TU6" i="23" s="1"/>
  <c r="BV5" i="22"/>
  <c r="EK11" i="4"/>
  <c r="HA19" i="4"/>
  <c r="QE11" i="4"/>
  <c r="QE19" i="4"/>
  <c r="RM7" i="4"/>
  <c r="RM11" i="4"/>
  <c r="RM19" i="4"/>
  <c r="SU7" i="4"/>
  <c r="SU11" i="4"/>
  <c r="SU19" i="4"/>
  <c r="UC7" i="4"/>
  <c r="UC19" i="4"/>
  <c r="VK7" i="4"/>
  <c r="VK11" i="4"/>
  <c r="VK19" i="4"/>
  <c r="FS11" i="4"/>
  <c r="MG21" i="4"/>
  <c r="EK19" i="4"/>
  <c r="FS7" i="4"/>
  <c r="JQ19" i="4"/>
  <c r="NO11" i="4"/>
  <c r="OW7" i="4"/>
  <c r="MG11" i="4"/>
  <c r="NO7" i="4"/>
  <c r="UC11" i="4"/>
  <c r="KY6" i="4"/>
  <c r="FS19" i="4"/>
  <c r="KY11" i="4"/>
  <c r="KY19" i="4"/>
  <c r="QE7" i="4"/>
  <c r="HA11" i="4"/>
  <c r="II19" i="4"/>
  <c r="MG7" i="4"/>
  <c r="NO19" i="4"/>
  <c r="OW19" i="4"/>
  <c r="NO6" i="4"/>
  <c r="NO12" i="4"/>
  <c r="ED4" i="4"/>
  <c r="EK4" i="4" s="1"/>
  <c r="ED10" i="4"/>
  <c r="ED17" i="4"/>
  <c r="FL4" i="4"/>
  <c r="FL10" i="4"/>
  <c r="FS10" i="4" s="1"/>
  <c r="FL17" i="4"/>
  <c r="FS17" i="4" s="1"/>
  <c r="GT4" i="4"/>
  <c r="HA4" i="4" s="1"/>
  <c r="GT10" i="4"/>
  <c r="HA10" i="4" s="1"/>
  <c r="GT17" i="4"/>
  <c r="HA17" i="4" s="1"/>
  <c r="IB4" i="4"/>
  <c r="II4" i="4" s="1"/>
  <c r="IB10" i="4"/>
  <c r="II10" i="4" s="1"/>
  <c r="IB17" i="4"/>
  <c r="II17" i="4" s="1"/>
  <c r="JJ4" i="4"/>
  <c r="JQ4" i="4" s="1"/>
  <c r="JJ10" i="4"/>
  <c r="JQ10" i="4" s="1"/>
  <c r="JJ17" i="4"/>
  <c r="JQ17" i="4" s="1"/>
  <c r="KR4" i="4"/>
  <c r="KY4" i="4" s="1"/>
  <c r="KR10" i="4"/>
  <c r="KY10" i="4" s="1"/>
  <c r="KR17" i="4"/>
  <c r="KY17" i="4" s="1"/>
  <c r="LZ4" i="4"/>
  <c r="MG4" i="4" s="1"/>
  <c r="LZ10" i="4"/>
  <c r="MG10" i="4" s="1"/>
  <c r="LZ17" i="4"/>
  <c r="MG17" i="4" s="1"/>
  <c r="NH4" i="4"/>
  <c r="NO4" i="4" s="1"/>
  <c r="NH10" i="4"/>
  <c r="NO10" i="4" s="1"/>
  <c r="NH17" i="4"/>
  <c r="NO17" i="4" s="1"/>
  <c r="OP4" i="4"/>
  <c r="OW4" i="4" s="1"/>
  <c r="OP10" i="4"/>
  <c r="OW10" i="4" s="1"/>
  <c r="OP17" i="4"/>
  <c r="OW17" i="4" s="1"/>
  <c r="PX4" i="4"/>
  <c r="QE4" i="4" s="1"/>
  <c r="PX10" i="4"/>
  <c r="PX17" i="4"/>
  <c r="RF4" i="4"/>
  <c r="RM4" i="4" s="1"/>
  <c r="RF10" i="4"/>
  <c r="RM10" i="4" s="1"/>
  <c r="RF17" i="4"/>
  <c r="RM17" i="4" s="1"/>
  <c r="SN4" i="4"/>
  <c r="SU4" i="4" s="1"/>
  <c r="SN10" i="4"/>
  <c r="SU10" i="4" s="1"/>
  <c r="SN17" i="4"/>
  <c r="SU17" i="4" s="1"/>
  <c r="TV4" i="4"/>
  <c r="UC4" i="4" s="1"/>
  <c r="TV10" i="4"/>
  <c r="UC10" i="4" s="1"/>
  <c r="TV17" i="4"/>
  <c r="UC17" i="4" s="1"/>
  <c r="VD4" i="4"/>
  <c r="VK4" i="4" s="1"/>
  <c r="VD10" i="4"/>
  <c r="VK10" i="4" s="1"/>
  <c r="VD17" i="4"/>
  <c r="VK17" i="4" s="1"/>
  <c r="EK7" i="4"/>
  <c r="II7" i="4"/>
  <c r="JQ11" i="4"/>
  <c r="KY7" i="4"/>
  <c r="MG19" i="4"/>
  <c r="OW11" i="4"/>
  <c r="EB22" i="19"/>
  <c r="IJ8" i="19"/>
  <c r="KN20" i="19"/>
  <c r="OV20" i="19"/>
  <c r="EE4" i="19"/>
  <c r="EE12" i="19"/>
  <c r="EE24" i="19"/>
  <c r="EE25" i="19"/>
  <c r="GI4" i="19"/>
  <c r="IM4" i="19"/>
  <c r="IM12" i="19"/>
  <c r="IM24" i="19"/>
  <c r="IM25" i="19"/>
  <c r="KQ12" i="19"/>
  <c r="KQ24" i="19"/>
  <c r="KQ25" i="19"/>
  <c r="MU4" i="19"/>
  <c r="MU24" i="19"/>
  <c r="OY4" i="19"/>
  <c r="OY8" i="19"/>
  <c r="OY12" i="19"/>
  <c r="EE9" i="19"/>
  <c r="EE15" i="19"/>
  <c r="EE21" i="19"/>
  <c r="EE30" i="19"/>
  <c r="FG21" i="19"/>
  <c r="FG30" i="19"/>
  <c r="GI15" i="19"/>
  <c r="GI21" i="19"/>
  <c r="GI30" i="19"/>
  <c r="IM9" i="19"/>
  <c r="IM15" i="19"/>
  <c r="IM21" i="19"/>
  <c r="IM30" i="19"/>
  <c r="KQ9" i="19"/>
  <c r="KQ15" i="19"/>
  <c r="KQ21" i="19"/>
  <c r="KQ30" i="19"/>
  <c r="MU9" i="19"/>
  <c r="MU30" i="19"/>
  <c r="OY14" i="19"/>
  <c r="OY24" i="19"/>
  <c r="OY25" i="19"/>
  <c r="RC12" i="19"/>
  <c r="RC24" i="19"/>
  <c r="SE4" i="19"/>
  <c r="SE12" i="19"/>
  <c r="SE24" i="19"/>
  <c r="OY9" i="19"/>
  <c r="OO15" i="23"/>
  <c r="FD4" i="23"/>
  <c r="FK4" i="23" s="1"/>
  <c r="FD13" i="23"/>
  <c r="FK13" i="23" s="1"/>
  <c r="GL6" i="23"/>
  <c r="GS6" i="23" s="1"/>
  <c r="GL15" i="23"/>
  <c r="GS15" i="23" s="1"/>
  <c r="JB12" i="23"/>
  <c r="JI12" i="23" s="1"/>
  <c r="JB11" i="23"/>
  <c r="JI11" i="23" s="1"/>
  <c r="KJ5" i="23"/>
  <c r="KQ5" i="23" s="1"/>
  <c r="KJ14" i="23"/>
  <c r="KQ14" i="23" s="1"/>
  <c r="LR7" i="23"/>
  <c r="LY7" i="23" s="1"/>
  <c r="OH4" i="23"/>
  <c r="OO4" i="23" s="1"/>
  <c r="OH13" i="23"/>
  <c r="OO13" i="23" s="1"/>
  <c r="PP6" i="23"/>
  <c r="PW6" i="23" s="1"/>
  <c r="PP15" i="23"/>
  <c r="PW15" i="23" s="1"/>
  <c r="SF12" i="23"/>
  <c r="SM12" i="23" s="1"/>
  <c r="SF11" i="23"/>
  <c r="SM11" i="23" s="1"/>
  <c r="TN5" i="23"/>
  <c r="TU5" i="23" s="1"/>
  <c r="TN14" i="23"/>
  <c r="TU14" i="23" s="1"/>
  <c r="UV7" i="23"/>
  <c r="VC7" i="23" s="1"/>
  <c r="OO6" i="23"/>
  <c r="IA7" i="23"/>
  <c r="GS5" i="23"/>
  <c r="GS14" i="23"/>
  <c r="IA6" i="23"/>
  <c r="JI7" i="23"/>
  <c r="JI15" i="23"/>
  <c r="PW5" i="23"/>
  <c r="RE6" i="23"/>
  <c r="SM7" i="23"/>
  <c r="DV9" i="23"/>
  <c r="EC9" i="23" s="1"/>
  <c r="FD12" i="23"/>
  <c r="FK12" i="23" s="1"/>
  <c r="FD11" i="23"/>
  <c r="FK11" i="23" s="1"/>
  <c r="GL4" i="23"/>
  <c r="GS4" i="23" s="1"/>
  <c r="GL13" i="23"/>
  <c r="GS13" i="23" s="1"/>
  <c r="HT5" i="23"/>
  <c r="IA5" i="23" s="1"/>
  <c r="HT14" i="23"/>
  <c r="IA14" i="23" s="1"/>
  <c r="JB6" i="23"/>
  <c r="JI6" i="23" s="1"/>
  <c r="KJ7" i="23"/>
  <c r="KQ7" i="23" s="1"/>
  <c r="KJ15" i="23"/>
  <c r="KQ15" i="23" s="1"/>
  <c r="LR16" i="23"/>
  <c r="LY16" i="23" s="1"/>
  <c r="MZ9" i="23"/>
  <c r="NG9" i="23" s="1"/>
  <c r="OH12" i="23"/>
  <c r="OH11" i="23"/>
  <c r="OO11" i="23" s="1"/>
  <c r="PP4" i="23"/>
  <c r="PW4" i="23" s="1"/>
  <c r="PP13" i="23"/>
  <c r="PW13" i="23" s="1"/>
  <c r="QX5" i="23"/>
  <c r="RE5" i="23" s="1"/>
  <c r="QX14" i="23"/>
  <c r="RE14" i="23" s="1"/>
  <c r="SF6" i="23"/>
  <c r="SM6" i="23" s="1"/>
  <c r="TN7" i="23"/>
  <c r="TU7" i="23" s="1"/>
  <c r="TN15" i="23"/>
  <c r="TU15" i="23" s="1"/>
  <c r="UV16" i="23"/>
  <c r="VC16" i="23" s="1"/>
  <c r="RE15" i="23"/>
  <c r="KQ9" i="21"/>
  <c r="KQ23" i="21"/>
  <c r="LS7" i="21"/>
  <c r="LS23" i="21"/>
  <c r="MU15" i="21"/>
  <c r="KQ15" i="21"/>
  <c r="JO23" i="21"/>
  <c r="KQ7" i="21"/>
  <c r="KQ16" i="21"/>
  <c r="AR6" i="21"/>
  <c r="AR9" i="21"/>
  <c r="RC4" i="21"/>
  <c r="JO21" i="21"/>
  <c r="QA11" i="21"/>
  <c r="EE4" i="21"/>
  <c r="MU20" i="21"/>
  <c r="OY18" i="21"/>
  <c r="AR20" i="21"/>
  <c r="GI5" i="21"/>
  <c r="GI8" i="21"/>
  <c r="GI19" i="21"/>
  <c r="GI26" i="21"/>
  <c r="IM22" i="21"/>
  <c r="JO6" i="21"/>
  <c r="JO13" i="21"/>
  <c r="JO20" i="21"/>
  <c r="RC5" i="21"/>
  <c r="RC8" i="21"/>
  <c r="RC19" i="21"/>
  <c r="RC26" i="21"/>
  <c r="SE10" i="21"/>
  <c r="MR23" i="21"/>
  <c r="NW25" i="21"/>
  <c r="OV9" i="21"/>
  <c r="CX20" i="21"/>
  <c r="EB7" i="21"/>
  <c r="EB16" i="21"/>
  <c r="EB21" i="21"/>
  <c r="FG5" i="21"/>
  <c r="FG8" i="21"/>
  <c r="FG19" i="21"/>
  <c r="FG26" i="21"/>
  <c r="GI10" i="21"/>
  <c r="IM6" i="21"/>
  <c r="IM13" i="21"/>
  <c r="IM20" i="21"/>
  <c r="KN9" i="21"/>
  <c r="KN15" i="21"/>
  <c r="LP25" i="21"/>
  <c r="NT23" i="21"/>
  <c r="OV7" i="21"/>
  <c r="OV16" i="21"/>
  <c r="OV21" i="21"/>
  <c r="QA5" i="21"/>
  <c r="QA8" i="21"/>
  <c r="QA19" i="21"/>
  <c r="QA26" i="21"/>
  <c r="RC10" i="21"/>
  <c r="RC17" i="21"/>
  <c r="SE25" i="21"/>
  <c r="HK25" i="21"/>
  <c r="IM18" i="21"/>
  <c r="MU21" i="21"/>
  <c r="NW16" i="21"/>
  <c r="NW23" i="21"/>
  <c r="OY7" i="21"/>
  <c r="OY15" i="21"/>
  <c r="QA9" i="21"/>
  <c r="PX21" i="21"/>
  <c r="QZ16" i="21"/>
  <c r="AR18" i="21"/>
  <c r="EE9" i="21"/>
  <c r="IM25" i="21"/>
  <c r="JO11" i="21"/>
  <c r="NW21" i="21"/>
  <c r="OY16" i="21"/>
  <c r="OY23" i="21"/>
  <c r="QA7" i="21"/>
  <c r="QA15" i="21"/>
  <c r="RC9" i="21"/>
  <c r="EE7" i="21"/>
  <c r="EE15" i="21"/>
  <c r="FG15" i="21"/>
  <c r="GI9" i="21"/>
  <c r="OY17" i="21"/>
  <c r="OY21" i="21"/>
  <c r="QA16" i="21"/>
  <c r="QA23" i="21"/>
  <c r="RC7" i="21"/>
  <c r="RC15" i="21"/>
  <c r="SE9" i="21"/>
  <c r="SE11" i="21"/>
  <c r="EE16" i="21"/>
  <c r="EE23" i="21"/>
  <c r="FG7" i="21"/>
  <c r="FG16" i="21"/>
  <c r="FG23" i="21"/>
  <c r="GI7" i="21"/>
  <c r="GI15" i="21"/>
  <c r="HK9" i="21"/>
  <c r="JL9" i="21"/>
  <c r="JO18" i="21"/>
  <c r="KQ4" i="21"/>
  <c r="QA21" i="21"/>
  <c r="RC16" i="21"/>
  <c r="RC23" i="21"/>
  <c r="SE7" i="21"/>
  <c r="SE15" i="21"/>
  <c r="RC11" i="21"/>
  <c r="SE4" i="21"/>
  <c r="RC18" i="21"/>
  <c r="EE25" i="21"/>
  <c r="LS16" i="21"/>
  <c r="MU7" i="21"/>
  <c r="NW7" i="21"/>
  <c r="DA20" i="21"/>
  <c r="AU20" i="21"/>
  <c r="EE21" i="21"/>
  <c r="FG21" i="21"/>
  <c r="GI16" i="21"/>
  <c r="GI23" i="21"/>
  <c r="HK7" i="21"/>
  <c r="HK15" i="21"/>
  <c r="IM9" i="21"/>
  <c r="KQ11" i="21"/>
  <c r="LP4" i="21"/>
  <c r="RC21" i="21"/>
  <c r="SE16" i="21"/>
  <c r="SE23" i="21"/>
  <c r="EE11" i="21"/>
  <c r="FD4" i="21"/>
  <c r="QA18" i="21"/>
  <c r="FD18" i="21"/>
  <c r="RC25" i="21"/>
  <c r="JO4" i="21"/>
  <c r="LS21" i="21"/>
  <c r="NW15" i="21"/>
  <c r="EE14" i="21"/>
  <c r="EE24" i="21"/>
  <c r="FG12" i="21"/>
  <c r="FG14" i="21"/>
  <c r="FG24" i="21"/>
  <c r="GI12" i="21"/>
  <c r="GI17" i="21"/>
  <c r="GI21" i="21"/>
  <c r="HK10" i="21"/>
  <c r="HK16" i="21"/>
  <c r="HK23" i="21"/>
  <c r="HK26" i="21"/>
  <c r="IM7" i="21"/>
  <c r="IM15" i="21"/>
  <c r="IM19" i="21"/>
  <c r="JL15" i="21"/>
  <c r="JO25" i="21"/>
  <c r="KQ18" i="21"/>
  <c r="LP11" i="21"/>
  <c r="MU4" i="21"/>
  <c r="NW20" i="21"/>
  <c r="OY13" i="21"/>
  <c r="QA6" i="21"/>
  <c r="QA22" i="21"/>
  <c r="RC14" i="21"/>
  <c r="RC24" i="21"/>
  <c r="SE12" i="21"/>
  <c r="SE17" i="21"/>
  <c r="SE21" i="21"/>
  <c r="GF11" i="21"/>
  <c r="HK11" i="21"/>
  <c r="GF25" i="21"/>
  <c r="IM11" i="21"/>
  <c r="MU16" i="21"/>
  <c r="PX16" i="21"/>
  <c r="EE6" i="21"/>
  <c r="EE22" i="21"/>
  <c r="FG22" i="21"/>
  <c r="GI14" i="21"/>
  <c r="GI24" i="21"/>
  <c r="HK12" i="21"/>
  <c r="HK17" i="21"/>
  <c r="HK21" i="21"/>
  <c r="IM10" i="21"/>
  <c r="IM16" i="21"/>
  <c r="IM23" i="21"/>
  <c r="IM26" i="21"/>
  <c r="JO7" i="21"/>
  <c r="JO8" i="21"/>
  <c r="JL21" i="21"/>
  <c r="KN7" i="21"/>
  <c r="KQ25" i="21"/>
  <c r="LP18" i="21"/>
  <c r="MU11" i="21"/>
  <c r="NW4" i="21"/>
  <c r="OY20" i="21"/>
  <c r="QA13" i="21"/>
  <c r="RC6" i="21"/>
  <c r="RC22" i="21"/>
  <c r="SE14" i="21"/>
  <c r="SE24" i="21"/>
  <c r="EE18" i="21"/>
  <c r="QA25" i="21"/>
  <c r="GF18" i="21"/>
  <c r="IM4" i="21"/>
  <c r="KQ21" i="21"/>
  <c r="SE18" i="21"/>
  <c r="MU23" i="21"/>
  <c r="OY9" i="21"/>
  <c r="QZ7" i="21"/>
  <c r="EE13" i="21"/>
  <c r="FG13" i="21"/>
  <c r="GI22" i="21"/>
  <c r="HK14" i="21"/>
  <c r="HK24" i="21"/>
  <c r="IM12" i="21"/>
  <c r="IM17" i="21"/>
  <c r="IM21" i="21"/>
  <c r="MU18" i="21"/>
  <c r="NW11" i="21"/>
  <c r="OY4" i="21"/>
  <c r="QA20" i="21"/>
  <c r="RC13" i="21"/>
  <c r="SE6" i="21"/>
  <c r="SE22" i="21"/>
  <c r="GF4" i="21"/>
  <c r="OY25" i="21"/>
  <c r="HK4" i="21"/>
  <c r="FD25" i="21"/>
  <c r="PX7" i="21"/>
  <c r="HK18" i="21"/>
  <c r="EE20" i="21"/>
  <c r="FD20" i="21"/>
  <c r="GI13" i="21"/>
  <c r="HK6" i="21"/>
  <c r="HK22" i="21"/>
  <c r="IM14" i="21"/>
  <c r="IM24" i="21"/>
  <c r="JO12" i="21"/>
  <c r="JO10" i="21"/>
  <c r="JO16" i="21"/>
  <c r="JO19" i="21"/>
  <c r="KQ5" i="21"/>
  <c r="KN21" i="21"/>
  <c r="LP16" i="21"/>
  <c r="MR7" i="21"/>
  <c r="MU25" i="21"/>
  <c r="NW18" i="21"/>
  <c r="OY11" i="21"/>
  <c r="QA4" i="21"/>
  <c r="RC20" i="21"/>
  <c r="SE13" i="21"/>
  <c r="LS31" i="19"/>
  <c r="GI18" i="19"/>
  <c r="SE25" i="19"/>
  <c r="KQ14" i="19"/>
  <c r="GI28" i="19"/>
  <c r="EE13" i="19"/>
  <c r="EE19" i="19"/>
  <c r="EE27" i="19"/>
  <c r="FD7" i="19"/>
  <c r="FD23" i="19"/>
  <c r="FD18" i="19"/>
  <c r="GI13" i="19"/>
  <c r="GI19" i="19"/>
  <c r="GI27" i="19"/>
  <c r="HH7" i="19"/>
  <c r="HH23" i="19"/>
  <c r="HH18" i="19"/>
  <c r="HH29" i="19"/>
  <c r="IM5" i="19"/>
  <c r="JL29" i="19"/>
  <c r="KQ5" i="19"/>
  <c r="KQ11" i="19"/>
  <c r="KQ17" i="19"/>
  <c r="LP23" i="19"/>
  <c r="LP18" i="19"/>
  <c r="LP29" i="19"/>
  <c r="MU17" i="19"/>
  <c r="MU26" i="19"/>
  <c r="NW4" i="19"/>
  <c r="NW12" i="19"/>
  <c r="NW25" i="19"/>
  <c r="OY17" i="19"/>
  <c r="QA20" i="19"/>
  <c r="QA25" i="19"/>
  <c r="QA28" i="19"/>
  <c r="SE9" i="19"/>
  <c r="SE21" i="19"/>
  <c r="SE30" i="19"/>
  <c r="SE16" i="19"/>
  <c r="IM8" i="19"/>
  <c r="QA16" i="19"/>
  <c r="KQ28" i="19"/>
  <c r="IM11" i="19"/>
  <c r="JO12" i="19"/>
  <c r="JO14" i="19"/>
  <c r="JO24" i="19"/>
  <c r="KQ26" i="19"/>
  <c r="IJ14" i="19"/>
  <c r="SB8" i="19"/>
  <c r="EE8" i="19"/>
  <c r="GI29" i="19"/>
  <c r="EE11" i="19"/>
  <c r="FG14" i="19"/>
  <c r="FG24" i="19"/>
  <c r="GI5" i="19"/>
  <c r="GI11" i="19"/>
  <c r="GI17" i="19"/>
  <c r="GI26" i="19"/>
  <c r="HK4" i="19"/>
  <c r="HK12" i="19"/>
  <c r="HK24" i="19"/>
  <c r="HK25" i="19"/>
  <c r="JO20" i="19"/>
  <c r="JO25" i="19"/>
  <c r="LS4" i="19"/>
  <c r="NW9" i="19"/>
  <c r="NW15" i="19"/>
  <c r="QA9" i="19"/>
  <c r="QA23" i="19"/>
  <c r="QA15" i="19"/>
  <c r="QA18" i="19"/>
  <c r="QA21" i="19"/>
  <c r="QA29" i="19"/>
  <c r="QA30" i="19"/>
  <c r="SE13" i="19"/>
  <c r="SE19" i="19"/>
  <c r="EB14" i="19"/>
  <c r="KQ8" i="19"/>
  <c r="KQ20" i="19"/>
  <c r="FG20" i="19"/>
  <c r="FG25" i="19"/>
  <c r="JO7" i="19"/>
  <c r="JO9" i="19"/>
  <c r="JO23" i="19"/>
  <c r="JO15" i="19"/>
  <c r="MU31" i="19"/>
  <c r="OY31" i="19"/>
  <c r="KQ7" i="19"/>
  <c r="KQ23" i="19"/>
  <c r="AR20" i="19"/>
  <c r="BU9" i="19"/>
  <c r="BU20" i="19"/>
  <c r="FG9" i="19"/>
  <c r="FG23" i="19"/>
  <c r="FG15" i="19"/>
  <c r="FG18" i="19"/>
  <c r="FG28" i="19"/>
  <c r="GI10" i="19"/>
  <c r="HK9" i="19"/>
  <c r="IM22" i="19"/>
  <c r="JO21" i="19"/>
  <c r="JO30" i="19"/>
  <c r="KN8" i="19"/>
  <c r="KN14" i="19"/>
  <c r="LS21" i="19"/>
  <c r="LS29" i="19"/>
  <c r="LS30" i="19"/>
  <c r="MR8" i="19"/>
  <c r="MU14" i="19"/>
  <c r="MU20" i="19"/>
  <c r="MU28" i="19"/>
  <c r="NW6" i="19"/>
  <c r="OV28" i="19"/>
  <c r="QA6" i="19"/>
  <c r="QA13" i="19"/>
  <c r="QA19" i="19"/>
  <c r="QA27" i="19"/>
  <c r="QZ7" i="19"/>
  <c r="QZ23" i="19"/>
  <c r="QZ29" i="19"/>
  <c r="SE5" i="19"/>
  <c r="EE23" i="19"/>
  <c r="EE20" i="19"/>
  <c r="GF10" i="19"/>
  <c r="HK31" i="19"/>
  <c r="IM23" i="19"/>
  <c r="IM20" i="19"/>
  <c r="JO28" i="19"/>
  <c r="LS10" i="19"/>
  <c r="OY18" i="19"/>
  <c r="OY28" i="19"/>
  <c r="QZ22" i="19"/>
  <c r="SE7" i="19"/>
  <c r="SE14" i="19"/>
  <c r="EE18" i="19"/>
  <c r="EE28" i="19"/>
  <c r="IM18" i="19"/>
  <c r="IM28" i="19"/>
  <c r="JL15" i="19"/>
  <c r="JO29" i="19"/>
  <c r="LP16" i="19"/>
  <c r="MR14" i="19"/>
  <c r="MU22" i="19"/>
  <c r="NW8" i="19"/>
  <c r="OY29" i="19"/>
  <c r="QZ31" i="19"/>
  <c r="SE23" i="19"/>
  <c r="SE20" i="19"/>
  <c r="EE29" i="19"/>
  <c r="GI16" i="19"/>
  <c r="HK8" i="19"/>
  <c r="IM29" i="19"/>
  <c r="LP7" i="19"/>
  <c r="LP22" i="19"/>
  <c r="MU7" i="19"/>
  <c r="MU8" i="19"/>
  <c r="MU12" i="19"/>
  <c r="MR18" i="19"/>
  <c r="NW7" i="19"/>
  <c r="NW14" i="19"/>
  <c r="NW24" i="19"/>
  <c r="OY5" i="19"/>
  <c r="OY19" i="19"/>
  <c r="OY30" i="19"/>
  <c r="QA10" i="19"/>
  <c r="RC4" i="19"/>
  <c r="QZ18" i="19"/>
  <c r="SE6" i="19"/>
  <c r="SE15" i="19"/>
  <c r="SE18" i="19"/>
  <c r="SE28" i="19"/>
  <c r="HK14" i="19"/>
  <c r="MR20" i="19"/>
  <c r="NW23" i="19"/>
  <c r="NW20" i="19"/>
  <c r="RC8" i="19"/>
  <c r="MU10" i="19"/>
  <c r="KQ18" i="19"/>
  <c r="NW22" i="19"/>
  <c r="HK22" i="19"/>
  <c r="JL9" i="19"/>
  <c r="FD16" i="19"/>
  <c r="GI31" i="19"/>
  <c r="HK23" i="19"/>
  <c r="HK20" i="19"/>
  <c r="JO10" i="19"/>
  <c r="KQ10" i="19"/>
  <c r="MU23" i="19"/>
  <c r="NW18" i="19"/>
  <c r="NW28" i="19"/>
  <c r="QA22" i="19"/>
  <c r="RC7" i="19"/>
  <c r="RC14" i="19"/>
  <c r="EB31" i="19"/>
  <c r="JL31" i="19"/>
  <c r="HK16" i="19"/>
  <c r="QZ10" i="19"/>
  <c r="FG29" i="19"/>
  <c r="IM7" i="19"/>
  <c r="NW31" i="19"/>
  <c r="HK7" i="19"/>
  <c r="GI8" i="19"/>
  <c r="HK6" i="19"/>
  <c r="HK15" i="19"/>
  <c r="HK18" i="19"/>
  <c r="HK28" i="19"/>
  <c r="IM17" i="19"/>
  <c r="JO26" i="19"/>
  <c r="JL30" i="19"/>
  <c r="KQ16" i="19"/>
  <c r="LS8" i="19"/>
  <c r="LS12" i="19"/>
  <c r="MR28" i="19"/>
  <c r="NW13" i="19"/>
  <c r="NW21" i="19"/>
  <c r="NW29" i="19"/>
  <c r="OY26" i="19"/>
  <c r="QA31" i="19"/>
  <c r="RC9" i="19"/>
  <c r="RC23" i="19"/>
  <c r="RC20" i="19"/>
  <c r="RC25" i="19"/>
  <c r="SE11" i="19"/>
  <c r="SE27" i="19"/>
  <c r="SE22" i="19"/>
  <c r="EE14" i="19"/>
  <c r="JO18" i="19"/>
  <c r="OY23" i="19"/>
  <c r="OY20" i="19"/>
  <c r="QZ16" i="19"/>
  <c r="SE29" i="19"/>
  <c r="EE26" i="19"/>
  <c r="FD22" i="19"/>
  <c r="GI7" i="19"/>
  <c r="GI12" i="19"/>
  <c r="HK13" i="19"/>
  <c r="HK21" i="19"/>
  <c r="HK29" i="19"/>
  <c r="IM26" i="19"/>
  <c r="JL16" i="19"/>
  <c r="KQ22" i="19"/>
  <c r="LS7" i="19"/>
  <c r="LS14" i="19"/>
  <c r="LS24" i="19"/>
  <c r="MU5" i="19"/>
  <c r="MU13" i="19"/>
  <c r="MU15" i="19"/>
  <c r="MU18" i="19"/>
  <c r="MU25" i="19"/>
  <c r="NW5" i="19"/>
  <c r="NW19" i="19"/>
  <c r="NW30" i="19"/>
  <c r="OY10" i="19"/>
  <c r="QA4" i="19"/>
  <c r="RC6" i="19"/>
  <c r="RC15" i="19"/>
  <c r="RC18" i="19"/>
  <c r="RC28" i="19"/>
  <c r="SE17" i="19"/>
  <c r="NW10" i="19"/>
  <c r="HK10" i="19"/>
  <c r="NW16" i="19"/>
  <c r="EE7" i="19"/>
  <c r="IM14" i="19"/>
  <c r="KQ29" i="19"/>
  <c r="EE10" i="19"/>
  <c r="FD31" i="19"/>
  <c r="GI9" i="19"/>
  <c r="GI14" i="19"/>
  <c r="HK5" i="19"/>
  <c r="HK19" i="19"/>
  <c r="HK30" i="19"/>
  <c r="IM10" i="19"/>
  <c r="JO4" i="19"/>
  <c r="KQ4" i="19"/>
  <c r="KQ31" i="19"/>
  <c r="LS9" i="19"/>
  <c r="LS23" i="19"/>
  <c r="LS20" i="19"/>
  <c r="LS25" i="19"/>
  <c r="NW11" i="19"/>
  <c r="NW27" i="19"/>
  <c r="OY16" i="19"/>
  <c r="QA8" i="19"/>
  <c r="QA12" i="19"/>
  <c r="RC13" i="19"/>
  <c r="RC21" i="19"/>
  <c r="RC29" i="19"/>
  <c r="SE26" i="19"/>
  <c r="IM31" i="19"/>
  <c r="SE31" i="19"/>
  <c r="OY7" i="19"/>
  <c r="MU16" i="19"/>
  <c r="SE8" i="19"/>
  <c r="GI22" i="19"/>
  <c r="JL21" i="19"/>
  <c r="EB16" i="19"/>
  <c r="FG8" i="19"/>
  <c r="FG12" i="19"/>
  <c r="GI6" i="19"/>
  <c r="GI23" i="19"/>
  <c r="GI20" i="19"/>
  <c r="GI25" i="19"/>
  <c r="HK11" i="19"/>
  <c r="HK27" i="19"/>
  <c r="IM16" i="19"/>
  <c r="JO8" i="19"/>
  <c r="JL22" i="19"/>
  <c r="KN18" i="19"/>
  <c r="LS6" i="19"/>
  <c r="LS15" i="19"/>
  <c r="LS18" i="19"/>
  <c r="LS28" i="19"/>
  <c r="MU11" i="19"/>
  <c r="MU19" i="19"/>
  <c r="MU21" i="19"/>
  <c r="MU29" i="19"/>
  <c r="NW17" i="19"/>
  <c r="OV7" i="19"/>
  <c r="OY22" i="19"/>
  <c r="QA7" i="19"/>
  <c r="QA14" i="19"/>
  <c r="QA24" i="19"/>
  <c r="QZ5" i="19"/>
  <c r="RC19" i="19"/>
  <c r="RC30" i="19"/>
  <c r="SE10" i="19"/>
  <c r="GI6" i="27"/>
  <c r="GI14" i="27"/>
  <c r="HH7" i="27"/>
  <c r="HH12" i="27"/>
  <c r="IM11" i="27"/>
  <c r="QA6" i="27"/>
  <c r="FD8" i="27"/>
  <c r="KQ17" i="27"/>
  <c r="KN8" i="27"/>
  <c r="RC7" i="27"/>
  <c r="RC12" i="27"/>
  <c r="EB17" i="27"/>
  <c r="IM8" i="27"/>
  <c r="LS13" i="27"/>
  <c r="IM16" i="27"/>
  <c r="FG4" i="27"/>
  <c r="IM7" i="27"/>
  <c r="IM9" i="27"/>
  <c r="JL17" i="27"/>
  <c r="OY4" i="27"/>
  <c r="OY11" i="27"/>
  <c r="QA5" i="27"/>
  <c r="RC16" i="27"/>
  <c r="KQ6" i="27"/>
  <c r="KQ14" i="27"/>
  <c r="NW5" i="27"/>
  <c r="NW8" i="27"/>
  <c r="NW10" i="27"/>
  <c r="QA8" i="27"/>
  <c r="QA10" i="27"/>
  <c r="QA18" i="27"/>
  <c r="SE7" i="27"/>
  <c r="GI9" i="27"/>
  <c r="GI12" i="27"/>
  <c r="GI15" i="27"/>
  <c r="IM6" i="27"/>
  <c r="IM14" i="27"/>
  <c r="NW16" i="27"/>
  <c r="NW18" i="27"/>
  <c r="QZ13" i="27"/>
  <c r="FD17" i="27"/>
  <c r="JL7" i="27"/>
  <c r="JL12" i="27"/>
  <c r="KQ4" i="27"/>
  <c r="LS16" i="27"/>
  <c r="LS18" i="27"/>
  <c r="NW7" i="27"/>
  <c r="NW9" i="27"/>
  <c r="QZ8" i="27"/>
  <c r="QZ16" i="27"/>
  <c r="FG8" i="27"/>
  <c r="IM12" i="27"/>
  <c r="KQ8" i="27"/>
  <c r="OY13" i="27"/>
  <c r="QA7" i="27"/>
  <c r="EB13" i="27"/>
  <c r="FG7" i="27"/>
  <c r="FG16" i="27"/>
  <c r="HK5" i="27"/>
  <c r="IM4" i="27"/>
  <c r="IM15" i="27"/>
  <c r="JL13" i="27"/>
  <c r="KQ7" i="27"/>
  <c r="KQ16" i="27"/>
  <c r="KQ18" i="27"/>
  <c r="LS11" i="27"/>
  <c r="MR12" i="27"/>
  <c r="NW14" i="27"/>
  <c r="OY17" i="27"/>
  <c r="QA9" i="27"/>
  <c r="QA16" i="27"/>
  <c r="RC11" i="27"/>
  <c r="SB17" i="27"/>
  <c r="FG12" i="27"/>
  <c r="HK8" i="27"/>
  <c r="KQ12" i="27"/>
  <c r="QA12" i="27"/>
  <c r="GF13" i="27"/>
  <c r="HK7" i="27"/>
  <c r="HK16" i="27"/>
  <c r="MU8" i="27"/>
  <c r="MU10" i="27"/>
  <c r="NW11" i="27"/>
  <c r="OV12" i="27"/>
  <c r="QA15" i="27"/>
  <c r="SE8" i="27"/>
  <c r="PX17" i="27"/>
  <c r="GI17" i="27"/>
  <c r="LS17" i="27"/>
  <c r="MU12" i="27"/>
  <c r="OY8" i="27"/>
  <c r="QZ17" i="27"/>
  <c r="SE9" i="27"/>
  <c r="SE16" i="27"/>
  <c r="NW12" i="27"/>
  <c r="IJ4" i="27"/>
  <c r="EE5" i="27"/>
  <c r="EE10" i="27"/>
  <c r="HK14" i="27"/>
  <c r="IM13" i="27"/>
  <c r="IJ11" i="27"/>
  <c r="JO8" i="27"/>
  <c r="JO10" i="27"/>
  <c r="KQ11" i="27"/>
  <c r="LP8" i="27"/>
  <c r="MU6" i="27"/>
  <c r="MU15" i="27"/>
  <c r="NW13" i="27"/>
  <c r="OY7" i="27"/>
  <c r="OY16" i="27"/>
  <c r="OY18" i="27"/>
  <c r="QA11" i="27"/>
  <c r="PX15" i="27"/>
  <c r="SE6" i="27"/>
  <c r="SE12" i="27"/>
  <c r="SE18" i="27"/>
  <c r="HK17" i="27"/>
  <c r="MR13" i="27"/>
  <c r="MR17" i="27"/>
  <c r="EE16" i="27"/>
  <c r="EE18" i="27"/>
  <c r="GI5" i="27"/>
  <c r="HK4" i="27"/>
  <c r="JO7" i="27"/>
  <c r="JO16" i="27"/>
  <c r="JO18" i="27"/>
  <c r="LS5" i="27"/>
  <c r="MU14" i="27"/>
  <c r="NW17" i="27"/>
  <c r="OY9" i="27"/>
  <c r="OY12" i="27"/>
  <c r="SE15" i="27"/>
  <c r="HK13" i="27"/>
  <c r="SB13" i="27"/>
  <c r="EE7" i="27"/>
  <c r="EE9" i="27"/>
  <c r="EE12" i="27"/>
  <c r="GI8" i="27"/>
  <c r="GI10" i="27"/>
  <c r="HK11" i="27"/>
  <c r="IM17" i="27"/>
  <c r="JO9" i="27"/>
  <c r="JO12" i="27"/>
  <c r="OY6" i="27"/>
  <c r="OY15" i="27"/>
  <c r="RC5" i="27"/>
  <c r="SB9" i="27"/>
  <c r="SE14" i="27"/>
  <c r="HK12" i="27"/>
  <c r="MU7" i="27"/>
  <c r="MU16" i="27"/>
  <c r="EE15" i="27"/>
  <c r="FD13" i="27"/>
  <c r="GI7" i="27"/>
  <c r="GI16" i="27"/>
  <c r="GI18" i="27"/>
  <c r="IM5" i="27"/>
  <c r="JO6" i="27"/>
  <c r="JO15" i="27"/>
  <c r="KQ13" i="27"/>
  <c r="LS7" i="27"/>
  <c r="LS10" i="27"/>
  <c r="MR11" i="27"/>
  <c r="NT12" i="27"/>
  <c r="OY14" i="27"/>
  <c r="PX13" i="27"/>
  <c r="RC8" i="27"/>
  <c r="RC10" i="27"/>
  <c r="SB10" i="26"/>
  <c r="MU5" i="26"/>
  <c r="OY10" i="26"/>
  <c r="EE7" i="26"/>
  <c r="EE13" i="26"/>
  <c r="FD10" i="26"/>
  <c r="LS10" i="26"/>
  <c r="OY4" i="26"/>
  <c r="JO12" i="26"/>
  <c r="IM10" i="26"/>
  <c r="LS8" i="26"/>
  <c r="QA13" i="26"/>
  <c r="QZ10" i="26"/>
  <c r="SE6" i="26"/>
  <c r="HK6" i="26"/>
  <c r="IM4" i="26"/>
  <c r="IM8" i="26"/>
  <c r="IM11" i="26"/>
  <c r="LS9" i="26"/>
  <c r="MU7" i="26"/>
  <c r="MU13" i="26"/>
  <c r="OY6" i="26"/>
  <c r="GF10" i="26"/>
  <c r="QA4" i="26"/>
  <c r="EB6" i="26"/>
  <c r="FG4" i="26"/>
  <c r="FG8" i="26"/>
  <c r="FG11" i="26"/>
  <c r="GF8" i="26"/>
  <c r="IM9" i="26"/>
  <c r="JO7" i="26"/>
  <c r="JO13" i="26"/>
  <c r="KN10" i="26"/>
  <c r="LS6" i="26"/>
  <c r="MU4" i="26"/>
  <c r="MU11" i="26"/>
  <c r="NT8" i="26"/>
  <c r="GI8" i="26"/>
  <c r="JO10" i="26"/>
  <c r="KN12" i="26"/>
  <c r="NW5" i="26"/>
  <c r="SE8" i="26"/>
  <c r="JO8" i="26"/>
  <c r="MU10" i="26"/>
  <c r="NW12" i="26"/>
  <c r="EE10" i="26"/>
  <c r="FG5" i="26"/>
  <c r="MU8" i="26"/>
  <c r="OV9" i="26"/>
  <c r="QA7" i="26"/>
  <c r="RC5" i="26"/>
  <c r="QA10" i="26"/>
  <c r="RC12" i="26"/>
  <c r="KN5" i="26"/>
  <c r="OY8" i="26"/>
  <c r="EE11" i="26"/>
  <c r="HK10" i="26"/>
  <c r="IM12" i="26"/>
  <c r="LS5" i="26"/>
  <c r="QA8" i="26"/>
  <c r="QA12" i="26"/>
  <c r="GI10" i="26"/>
  <c r="HK12" i="26"/>
  <c r="EE8" i="26"/>
  <c r="FG12" i="26"/>
  <c r="EB4" i="26"/>
  <c r="EE9" i="26"/>
  <c r="HK4" i="26"/>
  <c r="HK8" i="26"/>
  <c r="JO6" i="26"/>
  <c r="KQ10" i="26"/>
  <c r="KQ13" i="26"/>
  <c r="LS12" i="26"/>
  <c r="NW7" i="26"/>
  <c r="OY5" i="26"/>
  <c r="OV6" i="26"/>
  <c r="QA11" i="26"/>
  <c r="IM5" i="26"/>
  <c r="HK11" i="26"/>
  <c r="KQ4" i="26"/>
  <c r="KQ8" i="26"/>
  <c r="MU6" i="26"/>
  <c r="NW10" i="26"/>
  <c r="NW13" i="26"/>
  <c r="QA9" i="26"/>
  <c r="QA5" i="26"/>
  <c r="EB12" i="26"/>
  <c r="EB11" i="26"/>
  <c r="FG7" i="26"/>
  <c r="GI5" i="26"/>
  <c r="HK9" i="26"/>
  <c r="KQ11" i="26"/>
  <c r="NW4" i="26"/>
  <c r="NW8" i="26"/>
  <c r="OY12" i="26"/>
  <c r="RC7" i="26"/>
  <c r="SE5" i="26"/>
  <c r="MU12" i="26"/>
  <c r="HK5" i="26"/>
  <c r="SE10" i="26"/>
  <c r="FG10" i="26"/>
  <c r="FG13" i="26"/>
  <c r="GI12" i="26"/>
  <c r="IM7" i="26"/>
  <c r="JO5" i="26"/>
  <c r="KQ9" i="26"/>
  <c r="NW11" i="26"/>
  <c r="QA6" i="26"/>
  <c r="RC10" i="26"/>
  <c r="RC13" i="26"/>
  <c r="SE12" i="26"/>
  <c r="EC6" i="24"/>
  <c r="GS10" i="24"/>
  <c r="IA9" i="24"/>
  <c r="JI8" i="24"/>
  <c r="RE9" i="24"/>
  <c r="SM8" i="24"/>
  <c r="EC4" i="24"/>
  <c r="EC11" i="24"/>
  <c r="TU5" i="24"/>
  <c r="VC6" i="24"/>
  <c r="EC10" i="24"/>
  <c r="FK9" i="24"/>
  <c r="GS8" i="24"/>
  <c r="IA7" i="24"/>
  <c r="JI5" i="24"/>
  <c r="KQ6" i="24"/>
  <c r="LY4" i="24"/>
  <c r="LY11" i="24"/>
  <c r="NG10" i="24"/>
  <c r="OO9" i="24"/>
  <c r="PW8" i="24"/>
  <c r="VC4" i="24"/>
  <c r="VC11" i="24"/>
  <c r="DV9" i="24"/>
  <c r="EC9" i="24" s="1"/>
  <c r="FD8" i="24"/>
  <c r="FK8" i="24" s="1"/>
  <c r="GL7" i="24"/>
  <c r="GS7" i="24" s="1"/>
  <c r="HT5" i="24"/>
  <c r="IA5" i="24" s="1"/>
  <c r="JB6" i="24"/>
  <c r="JI6" i="24" s="1"/>
  <c r="KJ4" i="24"/>
  <c r="KQ4" i="24" s="1"/>
  <c r="KJ11" i="24"/>
  <c r="KQ11" i="24" s="1"/>
  <c r="LR10" i="24"/>
  <c r="LY10" i="24" s="1"/>
  <c r="MZ9" i="24"/>
  <c r="NG9" i="24" s="1"/>
  <c r="OH8" i="24"/>
  <c r="OO8" i="24" s="1"/>
  <c r="PP7" i="24"/>
  <c r="PW7" i="24" s="1"/>
  <c r="QX5" i="24"/>
  <c r="RE5" i="24" s="1"/>
  <c r="SF6" i="24"/>
  <c r="SM6" i="24" s="1"/>
  <c r="TN4" i="24"/>
  <c r="TU4" i="24" s="1"/>
  <c r="TN11" i="24"/>
  <c r="TU11" i="24" s="1"/>
  <c r="UV10" i="24"/>
  <c r="VC10" i="24" s="1"/>
  <c r="EC4" i="23"/>
  <c r="EC13" i="23"/>
  <c r="IA4" i="23"/>
  <c r="IA13" i="23"/>
  <c r="KQ4" i="23"/>
  <c r="KQ13" i="23"/>
  <c r="LY4" i="23"/>
  <c r="TU4" i="23"/>
  <c r="TU13" i="23"/>
  <c r="VC4" i="23"/>
  <c r="VC13" i="23"/>
  <c r="GS12" i="23"/>
  <c r="KQ12" i="23"/>
  <c r="LY11" i="23"/>
  <c r="GS11" i="23"/>
  <c r="TU12" i="23"/>
  <c r="TU11" i="23"/>
  <c r="VC11" i="23"/>
  <c r="EC16" i="23"/>
  <c r="FK9" i="23"/>
  <c r="IA16" i="23"/>
  <c r="JI9" i="23"/>
  <c r="JI16" i="23"/>
  <c r="KQ9" i="23"/>
  <c r="NG16" i="23"/>
  <c r="OO9" i="23"/>
  <c r="SM9" i="23"/>
  <c r="SM16" i="23"/>
  <c r="TU9" i="23"/>
  <c r="TU16" i="23"/>
  <c r="LY12" i="23"/>
  <c r="OO12" i="23"/>
  <c r="PW12" i="23"/>
  <c r="DV8" i="23"/>
  <c r="EC8" i="23" s="1"/>
  <c r="FD8" i="23"/>
  <c r="FK8" i="23" s="1"/>
  <c r="GL8" i="23"/>
  <c r="GS8" i="23" s="1"/>
  <c r="HT8" i="23"/>
  <c r="IA8" i="23" s="1"/>
  <c r="JB8" i="23"/>
  <c r="JI8" i="23" s="1"/>
  <c r="KJ8" i="23"/>
  <c r="KQ8" i="23" s="1"/>
  <c r="LR8" i="23"/>
  <c r="LY8" i="23" s="1"/>
  <c r="MZ8" i="23"/>
  <c r="NG8" i="23" s="1"/>
  <c r="OH8" i="23"/>
  <c r="OO8" i="23" s="1"/>
  <c r="PP8" i="23"/>
  <c r="PW8" i="23" s="1"/>
  <c r="QX8" i="23"/>
  <c r="RE8" i="23" s="1"/>
  <c r="SF8" i="23"/>
  <c r="SM8" i="23" s="1"/>
  <c r="TN8" i="23"/>
  <c r="TU8" i="23" s="1"/>
  <c r="UV8" i="23"/>
  <c r="VC8" i="23" s="1"/>
  <c r="OW23" i="4"/>
  <c r="UC5" i="4"/>
  <c r="UC23" i="4"/>
  <c r="QE17" i="4"/>
  <c r="EK9" i="4"/>
  <c r="EK16" i="4"/>
  <c r="EK24" i="4"/>
  <c r="FS9" i="4"/>
  <c r="FS16" i="4"/>
  <c r="FS24" i="4"/>
  <c r="HA9" i="4"/>
  <c r="HA16" i="4"/>
  <c r="HA24" i="4"/>
  <c r="II9" i="4"/>
  <c r="II16" i="4"/>
  <c r="KY9" i="4"/>
  <c r="KY16" i="4"/>
  <c r="MG16" i="4"/>
  <c r="MG24" i="4"/>
  <c r="NO9" i="4"/>
  <c r="NO16" i="4"/>
  <c r="NO24" i="4"/>
  <c r="OW9" i="4"/>
  <c r="OW16" i="4"/>
  <c r="OW24" i="4"/>
  <c r="QE9" i="4"/>
  <c r="QE16" i="4"/>
  <c r="QE24" i="4"/>
  <c r="RM9" i="4"/>
  <c r="RM16" i="4"/>
  <c r="RM24" i="4"/>
  <c r="SU16" i="4"/>
  <c r="SU24" i="4"/>
  <c r="UC9" i="4"/>
  <c r="UC16" i="4"/>
  <c r="UC24" i="4"/>
  <c r="VK9" i="4"/>
  <c r="EK23" i="4"/>
  <c r="EK18" i="4"/>
  <c r="FS23" i="4"/>
  <c r="FS18" i="4"/>
  <c r="II5" i="4"/>
  <c r="ED14" i="4"/>
  <c r="EK14" i="4" s="1"/>
  <c r="ED15" i="4"/>
  <c r="EK15" i="4" s="1"/>
  <c r="ED22" i="4"/>
  <c r="EK22" i="4" s="1"/>
  <c r="FL14" i="4"/>
  <c r="FS14" i="4" s="1"/>
  <c r="FL15" i="4"/>
  <c r="FS15" i="4" s="1"/>
  <c r="FL22" i="4"/>
  <c r="FS22" i="4" s="1"/>
  <c r="GT14" i="4"/>
  <c r="HA14" i="4" s="1"/>
  <c r="GT15" i="4"/>
  <c r="HA15" i="4" s="1"/>
  <c r="GT22" i="4"/>
  <c r="HA22" i="4" s="1"/>
  <c r="IB14" i="4"/>
  <c r="II14" i="4" s="1"/>
  <c r="IB22" i="4"/>
  <c r="II22" i="4" s="1"/>
  <c r="JJ14" i="4"/>
  <c r="JQ14" i="4" s="1"/>
  <c r="JJ15" i="4"/>
  <c r="JQ15" i="4" s="1"/>
  <c r="JJ22" i="4"/>
  <c r="JQ22" i="4" s="1"/>
  <c r="KR14" i="4"/>
  <c r="KY14" i="4" s="1"/>
  <c r="KR15" i="4"/>
  <c r="KY15" i="4" s="1"/>
  <c r="KR22" i="4"/>
  <c r="KY22" i="4" s="1"/>
  <c r="LZ14" i="4"/>
  <c r="MG14" i="4" s="1"/>
  <c r="LZ15" i="4"/>
  <c r="MG15" i="4" s="1"/>
  <c r="LZ22" i="4"/>
  <c r="MG22" i="4" s="1"/>
  <c r="NH14" i="4"/>
  <c r="NO14" i="4" s="1"/>
  <c r="NH15" i="4"/>
  <c r="NO15" i="4" s="1"/>
  <c r="NH22" i="4"/>
  <c r="NO22" i="4" s="1"/>
  <c r="OP14" i="4"/>
  <c r="OW14" i="4" s="1"/>
  <c r="OP15" i="4"/>
  <c r="OW15" i="4" s="1"/>
  <c r="OP22" i="4"/>
  <c r="OW22" i="4" s="1"/>
  <c r="PX14" i="4"/>
  <c r="QE14" i="4" s="1"/>
  <c r="PX15" i="4"/>
  <c r="QE15" i="4" s="1"/>
  <c r="PX22" i="4"/>
  <c r="QE22" i="4" s="1"/>
  <c r="RF14" i="4"/>
  <c r="RM14" i="4" s="1"/>
  <c r="RF15" i="4"/>
  <c r="RM15" i="4" s="1"/>
  <c r="RF22" i="4"/>
  <c r="RM22" i="4" s="1"/>
  <c r="SN14" i="4"/>
  <c r="SU14" i="4" s="1"/>
  <c r="SN15" i="4"/>
  <c r="SU15" i="4" s="1"/>
  <c r="SN22" i="4"/>
  <c r="SU22" i="4" s="1"/>
  <c r="TV14" i="4"/>
  <c r="UC14" i="4" s="1"/>
  <c r="TV15" i="4"/>
  <c r="UC15" i="4" s="1"/>
  <c r="TV22" i="4"/>
  <c r="UC22" i="4" s="1"/>
  <c r="VD14" i="4"/>
  <c r="VK14" i="4" s="1"/>
  <c r="VD15" i="4"/>
  <c r="VK15" i="4" s="1"/>
  <c r="VD22" i="4"/>
  <c r="VK22" i="4" s="1"/>
  <c r="HA18" i="4"/>
  <c r="MG23" i="4"/>
  <c r="NO23" i="4"/>
  <c r="EK10" i="4"/>
  <c r="EK17" i="4"/>
  <c r="FS4" i="4"/>
  <c r="QE10" i="4"/>
  <c r="GI24" i="19"/>
  <c r="IB15" i="4"/>
  <c r="II15" i="4" s="1"/>
  <c r="IB11" i="4"/>
  <c r="II11" i="4" s="1"/>
  <c r="IB12" i="4"/>
  <c r="II12" i="4" s="1"/>
  <c r="II13" i="4"/>
  <c r="EB8" i="27"/>
  <c r="EB5" i="26"/>
  <c r="FD11" i="21"/>
  <c r="FG9" i="21"/>
  <c r="FG4" i="19"/>
  <c r="FD10" i="19"/>
  <c r="FG7" i="19"/>
  <c r="GL5" i="24"/>
  <c r="GS5" i="24" s="1"/>
  <c r="GT7" i="4"/>
  <c r="HA7" i="4" s="1"/>
  <c r="GT5" i="4"/>
  <c r="HA5" i="4" s="1"/>
  <c r="SB4" i="21"/>
  <c r="SB11" i="21"/>
  <c r="SB18" i="21"/>
  <c r="SB25" i="21"/>
  <c r="SB6" i="21"/>
  <c r="SB13" i="21"/>
  <c r="SB20" i="21"/>
  <c r="SB12" i="21"/>
  <c r="SB14" i="21"/>
  <c r="SB22" i="21"/>
  <c r="SB10" i="21"/>
  <c r="SB17" i="21"/>
  <c r="SB24" i="21"/>
  <c r="SB5" i="21"/>
  <c r="SB8" i="21"/>
  <c r="SB19" i="21"/>
  <c r="SB26" i="21"/>
  <c r="QZ4" i="21"/>
  <c r="QZ11" i="21"/>
  <c r="QZ18" i="21"/>
  <c r="QZ25" i="21"/>
  <c r="QZ6" i="21"/>
  <c r="QZ13" i="21"/>
  <c r="QZ20" i="21"/>
  <c r="QZ12" i="21"/>
  <c r="QZ14" i="21"/>
  <c r="QZ22" i="21"/>
  <c r="QZ10" i="21"/>
  <c r="QZ17" i="21"/>
  <c r="QZ24" i="21"/>
  <c r="QZ5" i="21"/>
  <c r="QZ8" i="21"/>
  <c r="QZ19" i="21"/>
  <c r="QZ26" i="21"/>
  <c r="PX4" i="21"/>
  <c r="PX11" i="21"/>
  <c r="PX18" i="21"/>
  <c r="PX25" i="21"/>
  <c r="PX6" i="21"/>
  <c r="PX13" i="21"/>
  <c r="PX20" i="21"/>
  <c r="PX12" i="21"/>
  <c r="PX14" i="21"/>
  <c r="PX22" i="21"/>
  <c r="PX10" i="21"/>
  <c r="PX17" i="21"/>
  <c r="PX24" i="21"/>
  <c r="PX5" i="21"/>
  <c r="PX8" i="21"/>
  <c r="PX19" i="21"/>
  <c r="PX26" i="21"/>
  <c r="OV4" i="21"/>
  <c r="OV11" i="21"/>
  <c r="OV18" i="21"/>
  <c r="OV25" i="21"/>
  <c r="OV6" i="21"/>
  <c r="OV13" i="21"/>
  <c r="OV20" i="21"/>
  <c r="OV12" i="21"/>
  <c r="OV14" i="21"/>
  <c r="OV22" i="21"/>
  <c r="OV10" i="21"/>
  <c r="OV17" i="21"/>
  <c r="OV24" i="21"/>
  <c r="OV5" i="21"/>
  <c r="OV8" i="21"/>
  <c r="OV19" i="21"/>
  <c r="OV26" i="21"/>
  <c r="NT4" i="21"/>
  <c r="NT11" i="21"/>
  <c r="NT18" i="21"/>
  <c r="NT25" i="21"/>
  <c r="NT6" i="21"/>
  <c r="NT13" i="21"/>
  <c r="NT20" i="21"/>
  <c r="NT12" i="21"/>
  <c r="NT14" i="21"/>
  <c r="NT22" i="21"/>
  <c r="NT10" i="21"/>
  <c r="NT17" i="21"/>
  <c r="NT24" i="21"/>
  <c r="NT5" i="21"/>
  <c r="NT8" i="21"/>
  <c r="NT19" i="21"/>
  <c r="NT26" i="21"/>
  <c r="MR4" i="21"/>
  <c r="MR11" i="21"/>
  <c r="MR18" i="21"/>
  <c r="MR25" i="21"/>
  <c r="MR6" i="21"/>
  <c r="MR13" i="21"/>
  <c r="MR20" i="21"/>
  <c r="MR14" i="21"/>
  <c r="MR10" i="21"/>
  <c r="MR17" i="21"/>
  <c r="MR24" i="21"/>
  <c r="MR22" i="21"/>
  <c r="MU12" i="21"/>
  <c r="MR5" i="21"/>
  <c r="MR8" i="21"/>
  <c r="MR19" i="21"/>
  <c r="MR26" i="21"/>
  <c r="LP6" i="21"/>
  <c r="LS4" i="21"/>
  <c r="LS11" i="21"/>
  <c r="LS18" i="21"/>
  <c r="LS25" i="21"/>
  <c r="LP12" i="21"/>
  <c r="LP14" i="21"/>
  <c r="LP22" i="21"/>
  <c r="LP13" i="21"/>
  <c r="LS20" i="21"/>
  <c r="LP10" i="21"/>
  <c r="LP17" i="21"/>
  <c r="LP24" i="21"/>
  <c r="LP5" i="21"/>
  <c r="LP8" i="21"/>
  <c r="LP19" i="21"/>
  <c r="LP26" i="21"/>
  <c r="KN4" i="21"/>
  <c r="KN11" i="21"/>
  <c r="KN18" i="21"/>
  <c r="KN25" i="21"/>
  <c r="KN6" i="21"/>
  <c r="KN13" i="21"/>
  <c r="KN20" i="21"/>
  <c r="KN12" i="21"/>
  <c r="KN14" i="21"/>
  <c r="KN22" i="21"/>
  <c r="KN10" i="21"/>
  <c r="KN17" i="21"/>
  <c r="KN24" i="21"/>
  <c r="KN5" i="21"/>
  <c r="KN8" i="21"/>
  <c r="KN19" i="21"/>
  <c r="KN26" i="21"/>
  <c r="JL4" i="21"/>
  <c r="JL11" i="21"/>
  <c r="JL18" i="21"/>
  <c r="JL25" i="21"/>
  <c r="JL6" i="21"/>
  <c r="JL13" i="21"/>
  <c r="JL20" i="21"/>
  <c r="JL12" i="21"/>
  <c r="JL14" i="21"/>
  <c r="JL22" i="21"/>
  <c r="JL10" i="21"/>
  <c r="JL17" i="21"/>
  <c r="JL24" i="21"/>
  <c r="JL5" i="21"/>
  <c r="JL8" i="21"/>
  <c r="JL19" i="21"/>
  <c r="JL26" i="21"/>
  <c r="IJ4" i="21"/>
  <c r="IJ11" i="21"/>
  <c r="IJ18" i="21"/>
  <c r="IJ25" i="21"/>
  <c r="IJ6" i="21"/>
  <c r="IJ13" i="21"/>
  <c r="IJ20" i="21"/>
  <c r="IJ12" i="21"/>
  <c r="IJ14" i="21"/>
  <c r="IJ22" i="21"/>
  <c r="IJ10" i="21"/>
  <c r="IJ17" i="21"/>
  <c r="IJ24" i="21"/>
  <c r="IJ5" i="21"/>
  <c r="IJ8" i="21"/>
  <c r="IJ19" i="21"/>
  <c r="IJ26" i="21"/>
  <c r="HH4" i="21"/>
  <c r="HH11" i="21"/>
  <c r="HH18" i="21"/>
  <c r="HH25" i="21"/>
  <c r="HH6" i="21"/>
  <c r="HH13" i="21"/>
  <c r="HH20" i="21"/>
  <c r="HH12" i="21"/>
  <c r="HH14" i="21"/>
  <c r="HH22" i="21"/>
  <c r="HH10" i="21"/>
  <c r="HH17" i="21"/>
  <c r="HH24" i="21"/>
  <c r="HH5" i="21"/>
  <c r="HH8" i="21"/>
  <c r="HH19" i="21"/>
  <c r="HH26" i="21"/>
  <c r="GI4" i="21"/>
  <c r="GI11" i="21"/>
  <c r="GI18" i="21"/>
  <c r="GI25" i="21"/>
  <c r="GF13" i="21"/>
  <c r="GF12" i="21"/>
  <c r="GF14" i="21"/>
  <c r="GF22" i="21"/>
  <c r="GI6" i="21"/>
  <c r="GI20" i="21"/>
  <c r="GF10" i="21"/>
  <c r="GF17" i="21"/>
  <c r="GF24" i="21"/>
  <c r="GF5" i="21"/>
  <c r="GF8" i="21"/>
  <c r="GF19" i="21"/>
  <c r="GF26" i="21"/>
  <c r="FG4" i="21"/>
  <c r="FG11" i="21"/>
  <c r="FG18" i="21"/>
  <c r="FG25" i="21"/>
  <c r="FD13" i="21"/>
  <c r="FD12" i="21"/>
  <c r="FD14" i="21"/>
  <c r="FD22" i="21"/>
  <c r="FG6" i="21"/>
  <c r="FG20" i="21"/>
  <c r="FD10" i="21"/>
  <c r="FD17" i="21"/>
  <c r="FD24" i="21"/>
  <c r="FD5" i="21"/>
  <c r="FD8" i="21"/>
  <c r="FD19" i="21"/>
  <c r="FD26" i="21"/>
  <c r="EB4" i="21"/>
  <c r="EB25" i="21"/>
  <c r="EB6" i="21"/>
  <c r="EB13" i="21"/>
  <c r="EB20" i="21"/>
  <c r="EB11" i="21"/>
  <c r="EB12" i="21"/>
  <c r="EB14" i="21"/>
  <c r="EB22" i="21"/>
  <c r="EB10" i="21"/>
  <c r="EB17" i="21"/>
  <c r="EB24" i="21"/>
  <c r="EB18" i="21"/>
  <c r="EB5" i="21"/>
  <c r="EB8" i="21"/>
  <c r="EB19" i="21"/>
  <c r="EB26" i="21"/>
  <c r="SB10" i="19"/>
  <c r="SB16" i="19"/>
  <c r="SB22" i="19"/>
  <c r="SB31" i="19"/>
  <c r="SB5" i="19"/>
  <c r="SB11" i="19"/>
  <c r="SB17" i="19"/>
  <c r="SB26" i="19"/>
  <c r="SB6" i="19"/>
  <c r="SB13" i="19"/>
  <c r="SB19" i="19"/>
  <c r="SB27" i="19"/>
  <c r="SB9" i="19"/>
  <c r="SB15" i="19"/>
  <c r="SB21" i="19"/>
  <c r="SB30" i="19"/>
  <c r="SB4" i="19"/>
  <c r="SB12" i="19"/>
  <c r="SB24" i="19"/>
  <c r="SB25" i="19"/>
  <c r="RC10" i="19"/>
  <c r="RC16" i="19"/>
  <c r="RC22" i="19"/>
  <c r="RC31" i="19"/>
  <c r="QZ17" i="19"/>
  <c r="QZ6" i="19"/>
  <c r="QZ13" i="19"/>
  <c r="QZ19" i="19"/>
  <c r="QZ27" i="19"/>
  <c r="RC5" i="19"/>
  <c r="RC11" i="19"/>
  <c r="RC26" i="19"/>
  <c r="QZ9" i="19"/>
  <c r="QZ15" i="19"/>
  <c r="QZ21" i="19"/>
  <c r="QZ30" i="19"/>
  <c r="QZ4" i="19"/>
  <c r="QZ12" i="19"/>
  <c r="QZ24" i="19"/>
  <c r="QZ25" i="19"/>
  <c r="PX10" i="19"/>
  <c r="PX16" i="19"/>
  <c r="PX22" i="19"/>
  <c r="PX31" i="19"/>
  <c r="PX5" i="19"/>
  <c r="PX11" i="19"/>
  <c r="PX17" i="19"/>
  <c r="PX26" i="19"/>
  <c r="PX6" i="19"/>
  <c r="PX13" i="19"/>
  <c r="PX19" i="19"/>
  <c r="PX27" i="19"/>
  <c r="PX9" i="19"/>
  <c r="PX15" i="19"/>
  <c r="PX21" i="19"/>
  <c r="PX30" i="19"/>
  <c r="PX4" i="19"/>
  <c r="PX12" i="19"/>
  <c r="PX24" i="19"/>
  <c r="PX25" i="19"/>
  <c r="OV10" i="19"/>
  <c r="OV16" i="19"/>
  <c r="OV22" i="19"/>
  <c r="OV31" i="19"/>
  <c r="OV5" i="19"/>
  <c r="OV11" i="19"/>
  <c r="OV17" i="19"/>
  <c r="OV26" i="19"/>
  <c r="OV6" i="19"/>
  <c r="OV13" i="19"/>
  <c r="OV19" i="19"/>
  <c r="OV27" i="19"/>
  <c r="OV9" i="19"/>
  <c r="OV15" i="19"/>
  <c r="OV21" i="19"/>
  <c r="OV30" i="19"/>
  <c r="OV4" i="19"/>
  <c r="OV12" i="19"/>
  <c r="OV24" i="19"/>
  <c r="OV25" i="19"/>
  <c r="NT10" i="19"/>
  <c r="NT16" i="19"/>
  <c r="NT22" i="19"/>
  <c r="NT31" i="19"/>
  <c r="NT5" i="19"/>
  <c r="NT11" i="19"/>
  <c r="NT17" i="19"/>
  <c r="NT26" i="19"/>
  <c r="NT6" i="19"/>
  <c r="NT13" i="19"/>
  <c r="NT19" i="19"/>
  <c r="NT27" i="19"/>
  <c r="NT9" i="19"/>
  <c r="NT15" i="19"/>
  <c r="NT21" i="19"/>
  <c r="NT30" i="19"/>
  <c r="NT4" i="19"/>
  <c r="NT12" i="19"/>
  <c r="NT24" i="19"/>
  <c r="NT25" i="19"/>
  <c r="MR10" i="19"/>
  <c r="MR16" i="19"/>
  <c r="MR22" i="19"/>
  <c r="MR31" i="19"/>
  <c r="MR5" i="19"/>
  <c r="MR11" i="19"/>
  <c r="MR17" i="19"/>
  <c r="MR26" i="19"/>
  <c r="MR6" i="19"/>
  <c r="MR13" i="19"/>
  <c r="MR19" i="19"/>
  <c r="MR27" i="19"/>
  <c r="MR9" i="19"/>
  <c r="MR15" i="19"/>
  <c r="MR21" i="19"/>
  <c r="MR30" i="19"/>
  <c r="MR4" i="19"/>
  <c r="MR12" i="19"/>
  <c r="MR24" i="19"/>
  <c r="MR25" i="19"/>
  <c r="LP10" i="19"/>
  <c r="LP31" i="19"/>
  <c r="LP5" i="19"/>
  <c r="LP11" i="19"/>
  <c r="LS16" i="19"/>
  <c r="LS22" i="19"/>
  <c r="LP6" i="19"/>
  <c r="LP13" i="19"/>
  <c r="LP19" i="19"/>
  <c r="LP27" i="19"/>
  <c r="LS17" i="19"/>
  <c r="LS26" i="19"/>
  <c r="LP9" i="19"/>
  <c r="LP15" i="19"/>
  <c r="LP21" i="19"/>
  <c r="LP30" i="19"/>
  <c r="LP4" i="19"/>
  <c r="LP12" i="19"/>
  <c r="LP24" i="19"/>
  <c r="LP25" i="19"/>
  <c r="KN10" i="19"/>
  <c r="KN16" i="19"/>
  <c r="KN22" i="19"/>
  <c r="KN31" i="19"/>
  <c r="KN5" i="19"/>
  <c r="KN11" i="19"/>
  <c r="KN17" i="19"/>
  <c r="KN26" i="19"/>
  <c r="KN6" i="19"/>
  <c r="KN13" i="19"/>
  <c r="KN19" i="19"/>
  <c r="KN27" i="19"/>
  <c r="KN9" i="19"/>
  <c r="KN15" i="19"/>
  <c r="KN21" i="19"/>
  <c r="KN30" i="19"/>
  <c r="KN4" i="19"/>
  <c r="KN12" i="19"/>
  <c r="KN24" i="19"/>
  <c r="KN25" i="19"/>
  <c r="JL10" i="19"/>
  <c r="JL5" i="19"/>
  <c r="JL11" i="19"/>
  <c r="JL17" i="19"/>
  <c r="JL26" i="19"/>
  <c r="JO16" i="19"/>
  <c r="JO22" i="19"/>
  <c r="JO31" i="19"/>
  <c r="JL6" i="19"/>
  <c r="JL13" i="19"/>
  <c r="JL19" i="19"/>
  <c r="JL27" i="19"/>
  <c r="JL4" i="19"/>
  <c r="JL12" i="19"/>
  <c r="JL24" i="19"/>
  <c r="JL25" i="19"/>
  <c r="IJ10" i="19"/>
  <c r="IJ16" i="19"/>
  <c r="IJ22" i="19"/>
  <c r="IJ31" i="19"/>
  <c r="IJ5" i="19"/>
  <c r="IJ11" i="19"/>
  <c r="IJ17" i="19"/>
  <c r="IJ26" i="19"/>
  <c r="IJ6" i="19"/>
  <c r="IJ13" i="19"/>
  <c r="IJ19" i="19"/>
  <c r="IJ27" i="19"/>
  <c r="IJ9" i="19"/>
  <c r="IJ15" i="19"/>
  <c r="IJ21" i="19"/>
  <c r="IJ30" i="19"/>
  <c r="IJ4" i="19"/>
  <c r="IJ12" i="19"/>
  <c r="IJ24" i="19"/>
  <c r="IJ25" i="19"/>
  <c r="HH10" i="19"/>
  <c r="HH16" i="19"/>
  <c r="HH22" i="19"/>
  <c r="HH31" i="19"/>
  <c r="HH5" i="19"/>
  <c r="HH11" i="19"/>
  <c r="HH17" i="19"/>
  <c r="HH26" i="19"/>
  <c r="HH6" i="19"/>
  <c r="HH13" i="19"/>
  <c r="HH19" i="19"/>
  <c r="HH27" i="19"/>
  <c r="HH9" i="19"/>
  <c r="HH15" i="19"/>
  <c r="HH21" i="19"/>
  <c r="HH30" i="19"/>
  <c r="HH4" i="19"/>
  <c r="HH12" i="19"/>
  <c r="HH24" i="19"/>
  <c r="HH25" i="19"/>
  <c r="GF16" i="19"/>
  <c r="GF22" i="19"/>
  <c r="GF31" i="19"/>
  <c r="GF5" i="19"/>
  <c r="GF11" i="19"/>
  <c r="GF17" i="19"/>
  <c r="GF26" i="19"/>
  <c r="GF6" i="19"/>
  <c r="GF13" i="19"/>
  <c r="GF19" i="19"/>
  <c r="GF27" i="19"/>
  <c r="GF9" i="19"/>
  <c r="GF15" i="19"/>
  <c r="GF21" i="19"/>
  <c r="GF30" i="19"/>
  <c r="GF4" i="19"/>
  <c r="GF12" i="19"/>
  <c r="GF24" i="19"/>
  <c r="GF25" i="19"/>
  <c r="FG10" i="19"/>
  <c r="FG16" i="19"/>
  <c r="FG22" i="19"/>
  <c r="FG31" i="19"/>
  <c r="FD17" i="19"/>
  <c r="FD6" i="19"/>
  <c r="FD13" i="19"/>
  <c r="FD19" i="19"/>
  <c r="FD27" i="19"/>
  <c r="FG5" i="19"/>
  <c r="FG11" i="19"/>
  <c r="FG26" i="19"/>
  <c r="FD9" i="19"/>
  <c r="FD15" i="19"/>
  <c r="FD21" i="19"/>
  <c r="FD30" i="19"/>
  <c r="FD4" i="19"/>
  <c r="FD12" i="19"/>
  <c r="FD24" i="19"/>
  <c r="FD25" i="19"/>
  <c r="EB10" i="19"/>
  <c r="EE16" i="19"/>
  <c r="EE22" i="19"/>
  <c r="EE31" i="19"/>
  <c r="EB26" i="19"/>
  <c r="EB6" i="19"/>
  <c r="EB13" i="19"/>
  <c r="EB19" i="19"/>
  <c r="EB27" i="19"/>
  <c r="EB11" i="19"/>
  <c r="EE5" i="19"/>
  <c r="EE17" i="19"/>
  <c r="EB9" i="19"/>
  <c r="EB15" i="19"/>
  <c r="EB21" i="19"/>
  <c r="EB30" i="19"/>
  <c r="EB4" i="19"/>
  <c r="EB12" i="19"/>
  <c r="EB24" i="19"/>
  <c r="EB25" i="19"/>
  <c r="SE13" i="27"/>
  <c r="SE17" i="27"/>
  <c r="SB6" i="27"/>
  <c r="SB14" i="27"/>
  <c r="SE4" i="27"/>
  <c r="SE11" i="27"/>
  <c r="SB5" i="27"/>
  <c r="SB10" i="27"/>
  <c r="SB18" i="27"/>
  <c r="RC13" i="27"/>
  <c r="RC17" i="27"/>
  <c r="QZ11" i="27"/>
  <c r="QZ6" i="27"/>
  <c r="QZ14" i="27"/>
  <c r="RC4" i="27"/>
  <c r="QZ9" i="27"/>
  <c r="QZ15" i="27"/>
  <c r="QZ5" i="27"/>
  <c r="QZ10" i="27"/>
  <c r="QZ18" i="27"/>
  <c r="QA13" i="27"/>
  <c r="QA17" i="27"/>
  <c r="PX6" i="27"/>
  <c r="PX14" i="27"/>
  <c r="PX11" i="27"/>
  <c r="QA4" i="27"/>
  <c r="PX5" i="27"/>
  <c r="PX10" i="27"/>
  <c r="PX18" i="27"/>
  <c r="OV13" i="27"/>
  <c r="OV17" i="27"/>
  <c r="OV4" i="27"/>
  <c r="OV11" i="27"/>
  <c r="OV6" i="27"/>
  <c r="OV14" i="27"/>
  <c r="OV9" i="27"/>
  <c r="OV15" i="27"/>
  <c r="OV5" i="27"/>
  <c r="OV10" i="27"/>
  <c r="OV18" i="27"/>
  <c r="NT13" i="27"/>
  <c r="NT17" i="27"/>
  <c r="NT4" i="27"/>
  <c r="NT11" i="27"/>
  <c r="NT6" i="27"/>
  <c r="NT14" i="27"/>
  <c r="NT9" i="27"/>
  <c r="NT15" i="27"/>
  <c r="NT5" i="27"/>
  <c r="NT10" i="27"/>
  <c r="NT18" i="27"/>
  <c r="MU13" i="27"/>
  <c r="MU17" i="27"/>
  <c r="MR6" i="27"/>
  <c r="MR14" i="27"/>
  <c r="MU4" i="27"/>
  <c r="MU11" i="27"/>
  <c r="MR9" i="27"/>
  <c r="MR15" i="27"/>
  <c r="MR5" i="27"/>
  <c r="MR10" i="27"/>
  <c r="MR18" i="27"/>
  <c r="LP13" i="27"/>
  <c r="LP17" i="27"/>
  <c r="LP4" i="27"/>
  <c r="LP11" i="27"/>
  <c r="LP6" i="27"/>
  <c r="LP14" i="27"/>
  <c r="LP9" i="27"/>
  <c r="LP15" i="27"/>
  <c r="LP5" i="27"/>
  <c r="LP10" i="27"/>
  <c r="LP18" i="27"/>
  <c r="KN13" i="27"/>
  <c r="KN17" i="27"/>
  <c r="KN4" i="27"/>
  <c r="KN11" i="27"/>
  <c r="KN6" i="27"/>
  <c r="KN14" i="27"/>
  <c r="KN9" i="27"/>
  <c r="KN15" i="27"/>
  <c r="KN5" i="27"/>
  <c r="KN10" i="27"/>
  <c r="KN18" i="27"/>
  <c r="JO13" i="27"/>
  <c r="JO17" i="27"/>
  <c r="JL6" i="27"/>
  <c r="JL14" i="27"/>
  <c r="JO4" i="27"/>
  <c r="JO11" i="27"/>
  <c r="JL9" i="27"/>
  <c r="JL15" i="27"/>
  <c r="JL5" i="27"/>
  <c r="JL10" i="27"/>
  <c r="JL18" i="27"/>
  <c r="IJ13" i="27"/>
  <c r="IJ17" i="27"/>
  <c r="IJ6" i="27"/>
  <c r="IJ14" i="27"/>
  <c r="IJ9" i="27"/>
  <c r="IJ15" i="27"/>
  <c r="IJ5" i="27"/>
  <c r="IJ10" i="27"/>
  <c r="IJ18" i="27"/>
  <c r="HH13" i="27"/>
  <c r="HH17" i="27"/>
  <c r="HH4" i="27"/>
  <c r="HH11" i="27"/>
  <c r="HH6" i="27"/>
  <c r="HH14" i="27"/>
  <c r="HH9" i="27"/>
  <c r="HH15" i="27"/>
  <c r="HH5" i="27"/>
  <c r="HH10" i="27"/>
  <c r="HH18" i="27"/>
  <c r="GF17" i="27"/>
  <c r="GI13" i="27"/>
  <c r="GF6" i="27"/>
  <c r="GF14" i="27"/>
  <c r="GI4" i="27"/>
  <c r="GI11" i="27"/>
  <c r="GF9" i="27"/>
  <c r="GF15" i="27"/>
  <c r="GF5" i="27"/>
  <c r="GF10" i="27"/>
  <c r="GF18" i="27"/>
  <c r="FG13" i="27"/>
  <c r="FG17" i="27"/>
  <c r="FD4" i="27"/>
  <c r="FD6" i="27"/>
  <c r="FD14" i="27"/>
  <c r="FG11" i="27"/>
  <c r="FD9" i="27"/>
  <c r="FD15" i="27"/>
  <c r="FD5" i="27"/>
  <c r="FD10" i="27"/>
  <c r="FD18" i="27"/>
  <c r="EE13" i="27"/>
  <c r="EE17" i="27"/>
  <c r="EB6" i="27"/>
  <c r="EB14" i="27"/>
  <c r="EB11" i="27"/>
  <c r="EE4" i="27"/>
  <c r="EB9" i="27"/>
  <c r="EB15" i="27"/>
  <c r="EB5" i="27"/>
  <c r="EB10" i="27"/>
  <c r="EB18" i="27"/>
  <c r="SB5" i="26"/>
  <c r="SB12" i="26"/>
  <c r="SB6" i="26"/>
  <c r="SB9" i="26"/>
  <c r="SB4" i="26"/>
  <c r="SB11" i="26"/>
  <c r="SB7" i="26"/>
  <c r="SB13" i="26"/>
  <c r="QZ5" i="26"/>
  <c r="QZ12" i="26"/>
  <c r="QZ6" i="26"/>
  <c r="QZ9" i="26"/>
  <c r="QZ4" i="26"/>
  <c r="QZ11" i="26"/>
  <c r="QZ7" i="26"/>
  <c r="QZ13" i="26"/>
  <c r="PX5" i="26"/>
  <c r="PX12" i="26"/>
  <c r="PX6" i="26"/>
  <c r="PX9" i="26"/>
  <c r="PX4" i="26"/>
  <c r="PX11" i="26"/>
  <c r="PX7" i="26"/>
  <c r="PX13" i="26"/>
  <c r="OV5" i="26"/>
  <c r="OV12" i="26"/>
  <c r="OV4" i="26"/>
  <c r="OV11" i="26"/>
  <c r="OV7" i="26"/>
  <c r="OV13" i="26"/>
  <c r="NT5" i="26"/>
  <c r="NT12" i="26"/>
  <c r="NT6" i="26"/>
  <c r="NT9" i="26"/>
  <c r="NT4" i="26"/>
  <c r="NT11" i="26"/>
  <c r="NT7" i="26"/>
  <c r="NT13" i="26"/>
  <c r="MR5" i="26"/>
  <c r="MR12" i="26"/>
  <c r="MR6" i="26"/>
  <c r="MR9" i="26"/>
  <c r="MR4" i="26"/>
  <c r="MR11" i="26"/>
  <c r="MR7" i="26"/>
  <c r="MR13" i="26"/>
  <c r="LP5" i="26"/>
  <c r="LP12" i="26"/>
  <c r="LP6" i="26"/>
  <c r="LP9" i="26"/>
  <c r="LP4" i="26"/>
  <c r="LP11" i="26"/>
  <c r="LP7" i="26"/>
  <c r="LP13" i="26"/>
  <c r="KQ5" i="26"/>
  <c r="KQ12" i="26"/>
  <c r="KN9" i="26"/>
  <c r="KQ6" i="26"/>
  <c r="KN4" i="26"/>
  <c r="KN11" i="26"/>
  <c r="KN7" i="26"/>
  <c r="KN13" i="26"/>
  <c r="JL5" i="26"/>
  <c r="JL12" i="26"/>
  <c r="JL6" i="26"/>
  <c r="JL9" i="26"/>
  <c r="JL4" i="26"/>
  <c r="JL11" i="26"/>
  <c r="JL7" i="26"/>
  <c r="JL13" i="26"/>
  <c r="IJ5" i="26"/>
  <c r="IJ12" i="26"/>
  <c r="IJ6" i="26"/>
  <c r="IJ9" i="26"/>
  <c r="IJ4" i="26"/>
  <c r="IJ11" i="26"/>
  <c r="IJ7" i="26"/>
  <c r="IJ13" i="26"/>
  <c r="HH5" i="26"/>
  <c r="HH12" i="26"/>
  <c r="HH6" i="26"/>
  <c r="HH9" i="26"/>
  <c r="HH4" i="26"/>
  <c r="HH11" i="26"/>
  <c r="HH7" i="26"/>
  <c r="HH13" i="26"/>
  <c r="GF5" i="26"/>
  <c r="GF12" i="26"/>
  <c r="GF6" i="26"/>
  <c r="GF9" i="26"/>
  <c r="GF4" i="26"/>
  <c r="GF11" i="26"/>
  <c r="GF7" i="26"/>
  <c r="GF13" i="26"/>
  <c r="FD5" i="26"/>
  <c r="FD12" i="26"/>
  <c r="FD6" i="26"/>
  <c r="FD9" i="26"/>
  <c r="FD4" i="26"/>
  <c r="FD11" i="26"/>
  <c r="FD7" i="26"/>
  <c r="FD13" i="26"/>
  <c r="EE5" i="26"/>
  <c r="EE12" i="26"/>
  <c r="EB9" i="26"/>
  <c r="EE6" i="26"/>
  <c r="EB7" i="26"/>
  <c r="EB13" i="26"/>
  <c r="CX18" i="21"/>
  <c r="TD20" i="21"/>
  <c r="CX18" i="19"/>
  <c r="AQ9" i="28"/>
  <c r="AQ7" i="24"/>
  <c r="BX7" i="21"/>
  <c r="BX24" i="21"/>
  <c r="BX13" i="27"/>
  <c r="AU7" i="27"/>
  <c r="AU8" i="27"/>
  <c r="AQ8" i="28"/>
  <c r="BN9" i="28"/>
  <c r="BR9" i="28" s="1"/>
  <c r="BN7" i="28"/>
  <c r="BR7" i="28" s="1"/>
  <c r="AQ5" i="24"/>
  <c r="BN9" i="24"/>
  <c r="BR9" i="24" s="1"/>
  <c r="BN6" i="24"/>
  <c r="BR6" i="24" s="1"/>
  <c r="AU8" i="22"/>
  <c r="AY8" i="22" s="1"/>
  <c r="BV12" i="22"/>
  <c r="BZ12" i="22" s="1"/>
  <c r="BV9" i="4"/>
  <c r="BZ9" i="4" s="1"/>
  <c r="TD18" i="21"/>
  <c r="TD18" i="19"/>
  <c r="AU7" i="19"/>
  <c r="TG18" i="19"/>
  <c r="G18" i="19" s="1"/>
  <c r="DA18" i="19"/>
  <c r="AR12" i="27"/>
  <c r="CX12" i="27"/>
  <c r="AU14" i="27"/>
  <c r="TD12" i="27"/>
  <c r="TG12" i="27"/>
  <c r="G12" i="27" s="1"/>
  <c r="DA12" i="27"/>
  <c r="AU12" i="27"/>
  <c r="BU7" i="27"/>
  <c r="AR10" i="26"/>
  <c r="AU10" i="26"/>
  <c r="AQ7" i="28"/>
  <c r="BN6" i="28"/>
  <c r="BR6" i="28" s="1"/>
  <c r="BN4" i="28"/>
  <c r="BR4" i="28" s="1"/>
  <c r="QX8" i="28"/>
  <c r="RE8" i="28" s="1"/>
  <c r="BR7" i="24"/>
  <c r="AQ10" i="24"/>
  <c r="BN10" i="24"/>
  <c r="BR10" i="24" s="1"/>
  <c r="BR6" i="23"/>
  <c r="AQ6" i="23"/>
  <c r="XD9" i="23"/>
  <c r="AU10" i="22"/>
  <c r="AY10" i="22" s="1"/>
  <c r="BV9" i="22"/>
  <c r="BZ9" i="22" s="1"/>
  <c r="BV13" i="22"/>
  <c r="BZ13" i="22" s="1"/>
  <c r="AU7" i="22"/>
  <c r="AY7" i="22" s="1"/>
  <c r="BV4" i="22"/>
  <c r="BZ4" i="22" s="1"/>
  <c r="AU12" i="22"/>
  <c r="AY12" i="22" s="1"/>
  <c r="BV11" i="22"/>
  <c r="BZ11" i="22" s="1"/>
  <c r="AU6" i="22"/>
  <c r="AY6" i="22" s="1"/>
  <c r="BV4" i="4"/>
  <c r="BZ4" i="4" s="1"/>
  <c r="AU14" i="4"/>
  <c r="AY14" i="4" s="1"/>
  <c r="WL19" i="4"/>
  <c r="WS19" i="4" s="1"/>
  <c r="AU4" i="4"/>
  <c r="AY4" i="4" s="1"/>
  <c r="TD22" i="21"/>
  <c r="AU22" i="21"/>
  <c r="TG20" i="21"/>
  <c r="F20" i="21" s="1"/>
  <c r="AU11" i="21"/>
  <c r="AR16" i="19"/>
  <c r="AR14" i="19"/>
  <c r="AU30" i="19"/>
  <c r="BU16" i="19"/>
  <c r="BU14" i="19"/>
  <c r="BU22" i="19"/>
  <c r="BU26" i="19"/>
  <c r="BX10" i="26"/>
  <c r="BX8" i="26"/>
  <c r="WD8" i="23"/>
  <c r="WK8" i="23" s="1"/>
  <c r="AQ8" i="23"/>
  <c r="AQ9" i="23"/>
  <c r="BR9" i="23"/>
  <c r="WD6" i="23"/>
  <c r="WK6" i="23" s="1"/>
  <c r="WD9" i="23"/>
  <c r="WK9" i="23" s="1"/>
  <c r="BN4" i="23"/>
  <c r="BR4" i="23" s="1"/>
  <c r="AY24" i="4"/>
  <c r="AU13" i="4"/>
  <c r="AY13" i="4" s="1"/>
  <c r="AU11" i="4"/>
  <c r="AY11" i="4" s="1"/>
  <c r="AY21" i="4"/>
  <c r="BV13" i="4"/>
  <c r="BZ13" i="4" s="1"/>
  <c r="BV11" i="4"/>
  <c r="BZ11" i="4" s="1"/>
  <c r="BV19" i="4"/>
  <c r="BZ19" i="4" s="1"/>
  <c r="BV10" i="4"/>
  <c r="BZ10" i="4" s="1"/>
  <c r="BV8" i="4"/>
  <c r="BZ8" i="4" s="1"/>
  <c r="BV17" i="4"/>
  <c r="BZ17" i="4" s="1"/>
  <c r="XO19" i="4"/>
  <c r="DA22" i="21"/>
  <c r="DA18" i="21"/>
  <c r="AU18" i="21"/>
  <c r="BU20" i="21"/>
  <c r="UD20" i="21"/>
  <c r="UC20" i="21"/>
  <c r="UH20" i="21"/>
  <c r="UE20" i="21"/>
  <c r="N20" i="21"/>
  <c r="J20" i="21"/>
  <c r="L20" i="21"/>
  <c r="DB20" i="21" s="1"/>
  <c r="UI20" i="21"/>
  <c r="UF20" i="21"/>
  <c r="BX20" i="21"/>
  <c r="TG22" i="21"/>
  <c r="G22" i="21" s="1"/>
  <c r="BU22" i="21"/>
  <c r="UD22" i="21"/>
  <c r="UC22" i="21"/>
  <c r="UH22" i="21"/>
  <c r="UE22" i="21"/>
  <c r="N22" i="21"/>
  <c r="L22" i="21"/>
  <c r="DB22" i="21" s="1"/>
  <c r="J22" i="21"/>
  <c r="UI22" i="21"/>
  <c r="UF22" i="21"/>
  <c r="BX22" i="21"/>
  <c r="TG18" i="21"/>
  <c r="G18" i="21" s="1"/>
  <c r="BX13" i="21"/>
  <c r="BX26" i="21"/>
  <c r="BU18" i="21"/>
  <c r="UD18" i="21"/>
  <c r="UC18" i="21"/>
  <c r="UH18" i="21"/>
  <c r="UE18" i="21"/>
  <c r="N18" i="21"/>
  <c r="J18" i="21"/>
  <c r="UI18" i="21"/>
  <c r="UF18" i="21"/>
  <c r="BX18" i="21"/>
  <c r="L18" i="21"/>
  <c r="DB18" i="21" s="1"/>
  <c r="BX16" i="21"/>
  <c r="AU7" i="21"/>
  <c r="AU19" i="21"/>
  <c r="BU10" i="21"/>
  <c r="BU16" i="21"/>
  <c r="BU18" i="19"/>
  <c r="UD18" i="19"/>
  <c r="UC18" i="19"/>
  <c r="UH18" i="19"/>
  <c r="UE18" i="19"/>
  <c r="N18" i="19"/>
  <c r="L18" i="19"/>
  <c r="DB18" i="19" s="1"/>
  <c r="J18" i="19"/>
  <c r="UI18" i="19"/>
  <c r="UF18" i="19"/>
  <c r="BX18" i="19"/>
  <c r="AR9" i="19"/>
  <c r="BX20" i="19"/>
  <c r="BX27" i="19"/>
  <c r="AU15" i="19"/>
  <c r="AU12" i="19"/>
  <c r="BX31" i="19"/>
  <c r="BU12" i="27"/>
  <c r="UD12" i="27"/>
  <c r="UC12" i="27"/>
  <c r="UH12" i="27"/>
  <c r="UE12" i="27"/>
  <c r="N12" i="27"/>
  <c r="J12" i="27"/>
  <c r="UI12" i="27"/>
  <c r="L12" i="27"/>
  <c r="DB12" i="27" s="1"/>
  <c r="UF12" i="27"/>
  <c r="BX12" i="27"/>
  <c r="BU10" i="27"/>
  <c r="BU15" i="27"/>
  <c r="AU5" i="27"/>
  <c r="AR14" i="27"/>
  <c r="BU14" i="27"/>
  <c r="WX5" i="28"/>
  <c r="XI5" i="28" s="1"/>
  <c r="WY5" i="28"/>
  <c r="XJ5" i="28" s="1"/>
  <c r="CO6" i="23"/>
  <c r="CS6" i="23" s="1"/>
  <c r="CO9" i="23"/>
  <c r="CS9" i="23" s="1"/>
  <c r="XD6" i="23"/>
  <c r="CO8" i="23"/>
  <c r="CS8" i="23" s="1"/>
  <c r="XG6" i="23"/>
  <c r="J6" i="23"/>
  <c r="K6" i="23" s="1"/>
  <c r="XK6" i="23"/>
  <c r="I6" i="23"/>
  <c r="G6" i="23"/>
  <c r="F6" i="23"/>
  <c r="L6" i="23"/>
  <c r="L8" i="23"/>
  <c r="M8" i="23" s="1"/>
  <c r="XG9" i="23"/>
  <c r="J9" i="23"/>
  <c r="K9" i="23" s="1"/>
  <c r="XK9" i="23"/>
  <c r="I9" i="23"/>
  <c r="G9" i="23"/>
  <c r="F9" i="23"/>
  <c r="L9" i="23"/>
  <c r="BN16" i="23"/>
  <c r="BR16" i="23" s="1"/>
  <c r="XD8" i="23"/>
  <c r="XG8" i="23"/>
  <c r="J8" i="23"/>
  <c r="K8" i="23" s="1"/>
  <c r="XK8" i="23"/>
  <c r="I8" i="23"/>
  <c r="G8" i="23"/>
  <c r="F8" i="23"/>
  <c r="BN8" i="23"/>
  <c r="BR8" i="23" s="1"/>
  <c r="BR11" i="23"/>
  <c r="BN7" i="23"/>
  <c r="BR7" i="23" s="1"/>
  <c r="AQ13" i="23"/>
  <c r="AQ11" i="23"/>
  <c r="BN5" i="23"/>
  <c r="BR5" i="23" s="1"/>
  <c r="XL19" i="4"/>
  <c r="P19" i="4"/>
  <c r="Q19" i="4" s="1"/>
  <c r="XS19" i="4"/>
  <c r="N19" i="4"/>
  <c r="O19" i="4" s="1"/>
  <c r="AY19" i="4"/>
  <c r="R19" i="4"/>
  <c r="S19" i="4" s="1"/>
  <c r="L19" i="4"/>
  <c r="M19" i="4" s="1"/>
  <c r="J19" i="4"/>
  <c r="I19" i="4"/>
  <c r="G19" i="4"/>
  <c r="T19" i="4"/>
  <c r="U19" i="4" s="1"/>
  <c r="F19" i="4"/>
  <c r="BV20" i="4"/>
  <c r="BZ20" i="4" s="1"/>
  <c r="AU15" i="4"/>
  <c r="AY15" i="4" s="1"/>
  <c r="BV5" i="4"/>
  <c r="BZ5" i="4" s="1"/>
  <c r="BV16" i="4"/>
  <c r="BZ16" i="4" s="1"/>
  <c r="BX6" i="21"/>
  <c r="BX9" i="21"/>
  <c r="BX17" i="21"/>
  <c r="AU9" i="21"/>
  <c r="AU25" i="21"/>
  <c r="AU17" i="21"/>
  <c r="BX14" i="21"/>
  <c r="BX4" i="21"/>
  <c r="BX8" i="21"/>
  <c r="AU8" i="21"/>
  <c r="AU21" i="21"/>
  <c r="AR10" i="21"/>
  <c r="AR16" i="21"/>
  <c r="BU6" i="21"/>
  <c r="BU17" i="21"/>
  <c r="AU13" i="21"/>
  <c r="BX23" i="21"/>
  <c r="AU14" i="21"/>
  <c r="AU26" i="21"/>
  <c r="BX11" i="21"/>
  <c r="BX25" i="21"/>
  <c r="AU24" i="21"/>
  <c r="BX19" i="21"/>
  <c r="AU4" i="21"/>
  <c r="AU15" i="21"/>
  <c r="BX21" i="21"/>
  <c r="BX15" i="21"/>
  <c r="AU5" i="21"/>
  <c r="AR17" i="21"/>
  <c r="BU9" i="21"/>
  <c r="AU10" i="21"/>
  <c r="AU12" i="21"/>
  <c r="BX5" i="21"/>
  <c r="AU6" i="21"/>
  <c r="AU16" i="21"/>
  <c r="AU23" i="21"/>
  <c r="BX10" i="21"/>
  <c r="BX12" i="21"/>
  <c r="AU11" i="19"/>
  <c r="AU10" i="19"/>
  <c r="BX25" i="19"/>
  <c r="AU25" i="19"/>
  <c r="AU27" i="19"/>
  <c r="AR22" i="19"/>
  <c r="AR26" i="19"/>
  <c r="AR6" i="19"/>
  <c r="AU5" i="19"/>
  <c r="AU23" i="19"/>
  <c r="BX17" i="19"/>
  <c r="BX19" i="19"/>
  <c r="BX7" i="19"/>
  <c r="BX21" i="19"/>
  <c r="BX28" i="19"/>
  <c r="BX13" i="19"/>
  <c r="BX29" i="19"/>
  <c r="BX4" i="19"/>
  <c r="AU16" i="19"/>
  <c r="BX12" i="19"/>
  <c r="AU6" i="19"/>
  <c r="AU31" i="19"/>
  <c r="BX15" i="19"/>
  <c r="AU8" i="19"/>
  <c r="AU14" i="19"/>
  <c r="AU24" i="19"/>
  <c r="BU6" i="19"/>
  <c r="AU9" i="19"/>
  <c r="AU22" i="19"/>
  <c r="BX5" i="19"/>
  <c r="AU17" i="19"/>
  <c r="AU20" i="19"/>
  <c r="BX16" i="19"/>
  <c r="BX23" i="19"/>
  <c r="AU13" i="19"/>
  <c r="AU19" i="19"/>
  <c r="AU26" i="19"/>
  <c r="BX6" i="19"/>
  <c r="BX14" i="19"/>
  <c r="BX24" i="19"/>
  <c r="AU4" i="19"/>
  <c r="AU21" i="19"/>
  <c r="BX8" i="19"/>
  <c r="BX9" i="19"/>
  <c r="BX22" i="19"/>
  <c r="BX30" i="19"/>
  <c r="AU29" i="19"/>
  <c r="AU28" i="19"/>
  <c r="BX10" i="19"/>
  <c r="BX11" i="19"/>
  <c r="BX26" i="19"/>
  <c r="BU17" i="27"/>
  <c r="BX7" i="27"/>
  <c r="AU11" i="27"/>
  <c r="BX8" i="27"/>
  <c r="AU10" i="27"/>
  <c r="BX11" i="27"/>
  <c r="BU4" i="27"/>
  <c r="AR17" i="27"/>
  <c r="AU13" i="27"/>
  <c r="AU18" i="27"/>
  <c r="AU17" i="27"/>
  <c r="AU6" i="27"/>
  <c r="AU16" i="27"/>
  <c r="BX5" i="27"/>
  <c r="BX14" i="27"/>
  <c r="BX18" i="27"/>
  <c r="BX17" i="27"/>
  <c r="AU4" i="27"/>
  <c r="BX6" i="27"/>
  <c r="BX16" i="27"/>
  <c r="AU9" i="27"/>
  <c r="AU15" i="27"/>
  <c r="AR5" i="27"/>
  <c r="BU9" i="27"/>
  <c r="AU4" i="26"/>
  <c r="BX12" i="26"/>
  <c r="AU5" i="26"/>
  <c r="AU8" i="26"/>
  <c r="BX7" i="26"/>
  <c r="BU4" i="26"/>
  <c r="BX13" i="26"/>
  <c r="AU7" i="26"/>
  <c r="AR4" i="26"/>
  <c r="AU6" i="26"/>
  <c r="BX5" i="26"/>
  <c r="AU12" i="26"/>
  <c r="BX11" i="26"/>
  <c r="AU11" i="26"/>
  <c r="BX9" i="26"/>
  <c r="AU9" i="26"/>
  <c r="AU13" i="26"/>
  <c r="BU8" i="26"/>
  <c r="AR8" i="26"/>
  <c r="BX4" i="26"/>
  <c r="BX6" i="26"/>
  <c r="BR8" i="28"/>
  <c r="AQ6" i="28"/>
  <c r="AQ4" i="28"/>
  <c r="LR8" i="28"/>
  <c r="LY8" i="28" s="1"/>
  <c r="BN5" i="28"/>
  <c r="BR5" i="28" s="1"/>
  <c r="GL8" i="28"/>
  <c r="GS8" i="28" s="1"/>
  <c r="AQ5" i="28"/>
  <c r="BR11" i="24"/>
  <c r="BN5" i="24"/>
  <c r="BR5" i="24" s="1"/>
  <c r="AQ4" i="24"/>
  <c r="AQ8" i="24"/>
  <c r="BN4" i="24"/>
  <c r="BR4" i="24" s="1"/>
  <c r="BN13" i="23"/>
  <c r="BR13" i="23" s="1"/>
  <c r="AQ16" i="23"/>
  <c r="AQ7" i="23"/>
  <c r="AQ4" i="23"/>
  <c r="AQ5" i="23"/>
  <c r="BN14" i="23"/>
  <c r="BR14" i="23" s="1"/>
  <c r="BR12" i="23"/>
  <c r="BR15" i="23"/>
  <c r="AQ12" i="23"/>
  <c r="AQ14" i="23"/>
  <c r="AQ15" i="23"/>
  <c r="AU4" i="22"/>
  <c r="AY4" i="22" s="1"/>
  <c r="AU13" i="22"/>
  <c r="AY13" i="22" s="1"/>
  <c r="BV6" i="22"/>
  <c r="BZ6" i="22" s="1"/>
  <c r="AU14" i="22"/>
  <c r="AY14" i="22" s="1"/>
  <c r="AU9" i="22"/>
  <c r="AY9" i="22" s="1"/>
  <c r="BZ5" i="22"/>
  <c r="AU11" i="22"/>
  <c r="AY11" i="22" s="1"/>
  <c r="BV7" i="22"/>
  <c r="BZ7" i="22" s="1"/>
  <c r="AU5" i="22"/>
  <c r="AY5" i="22" s="1"/>
  <c r="BV8" i="22"/>
  <c r="BZ8" i="22" s="1"/>
  <c r="BV10" i="22"/>
  <c r="BZ10" i="22" s="1"/>
  <c r="BV12" i="4"/>
  <c r="BZ12" i="4" s="1"/>
  <c r="BV14" i="4"/>
  <c r="BZ14" i="4" s="1"/>
  <c r="BV24" i="4"/>
  <c r="BZ24" i="4" s="1"/>
  <c r="AU5" i="4"/>
  <c r="AY5" i="4" s="1"/>
  <c r="BV23" i="4"/>
  <c r="BZ23" i="4" s="1"/>
  <c r="AU10" i="4"/>
  <c r="AY10" i="4" s="1"/>
  <c r="AU8" i="4"/>
  <c r="AY8" i="4" s="1"/>
  <c r="AU22" i="4"/>
  <c r="AY22" i="4" s="1"/>
  <c r="AU12" i="4"/>
  <c r="AY12" i="4" s="1"/>
  <c r="AU9" i="4"/>
  <c r="AY9" i="4" s="1"/>
  <c r="AU16" i="4"/>
  <c r="AY16" i="4" s="1"/>
  <c r="AU23" i="4"/>
  <c r="AY23" i="4" s="1"/>
  <c r="AU20" i="4"/>
  <c r="AY20" i="4" s="1"/>
  <c r="BV21" i="4"/>
  <c r="BZ21" i="4" s="1"/>
  <c r="AU17" i="4"/>
  <c r="AY17" i="4" s="1"/>
  <c r="BV18" i="4"/>
  <c r="BZ18" i="4" s="1"/>
  <c r="AU18" i="4"/>
  <c r="AY18" i="4" s="1"/>
  <c r="BV7" i="4"/>
  <c r="BZ7" i="4" s="1"/>
  <c r="AU7" i="4"/>
  <c r="AY7" i="4" s="1"/>
  <c r="BV6" i="4"/>
  <c r="BZ6" i="4" s="1"/>
  <c r="AU6" i="4"/>
  <c r="AY6" i="4" s="1"/>
  <c r="BV15" i="4"/>
  <c r="BZ15" i="4" s="1"/>
  <c r="BV22" i="4"/>
  <c r="BZ22" i="4" s="1"/>
  <c r="AQ6" i="24"/>
  <c r="AQ11" i="24"/>
  <c r="BR8" i="24"/>
  <c r="AQ9" i="24"/>
  <c r="BU4" i="21"/>
  <c r="BU8" i="21"/>
  <c r="BU21" i="21"/>
  <c r="BU15" i="21"/>
  <c r="BU7" i="21"/>
  <c r="BU19" i="21"/>
  <c r="BU24" i="21"/>
  <c r="BU11" i="21"/>
  <c r="BU14" i="21"/>
  <c r="BU13" i="21"/>
  <c r="BU25" i="21"/>
  <c r="BU26" i="21"/>
  <c r="BU5" i="21"/>
  <c r="BU12" i="21"/>
  <c r="BU23" i="21"/>
  <c r="AR4" i="21"/>
  <c r="AR8" i="21"/>
  <c r="AR21" i="21"/>
  <c r="AR15" i="21"/>
  <c r="AR7" i="21"/>
  <c r="AR19" i="21"/>
  <c r="AR24" i="21"/>
  <c r="AR11" i="21"/>
  <c r="AR14" i="21"/>
  <c r="AR13" i="21"/>
  <c r="AR25" i="21"/>
  <c r="AR26" i="21"/>
  <c r="AR5" i="21"/>
  <c r="AR12" i="21"/>
  <c r="AR23" i="21"/>
  <c r="BU4" i="19"/>
  <c r="BU12" i="19"/>
  <c r="BU15" i="19"/>
  <c r="BU27" i="19"/>
  <c r="BU31" i="19"/>
  <c r="BU7" i="19"/>
  <c r="BU13" i="19"/>
  <c r="BU29" i="19"/>
  <c r="BU10" i="19"/>
  <c r="BU17" i="19"/>
  <c r="BU21" i="19"/>
  <c r="BU25" i="19"/>
  <c r="BU8" i="19"/>
  <c r="BU11" i="19"/>
  <c r="BU19" i="19"/>
  <c r="BU28" i="19"/>
  <c r="BU5" i="19"/>
  <c r="BU23" i="19"/>
  <c r="BU24" i="19"/>
  <c r="BU30" i="19"/>
  <c r="AR4" i="19"/>
  <c r="AR12" i="19"/>
  <c r="AR15" i="19"/>
  <c r="AR27" i="19"/>
  <c r="AR31" i="19"/>
  <c r="AR7" i="19"/>
  <c r="AR13" i="19"/>
  <c r="AR29" i="19"/>
  <c r="AR10" i="19"/>
  <c r="AR17" i="19"/>
  <c r="AR21" i="19"/>
  <c r="AR25" i="19"/>
  <c r="AR8" i="19"/>
  <c r="AR11" i="19"/>
  <c r="AR19" i="19"/>
  <c r="AR28" i="19"/>
  <c r="AR5" i="19"/>
  <c r="AR23" i="19"/>
  <c r="AR24" i="19"/>
  <c r="AR30" i="19"/>
  <c r="BX15" i="27"/>
  <c r="BU6" i="27"/>
  <c r="BU11" i="27"/>
  <c r="BX9" i="27"/>
  <c r="BX4" i="27"/>
  <c r="BX10" i="27"/>
  <c r="BU8" i="27"/>
  <c r="BU16" i="27"/>
  <c r="BU13" i="27"/>
  <c r="BU18" i="27"/>
  <c r="AR9" i="27"/>
  <c r="AR15" i="27"/>
  <c r="AR4" i="27"/>
  <c r="AR10" i="27"/>
  <c r="AR6" i="27"/>
  <c r="AR11" i="27"/>
  <c r="AR8" i="27"/>
  <c r="AR16" i="27"/>
  <c r="AR13" i="27"/>
  <c r="AR18" i="27"/>
  <c r="BU7" i="26"/>
  <c r="BU13" i="26"/>
  <c r="BU9" i="26"/>
  <c r="BU11" i="26"/>
  <c r="BU5" i="26"/>
  <c r="BU12" i="26"/>
  <c r="BU6" i="26"/>
  <c r="AR7" i="26"/>
  <c r="AR13" i="26"/>
  <c r="AR9" i="26"/>
  <c r="AR11" i="26"/>
  <c r="AR5" i="26"/>
  <c r="AR12" i="26"/>
  <c r="AR6" i="26"/>
  <c r="PP8" i="28"/>
  <c r="PW8" i="28" s="1"/>
  <c r="FD8" i="28"/>
  <c r="FK8" i="28" s="1"/>
  <c r="MZ8" i="28"/>
  <c r="NG8" i="28" s="1"/>
  <c r="SF8" i="28"/>
  <c r="SM8" i="28" s="1"/>
  <c r="HT8" i="28"/>
  <c r="IA8" i="28" s="1"/>
  <c r="TN8" i="28"/>
  <c r="TU8" i="28" s="1"/>
  <c r="UV8" i="28"/>
  <c r="VC8" i="28" s="1"/>
  <c r="CS8" i="28"/>
  <c r="OH8" i="28"/>
  <c r="OO8" i="28" s="1"/>
  <c r="JB8" i="28"/>
  <c r="JI8" i="28" s="1"/>
  <c r="WD8" i="28"/>
  <c r="WK8" i="28" s="1"/>
  <c r="FD7" i="28"/>
  <c r="FK7" i="28" s="1"/>
  <c r="OH7" i="28"/>
  <c r="OO7" i="28" s="1"/>
  <c r="CO9" i="28"/>
  <c r="CS9" i="28" s="1"/>
  <c r="KJ8" i="28"/>
  <c r="KQ8" i="28" s="1"/>
  <c r="CO4" i="28"/>
  <c r="CS4" i="28" s="1"/>
  <c r="JB9" i="28"/>
  <c r="JI9" i="28" s="1"/>
  <c r="SF9" i="28"/>
  <c r="SM9" i="28" s="1"/>
  <c r="XD8" i="28"/>
  <c r="KJ5" i="28"/>
  <c r="KQ5" i="28" s="1"/>
  <c r="TN5" i="28"/>
  <c r="TU5" i="28" s="1"/>
  <c r="DV8" i="28"/>
  <c r="EC8" i="28" s="1"/>
  <c r="XG8" i="28"/>
  <c r="J8" i="28"/>
  <c r="K8" i="28" s="1"/>
  <c r="XK8" i="28"/>
  <c r="I8" i="28"/>
  <c r="G8" i="28"/>
  <c r="F8" i="28"/>
  <c r="L8" i="28"/>
  <c r="KJ6" i="28"/>
  <c r="KQ6" i="28" s="1"/>
  <c r="TN6" i="28"/>
  <c r="TU6" i="28" s="1"/>
  <c r="CO6" i="28"/>
  <c r="CS6" i="28" s="1"/>
  <c r="CO5" i="28"/>
  <c r="CS5" i="28" s="1"/>
  <c r="CO7" i="28"/>
  <c r="CS7" i="28" s="1"/>
  <c r="XD6" i="28"/>
  <c r="PP5" i="28"/>
  <c r="PW5" i="28" s="1"/>
  <c r="GL6" i="28"/>
  <c r="GS6" i="28" s="1"/>
  <c r="GL5" i="28"/>
  <c r="GS5" i="28" s="1"/>
  <c r="XD5" i="28"/>
  <c r="SF7" i="28"/>
  <c r="SM7" i="28" s="1"/>
  <c r="JB6" i="28"/>
  <c r="JI6" i="28" s="1"/>
  <c r="SF6" i="28"/>
  <c r="SM6" i="28" s="1"/>
  <c r="JB5" i="28"/>
  <c r="JI5" i="28" s="1"/>
  <c r="SF5" i="28"/>
  <c r="SM5" i="28" s="1"/>
  <c r="HT9" i="28"/>
  <c r="IA9" i="28" s="1"/>
  <c r="QX9" i="28"/>
  <c r="RE9" i="28" s="1"/>
  <c r="JB7" i="28"/>
  <c r="JI7" i="28" s="1"/>
  <c r="DV7" i="28"/>
  <c r="EC7" i="28" s="1"/>
  <c r="MZ7" i="28"/>
  <c r="NG7" i="28" s="1"/>
  <c r="LR9" i="28"/>
  <c r="LY9" i="28" s="1"/>
  <c r="UV9" i="28"/>
  <c r="VC9" i="28" s="1"/>
  <c r="WD7" i="28"/>
  <c r="WK7" i="28" s="1"/>
  <c r="UV4" i="28"/>
  <c r="VC4" i="28" s="1"/>
  <c r="LR5" i="28"/>
  <c r="LY5" i="28" s="1"/>
  <c r="UV5" i="28"/>
  <c r="VC5" i="28" s="1"/>
  <c r="KJ9" i="28"/>
  <c r="KQ9" i="28" s="1"/>
  <c r="TN9" i="28"/>
  <c r="TU9" i="28" s="1"/>
  <c r="XG9" i="28"/>
  <c r="XG4" i="28"/>
  <c r="HT7" i="28"/>
  <c r="IA7" i="28" s="1"/>
  <c r="QX7" i="28"/>
  <c r="RE7" i="28" s="1"/>
  <c r="HT6" i="28"/>
  <c r="IA6" i="28" s="1"/>
  <c r="HT5" i="28"/>
  <c r="IA5" i="28" s="1"/>
  <c r="QX5" i="28"/>
  <c r="RE5" i="28" s="1"/>
  <c r="GL7" i="28"/>
  <c r="GS7" i="28" s="1"/>
  <c r="PP7" i="28"/>
  <c r="PW7" i="28" s="1"/>
  <c r="PP4" i="28"/>
  <c r="PW4" i="28" s="1"/>
  <c r="SF4" i="28"/>
  <c r="SM4" i="28" s="1"/>
  <c r="HT4" i="28"/>
  <c r="IA4" i="28" s="1"/>
  <c r="QX4" i="28"/>
  <c r="RE4" i="28" s="1"/>
  <c r="GL9" i="28"/>
  <c r="GS9" i="28" s="1"/>
  <c r="PP9" i="28"/>
  <c r="PW9" i="28" s="1"/>
  <c r="XD9" i="28"/>
  <c r="J9" i="28"/>
  <c r="K9" i="28" s="1"/>
  <c r="WD6" i="28"/>
  <c r="WK6" i="28" s="1"/>
  <c r="GL4" i="28"/>
  <c r="GS4" i="28" s="1"/>
  <c r="MZ6" i="28"/>
  <c r="NG6" i="28" s="1"/>
  <c r="XG6" i="28"/>
  <c r="LR6" i="28"/>
  <c r="LY6" i="28" s="1"/>
  <c r="UV6" i="28"/>
  <c r="VC6" i="28" s="1"/>
  <c r="MZ4" i="28"/>
  <c r="NG4" i="28" s="1"/>
  <c r="FD9" i="28"/>
  <c r="FK9" i="28" s="1"/>
  <c r="OH9" i="28"/>
  <c r="OO9" i="28" s="1"/>
  <c r="L6" i="28"/>
  <c r="M6" i="28" s="1"/>
  <c r="DV4" i="28"/>
  <c r="EC4" i="28" s="1"/>
  <c r="WD4" i="28"/>
  <c r="WK4" i="28" s="1"/>
  <c r="FD5" i="28"/>
  <c r="FK5" i="28" s="1"/>
  <c r="OH5" i="28"/>
  <c r="OO5" i="28" s="1"/>
  <c r="DV9" i="28"/>
  <c r="EC9" i="28" s="1"/>
  <c r="FD4" i="28"/>
  <c r="FK4" i="28" s="1"/>
  <c r="XG7" i="28"/>
  <c r="UV7" i="28"/>
  <c r="VC7" i="28" s="1"/>
  <c r="DV6" i="28"/>
  <c r="EC6" i="28" s="1"/>
  <c r="PP6" i="28"/>
  <c r="PW6" i="28" s="1"/>
  <c r="JB4" i="28"/>
  <c r="JI4" i="28" s="1"/>
  <c r="TN4" i="28"/>
  <c r="TU4" i="28" s="1"/>
  <c r="XK4" i="28"/>
  <c r="MZ9" i="28"/>
  <c r="NG9" i="28" s="1"/>
  <c r="OH4" i="28"/>
  <c r="OO4" i="28" s="1"/>
  <c r="LR4" i="28"/>
  <c r="LY4" i="28" s="1"/>
  <c r="KJ4" i="28"/>
  <c r="KQ4" i="28" s="1"/>
  <c r="J7" i="28"/>
  <c r="K7" i="28" s="1"/>
  <c r="LR7" i="28"/>
  <c r="LY7" i="28" s="1"/>
  <c r="FD6" i="28"/>
  <c r="FK6" i="28" s="1"/>
  <c r="QX6" i="28"/>
  <c r="RE6" i="28" s="1"/>
  <c r="KJ7" i="28"/>
  <c r="KQ7" i="28" s="1"/>
  <c r="TN7" i="28"/>
  <c r="TU7" i="28" s="1"/>
  <c r="OH6" i="28"/>
  <c r="OO6" i="28" s="1"/>
  <c r="DV5" i="28"/>
  <c r="EC5" i="28" s="1"/>
  <c r="MZ5" i="28"/>
  <c r="NG5" i="28" s="1"/>
  <c r="WD5" i="28"/>
  <c r="WK5" i="28" s="1"/>
  <c r="WD9" i="28"/>
  <c r="WK9" i="28" s="1"/>
  <c r="I9" i="28"/>
  <c r="J6" i="28"/>
  <c r="K6" i="28" s="1"/>
  <c r="I7" i="28"/>
  <c r="I6" i="28"/>
  <c r="L5" i="28"/>
  <c r="J5" i="28"/>
  <c r="I5" i="28"/>
  <c r="F7" i="28"/>
  <c r="XK6" i="28"/>
  <c r="G6" i="28"/>
  <c r="XD7" i="28"/>
  <c r="XK7" i="28"/>
  <c r="XG5" i="28"/>
  <c r="G9" i="28"/>
  <c r="XK9" i="28"/>
  <c r="F6" i="28"/>
  <c r="I4" i="28"/>
  <c r="F9" i="28"/>
  <c r="XD4" i="28"/>
  <c r="L7" i="28"/>
  <c r="G7" i="28"/>
  <c r="F5" i="28"/>
  <c r="L4" i="28"/>
  <c r="L9" i="28"/>
  <c r="G5" i="28"/>
  <c r="F4" i="28"/>
  <c r="G4" i="28"/>
  <c r="J4" i="28"/>
  <c r="CT17" i="21"/>
  <c r="CU17" i="21"/>
  <c r="CV17" i="21"/>
  <c r="CW17" i="21"/>
  <c r="CY17" i="21"/>
  <c r="CZ17" i="21"/>
  <c r="SZ17" i="21"/>
  <c r="TA17" i="21"/>
  <c r="TB17" i="21"/>
  <c r="TC17" i="21"/>
  <c r="TE17" i="21"/>
  <c r="TF17" i="21"/>
  <c r="TH17" i="21"/>
  <c r="TI17" i="21"/>
  <c r="TJ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CT15" i="21"/>
  <c r="CU15" i="21"/>
  <c r="CV15" i="21"/>
  <c r="CW15" i="21"/>
  <c r="CY15" i="21"/>
  <c r="CZ15" i="21"/>
  <c r="SZ15" i="21"/>
  <c r="TA15" i="21"/>
  <c r="TB15" i="21"/>
  <c r="TC15" i="21"/>
  <c r="TE15" i="21"/>
  <c r="TF15" i="21"/>
  <c r="TH15" i="21"/>
  <c r="TI15" i="21"/>
  <c r="TJ15" i="21"/>
  <c r="TK15" i="21"/>
  <c r="TL15" i="21"/>
  <c r="TM15" i="21"/>
  <c r="TN15" i="21"/>
  <c r="TO15" i="21"/>
  <c r="TP15" i="21"/>
  <c r="TQ15" i="21"/>
  <c r="TR15" i="21"/>
  <c r="TS15" i="21"/>
  <c r="TT15" i="21"/>
  <c r="TU15" i="21"/>
  <c r="TV15" i="21"/>
  <c r="TW15" i="21"/>
  <c r="TX15" i="21"/>
  <c r="TY15" i="21"/>
  <c r="TZ15" i="21"/>
  <c r="UA15" i="21"/>
  <c r="CT24" i="21"/>
  <c r="CU24" i="21"/>
  <c r="CV24" i="21"/>
  <c r="CW24" i="21"/>
  <c r="CY24" i="21"/>
  <c r="CZ24" i="21"/>
  <c r="SZ24" i="21"/>
  <c r="TA24" i="21"/>
  <c r="TB24" i="21"/>
  <c r="TC24" i="21"/>
  <c r="TE24" i="21"/>
  <c r="TF24" i="21"/>
  <c r="TH24" i="21"/>
  <c r="TI24" i="21"/>
  <c r="TJ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CT30" i="19"/>
  <c r="CU30" i="19"/>
  <c r="CV30" i="19"/>
  <c r="CW30" i="19"/>
  <c r="CY30" i="19"/>
  <c r="CZ30" i="19"/>
  <c r="SZ30" i="19"/>
  <c r="TA30" i="19"/>
  <c r="TB30" i="19"/>
  <c r="TC30" i="19"/>
  <c r="TE30" i="19"/>
  <c r="TF30" i="19"/>
  <c r="TH30" i="19"/>
  <c r="TI30" i="19"/>
  <c r="TJ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CT22" i="19"/>
  <c r="CU22" i="19"/>
  <c r="CV22" i="19"/>
  <c r="CW22" i="19"/>
  <c r="CY22" i="19"/>
  <c r="CZ22" i="19"/>
  <c r="SZ22" i="19"/>
  <c r="TA22" i="19"/>
  <c r="TB22" i="19"/>
  <c r="TC22" i="19"/>
  <c r="TE22" i="19"/>
  <c r="TF22" i="19"/>
  <c r="TH22" i="19"/>
  <c r="TI22" i="19"/>
  <c r="TJ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CT10" i="19"/>
  <c r="CU10" i="19"/>
  <c r="CV10" i="19"/>
  <c r="CW10" i="19"/>
  <c r="CY10" i="19"/>
  <c r="CZ10" i="19"/>
  <c r="SZ10" i="19"/>
  <c r="TA10" i="19"/>
  <c r="TB10" i="19"/>
  <c r="TC10" i="19"/>
  <c r="TE10" i="19"/>
  <c r="TF10" i="19"/>
  <c r="TH10" i="19"/>
  <c r="TI10" i="19"/>
  <c r="TJ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CT18" i="27"/>
  <c r="CU18" i="27"/>
  <c r="CV18" i="27"/>
  <c r="CW18" i="27"/>
  <c r="CY18" i="27"/>
  <c r="CZ18" i="27"/>
  <c r="SZ18" i="27"/>
  <c r="TA18" i="27"/>
  <c r="TB18" i="27"/>
  <c r="TC18" i="27"/>
  <c r="TE18" i="27"/>
  <c r="TF18" i="27"/>
  <c r="TH18" i="27"/>
  <c r="TI18" i="27"/>
  <c r="TJ18" i="27"/>
  <c r="TK18" i="27"/>
  <c r="TL18" i="27"/>
  <c r="TM18" i="27"/>
  <c r="TN18" i="27"/>
  <c r="TO18" i="27"/>
  <c r="TP18" i="27"/>
  <c r="TQ18" i="27"/>
  <c r="TR18" i="27"/>
  <c r="TS18" i="27"/>
  <c r="TT18" i="27"/>
  <c r="TU18" i="27"/>
  <c r="TV18" i="27"/>
  <c r="TW18" i="27"/>
  <c r="TX18" i="27"/>
  <c r="TY18" i="27"/>
  <c r="TZ18" i="27"/>
  <c r="UA18" i="27"/>
  <c r="CT10" i="27"/>
  <c r="CU10" i="27"/>
  <c r="CV10" i="27"/>
  <c r="CW10" i="27"/>
  <c r="CY10" i="27"/>
  <c r="CZ10" i="27"/>
  <c r="SZ10" i="27"/>
  <c r="TA10" i="27"/>
  <c r="TB10" i="27"/>
  <c r="TC10" i="27"/>
  <c r="TE10" i="27"/>
  <c r="TF10" i="27"/>
  <c r="TH10" i="27"/>
  <c r="TI10" i="27"/>
  <c r="TJ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CT12" i="26"/>
  <c r="CU12" i="26"/>
  <c r="CV12" i="26"/>
  <c r="CW12" i="26"/>
  <c r="CY12" i="26"/>
  <c r="CZ12" i="26"/>
  <c r="SZ12" i="26"/>
  <c r="TA12" i="26"/>
  <c r="TB12" i="26"/>
  <c r="TC12" i="26"/>
  <c r="TE12" i="26"/>
  <c r="TF12" i="26"/>
  <c r="TH12" i="26"/>
  <c r="TI12" i="26"/>
  <c r="TJ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CT6" i="26"/>
  <c r="CU6" i="26"/>
  <c r="CV6" i="26"/>
  <c r="CW6" i="26"/>
  <c r="CY6" i="26"/>
  <c r="CZ6" i="26"/>
  <c r="SZ6" i="26"/>
  <c r="TA6" i="26"/>
  <c r="TB6" i="26"/>
  <c r="TC6" i="26"/>
  <c r="TE6" i="26"/>
  <c r="TF6" i="26"/>
  <c r="TH6" i="26"/>
  <c r="TI6" i="26"/>
  <c r="TJ6" i="26"/>
  <c r="TK6" i="26"/>
  <c r="TL6" i="26"/>
  <c r="TM6" i="26"/>
  <c r="TN6" i="26"/>
  <c r="TO6" i="26"/>
  <c r="TP6" i="26"/>
  <c r="TQ6" i="26"/>
  <c r="TR6" i="26"/>
  <c r="TS6" i="26"/>
  <c r="TT6" i="26"/>
  <c r="TU6" i="26"/>
  <c r="TV6" i="26"/>
  <c r="TW6" i="26"/>
  <c r="TX6" i="26"/>
  <c r="TY6" i="26"/>
  <c r="TZ6" i="26"/>
  <c r="UA6" i="26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Q15" i="4"/>
  <c r="CR15" i="4"/>
  <c r="CS15" i="4"/>
  <c r="CT15" i="4"/>
  <c r="CU15" i="4"/>
  <c r="CV15" i="4"/>
  <c r="CX15" i="4"/>
  <c r="CY15" i="4"/>
  <c r="CZ15" i="4"/>
  <c r="WF15" i="4"/>
  <c r="WG15" i="4"/>
  <c r="WH15" i="4"/>
  <c r="WI15" i="4"/>
  <c r="WJ15" i="4"/>
  <c r="WK15" i="4"/>
  <c r="WM15" i="4"/>
  <c r="WN15" i="4"/>
  <c r="WO15" i="4"/>
  <c r="WP15" i="4"/>
  <c r="WQ15" i="4"/>
  <c r="WR15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CQ13" i="4"/>
  <c r="CR13" i="4"/>
  <c r="CS13" i="4"/>
  <c r="CT13" i="4"/>
  <c r="CU13" i="4"/>
  <c r="CV13" i="4"/>
  <c r="CX13" i="4"/>
  <c r="CY13" i="4"/>
  <c r="CZ13" i="4"/>
  <c r="WF13" i="4"/>
  <c r="WG13" i="4"/>
  <c r="WH13" i="4"/>
  <c r="WI13" i="4"/>
  <c r="WJ13" i="4"/>
  <c r="WK13" i="4"/>
  <c r="WM13" i="4"/>
  <c r="WN13" i="4"/>
  <c r="WO13" i="4"/>
  <c r="WP13" i="4"/>
  <c r="WQ13" i="4"/>
  <c r="WR13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XH10" i="23" l="1"/>
  <c r="H10" i="23"/>
  <c r="XL10" i="23"/>
  <c r="CT10" i="23"/>
  <c r="CU10" i="23"/>
  <c r="M10" i="23"/>
  <c r="F18" i="19"/>
  <c r="F12" i="27"/>
  <c r="G20" i="21"/>
  <c r="XK5" i="28"/>
  <c r="F22" i="21"/>
  <c r="I12" i="27"/>
  <c r="H12" i="27" s="1"/>
  <c r="A12" i="27" s="1" a="1"/>
  <c r="A12" i="27" s="1"/>
  <c r="XH9" i="23"/>
  <c r="XL9" i="23" s="1"/>
  <c r="XH8" i="23"/>
  <c r="XL8" i="23" s="1"/>
  <c r="F18" i="21"/>
  <c r="I20" i="21"/>
  <c r="I22" i="21"/>
  <c r="I18" i="19"/>
  <c r="XH6" i="23"/>
  <c r="XL6" i="23" s="1"/>
  <c r="XP19" i="4"/>
  <c r="XT19" i="4" s="1"/>
  <c r="UG20" i="21"/>
  <c r="UJ20" i="21"/>
  <c r="O20" i="21"/>
  <c r="DC20" i="21"/>
  <c r="P20" i="21" s="1"/>
  <c r="K20" i="21"/>
  <c r="M20" i="21" s="1"/>
  <c r="UG18" i="21"/>
  <c r="UJ22" i="21"/>
  <c r="I18" i="21"/>
  <c r="UG22" i="21"/>
  <c r="O22" i="21"/>
  <c r="DC22" i="21"/>
  <c r="P22" i="21" s="1"/>
  <c r="K22" i="21"/>
  <c r="M22" i="21" s="1"/>
  <c r="UJ18" i="21"/>
  <c r="O18" i="21"/>
  <c r="DC18" i="21"/>
  <c r="P18" i="21" s="1"/>
  <c r="K18" i="21"/>
  <c r="M18" i="21" s="1"/>
  <c r="UJ18" i="19"/>
  <c r="UG18" i="19"/>
  <c r="O18" i="19"/>
  <c r="DC18" i="19"/>
  <c r="P18" i="19" s="1"/>
  <c r="K18" i="19"/>
  <c r="M18" i="19" s="1"/>
  <c r="UG12" i="27"/>
  <c r="UJ12" i="27"/>
  <c r="O12" i="27"/>
  <c r="DC12" i="27"/>
  <c r="P12" i="27" s="1"/>
  <c r="K12" i="27"/>
  <c r="M12" i="27" s="1"/>
  <c r="H6" i="23"/>
  <c r="A6" i="23" s="1" a="1"/>
  <c r="A6" i="23" s="1"/>
  <c r="M6" i="23"/>
  <c r="CT6" i="23"/>
  <c r="CU6" i="23"/>
  <c r="CU8" i="23"/>
  <c r="CT8" i="23"/>
  <c r="H9" i="23"/>
  <c r="A9" i="23" s="1" a="1"/>
  <c r="A9" i="23" s="1"/>
  <c r="M9" i="23"/>
  <c r="CT9" i="23"/>
  <c r="CU9" i="23"/>
  <c r="H8" i="23"/>
  <c r="A8" i="23" s="1" a="1"/>
  <c r="A8" i="23" s="1"/>
  <c r="DC19" i="4"/>
  <c r="DB19" i="4"/>
  <c r="H19" i="4"/>
  <c r="A19" i="4" s="1" a="1"/>
  <c r="A19" i="4" s="1"/>
  <c r="K19" i="4"/>
  <c r="XH8" i="28"/>
  <c r="XH5" i="28"/>
  <c r="XH6" i="28"/>
  <c r="XL6" i="28" s="1"/>
  <c r="XL8" i="28"/>
  <c r="H8" i="28"/>
  <c r="CT8" i="28"/>
  <c r="CU8" i="28"/>
  <c r="M8" i="28"/>
  <c r="XH4" i="28"/>
  <c r="XL4" i="28" s="1"/>
  <c r="XH9" i="28"/>
  <c r="XL9" i="28" s="1"/>
  <c r="CU6" i="28"/>
  <c r="TD17" i="21"/>
  <c r="CX24" i="21"/>
  <c r="CT6" i="28"/>
  <c r="H4" i="28"/>
  <c r="XH7" i="28"/>
  <c r="XL7" i="28" s="1"/>
  <c r="H7" i="28"/>
  <c r="CU4" i="28"/>
  <c r="CT4" i="28"/>
  <c r="M4" i="28"/>
  <c r="H6" i="28"/>
  <c r="K5" i="28"/>
  <c r="K4" i="28"/>
  <c r="M5" i="28"/>
  <c r="CT5" i="28"/>
  <c r="CU5" i="28"/>
  <c r="H5" i="28"/>
  <c r="M7" i="28"/>
  <c r="CU7" i="28"/>
  <c r="CT7" i="28"/>
  <c r="M9" i="28"/>
  <c r="CU9" i="28"/>
  <c r="CT9" i="28"/>
  <c r="H9" i="28"/>
  <c r="A9" i="28" s="1" a="1"/>
  <c r="A9" i="28" s="1"/>
  <c r="CX10" i="19"/>
  <c r="CX18" i="27"/>
  <c r="TD18" i="27"/>
  <c r="CW16" i="4"/>
  <c r="DA16" i="4" s="1"/>
  <c r="TD30" i="19"/>
  <c r="TG30" i="19"/>
  <c r="G30" i="19" s="1"/>
  <c r="CX6" i="26"/>
  <c r="UH12" i="26"/>
  <c r="DA12" i="26"/>
  <c r="TD15" i="21"/>
  <c r="CX17" i="21"/>
  <c r="TG17" i="21"/>
  <c r="G17" i="21" s="1"/>
  <c r="DA17" i="21"/>
  <c r="TD24" i="21"/>
  <c r="UE30" i="19"/>
  <c r="CX30" i="19"/>
  <c r="TG22" i="19"/>
  <c r="G22" i="19" s="1"/>
  <c r="TD10" i="27"/>
  <c r="TG12" i="26"/>
  <c r="F12" i="26" s="1"/>
  <c r="TD12" i="26"/>
  <c r="TD6" i="26"/>
  <c r="CW15" i="4"/>
  <c r="DA15" i="4" s="1"/>
  <c r="WL16" i="4"/>
  <c r="WS16" i="4" s="1"/>
  <c r="L17" i="21"/>
  <c r="DB17" i="21" s="1"/>
  <c r="XL16" i="4"/>
  <c r="J12" i="26"/>
  <c r="K12" i="26" s="1"/>
  <c r="DA18" i="27"/>
  <c r="UH10" i="27"/>
  <c r="CX10" i="27"/>
  <c r="TG18" i="27"/>
  <c r="G18" i="27" s="1"/>
  <c r="TD10" i="19"/>
  <c r="TD22" i="19"/>
  <c r="CX15" i="21"/>
  <c r="DA24" i="21"/>
  <c r="UD17" i="21"/>
  <c r="UF17" i="21"/>
  <c r="UI17" i="21"/>
  <c r="N17" i="21"/>
  <c r="O17" i="21" s="1"/>
  <c r="UE17" i="21"/>
  <c r="UH17" i="21"/>
  <c r="UC17" i="21"/>
  <c r="J17" i="21"/>
  <c r="L15" i="21"/>
  <c r="DB15" i="21" s="1"/>
  <c r="TG15" i="21"/>
  <c r="G15" i="21" s="1"/>
  <c r="DA15" i="21"/>
  <c r="UH15" i="21"/>
  <c r="UD15" i="21"/>
  <c r="UC15" i="21"/>
  <c r="N15" i="21"/>
  <c r="O15" i="21" s="1"/>
  <c r="UE15" i="21"/>
  <c r="UF15" i="21"/>
  <c r="UI15" i="21"/>
  <c r="J15" i="21"/>
  <c r="TG24" i="21"/>
  <c r="G24" i="21" s="1"/>
  <c r="UD24" i="21"/>
  <c r="N24" i="21"/>
  <c r="O24" i="21" s="1"/>
  <c r="UC24" i="21"/>
  <c r="UH24" i="21"/>
  <c r="UE24" i="21"/>
  <c r="UI24" i="21"/>
  <c r="L24" i="21"/>
  <c r="DB24" i="21" s="1"/>
  <c r="UF24" i="21"/>
  <c r="J24" i="21"/>
  <c r="N30" i="19"/>
  <c r="O30" i="19" s="1"/>
  <c r="UD30" i="19"/>
  <c r="UC30" i="19"/>
  <c r="UH30" i="19"/>
  <c r="UI30" i="19"/>
  <c r="L30" i="19"/>
  <c r="DB30" i="19" s="1"/>
  <c r="DA30" i="19"/>
  <c r="J30" i="19"/>
  <c r="UF30" i="19"/>
  <c r="TG10" i="19"/>
  <c r="G10" i="19" s="1"/>
  <c r="CX22" i="19"/>
  <c r="UE22" i="19"/>
  <c r="N22" i="19"/>
  <c r="O22" i="19" s="1"/>
  <c r="UD22" i="19"/>
  <c r="UC22" i="19"/>
  <c r="UH22" i="19"/>
  <c r="DA22" i="19"/>
  <c r="UI22" i="19"/>
  <c r="L22" i="19"/>
  <c r="DB22" i="19" s="1"/>
  <c r="UF22" i="19"/>
  <c r="J22" i="19"/>
  <c r="UE10" i="19"/>
  <c r="N10" i="19"/>
  <c r="O10" i="19" s="1"/>
  <c r="UD10" i="19"/>
  <c r="UI10" i="19"/>
  <c r="UC10" i="19"/>
  <c r="UH10" i="19"/>
  <c r="DA10" i="19"/>
  <c r="J10" i="19"/>
  <c r="UF10" i="19"/>
  <c r="L10" i="19"/>
  <c r="DB10" i="19" s="1"/>
  <c r="DA10" i="27"/>
  <c r="UD18" i="27"/>
  <c r="UF18" i="27"/>
  <c r="UH18" i="27"/>
  <c r="UI18" i="27"/>
  <c r="N18" i="27"/>
  <c r="O18" i="27" s="1"/>
  <c r="UE18" i="27"/>
  <c r="UC18" i="27"/>
  <c r="L18" i="27"/>
  <c r="DB18" i="27" s="1"/>
  <c r="J18" i="27"/>
  <c r="TG10" i="27"/>
  <c r="F10" i="27" s="1"/>
  <c r="UD10" i="27"/>
  <c r="UI10" i="27"/>
  <c r="UC10" i="27"/>
  <c r="N10" i="27"/>
  <c r="O10" i="27" s="1"/>
  <c r="UE10" i="27"/>
  <c r="L10" i="27"/>
  <c r="DB10" i="27" s="1"/>
  <c r="J10" i="27"/>
  <c r="UF10" i="27"/>
  <c r="CX12" i="26"/>
  <c r="UE12" i="26"/>
  <c r="N12" i="26"/>
  <c r="O12" i="26" s="1"/>
  <c r="UD12" i="26"/>
  <c r="UI12" i="26"/>
  <c r="UF12" i="26"/>
  <c r="L12" i="26"/>
  <c r="DB12" i="26" s="1"/>
  <c r="UC12" i="26"/>
  <c r="TG6" i="26"/>
  <c r="G6" i="26" s="1"/>
  <c r="UD6" i="26"/>
  <c r="UC6" i="26"/>
  <c r="UH6" i="26"/>
  <c r="UE6" i="26"/>
  <c r="N6" i="26"/>
  <c r="O6" i="26" s="1"/>
  <c r="DA6" i="26"/>
  <c r="UI6" i="26"/>
  <c r="L6" i="26"/>
  <c r="DB6" i="26" s="1"/>
  <c r="J6" i="26"/>
  <c r="UF6" i="26"/>
  <c r="CW13" i="4"/>
  <c r="DA13" i="4" s="1"/>
  <c r="XL13" i="4"/>
  <c r="XO16" i="4"/>
  <c r="WL15" i="4"/>
  <c r="WS15" i="4" s="1"/>
  <c r="XO15" i="4"/>
  <c r="P16" i="4"/>
  <c r="Q16" i="4" s="1"/>
  <c r="XS16" i="4"/>
  <c r="N16" i="4"/>
  <c r="R16" i="4"/>
  <c r="S16" i="4" s="1"/>
  <c r="L16" i="4"/>
  <c r="M16" i="4" s="1"/>
  <c r="J16" i="4"/>
  <c r="I16" i="4"/>
  <c r="G16" i="4"/>
  <c r="T16" i="4"/>
  <c r="U16" i="4" s="1"/>
  <c r="F16" i="4"/>
  <c r="WL13" i="4"/>
  <c r="WS13" i="4" s="1"/>
  <c r="XO13" i="4"/>
  <c r="P15" i="4"/>
  <c r="Q15" i="4" s="1"/>
  <c r="XL15" i="4"/>
  <c r="XS15" i="4"/>
  <c r="N15" i="4"/>
  <c r="O15" i="4" s="1"/>
  <c r="F15" i="4"/>
  <c r="L15" i="4"/>
  <c r="M15" i="4" s="1"/>
  <c r="G15" i="4"/>
  <c r="T15" i="4"/>
  <c r="U15" i="4" s="1"/>
  <c r="I15" i="4"/>
  <c r="R15" i="4"/>
  <c r="S15" i="4" s="1"/>
  <c r="J15" i="4"/>
  <c r="P13" i="4"/>
  <c r="Q13" i="4" s="1"/>
  <c r="XS13" i="4"/>
  <c r="N13" i="4"/>
  <c r="O13" i="4" s="1"/>
  <c r="R13" i="4"/>
  <c r="S13" i="4" s="1"/>
  <c r="L13" i="4"/>
  <c r="M13" i="4" s="1"/>
  <c r="J13" i="4"/>
  <c r="I13" i="4"/>
  <c r="G13" i="4"/>
  <c r="T13" i="4"/>
  <c r="U13" i="4" s="1"/>
  <c r="F13" i="4"/>
  <c r="H20" i="21" l="1"/>
  <c r="A20" i="21" s="1" a="1"/>
  <c r="A20" i="21" s="1"/>
  <c r="H18" i="19"/>
  <c r="A18" i="19" s="1" a="1"/>
  <c r="A18" i="19" s="1"/>
  <c r="N10" i="23"/>
  <c r="E10" i="23" s="1"/>
  <c r="H22" i="21"/>
  <c r="A22" i="21" s="1" a="1"/>
  <c r="A22" i="21" s="1"/>
  <c r="V19" i="4"/>
  <c r="W19" i="4" s="1"/>
  <c r="N8" i="23"/>
  <c r="P8" i="23" s="1"/>
  <c r="H18" i="21"/>
  <c r="A18" i="21" s="1" a="1"/>
  <c r="A18" i="21" s="1"/>
  <c r="F6" i="26"/>
  <c r="XL5" i="28"/>
  <c r="G12" i="26"/>
  <c r="Q20" i="21"/>
  <c r="R20" i="21"/>
  <c r="E20" i="21"/>
  <c r="Q22" i="21"/>
  <c r="R22" i="21"/>
  <c r="E22" i="21"/>
  <c r="Q18" i="21"/>
  <c r="R18" i="21"/>
  <c r="E18" i="21"/>
  <c r="Q18" i="19"/>
  <c r="R18" i="19"/>
  <c r="E18" i="19"/>
  <c r="R12" i="27"/>
  <c r="Q12" i="27"/>
  <c r="E12" i="27"/>
  <c r="N6" i="23"/>
  <c r="N9" i="23"/>
  <c r="O8" i="23"/>
  <c r="I18" i="27"/>
  <c r="I10" i="27"/>
  <c r="I12" i="26"/>
  <c r="N8" i="28"/>
  <c r="I10" i="19"/>
  <c r="I30" i="19"/>
  <c r="I22" i="19"/>
  <c r="I6" i="26"/>
  <c r="F18" i="27"/>
  <c r="I15" i="21"/>
  <c r="I24" i="21"/>
  <c r="I17" i="21"/>
  <c r="N6" i="28"/>
  <c r="E6" i="28" s="1"/>
  <c r="N4" i="28"/>
  <c r="E4" i="28" s="1"/>
  <c r="F17" i="21"/>
  <c r="N9" i="28"/>
  <c r="E9" i="28" s="1"/>
  <c r="N7" i="28"/>
  <c r="O7" i="28" s="1"/>
  <c r="N5" i="28"/>
  <c r="UG30" i="19"/>
  <c r="UJ30" i="19"/>
  <c r="F30" i="19"/>
  <c r="H30" i="19" s="1"/>
  <c r="XP15" i="4"/>
  <c r="XT15" i="4" s="1"/>
  <c r="UJ17" i="21"/>
  <c r="UG17" i="21"/>
  <c r="DC15" i="21"/>
  <c r="P15" i="21" s="1"/>
  <c r="F15" i="21"/>
  <c r="F24" i="21"/>
  <c r="F22" i="19"/>
  <c r="H22" i="19" s="1"/>
  <c r="DC6" i="26"/>
  <c r="P6" i="26" s="1"/>
  <c r="XP13" i="4"/>
  <c r="XT13" i="4" s="1"/>
  <c r="XP16" i="4"/>
  <c r="XT16" i="4" s="1"/>
  <c r="DB15" i="4"/>
  <c r="UG6" i="26"/>
  <c r="UG12" i="26"/>
  <c r="DC12" i="26"/>
  <c r="P12" i="26" s="1"/>
  <c r="DC10" i="27"/>
  <c r="P10" i="27" s="1"/>
  <c r="UG10" i="27"/>
  <c r="DC18" i="27"/>
  <c r="P18" i="27" s="1"/>
  <c r="G10" i="27"/>
  <c r="H10" i="27" s="1"/>
  <c r="DC30" i="19"/>
  <c r="P30" i="19" s="1"/>
  <c r="F10" i="19"/>
  <c r="H10" i="19" s="1"/>
  <c r="DC17" i="21"/>
  <c r="P17" i="21" s="1"/>
  <c r="UG15" i="21"/>
  <c r="K17" i="21"/>
  <c r="M17" i="21" s="1"/>
  <c r="UG24" i="21"/>
  <c r="UJ15" i="21"/>
  <c r="K15" i="21"/>
  <c r="M15" i="21" s="1"/>
  <c r="UJ24" i="21"/>
  <c r="DC24" i="21"/>
  <c r="P24" i="21" s="1"/>
  <c r="K24" i="21"/>
  <c r="M24" i="21" s="1"/>
  <c r="DC22" i="19"/>
  <c r="P22" i="19" s="1"/>
  <c r="UG22" i="19"/>
  <c r="K30" i="19"/>
  <c r="M30" i="19" s="1"/>
  <c r="UJ22" i="19"/>
  <c r="K22" i="19"/>
  <c r="M22" i="19" s="1"/>
  <c r="UJ10" i="19"/>
  <c r="UG10" i="19"/>
  <c r="DC10" i="19"/>
  <c r="K10" i="19"/>
  <c r="M10" i="19" s="1"/>
  <c r="UG18" i="27"/>
  <c r="UJ18" i="27"/>
  <c r="K18" i="27"/>
  <c r="M18" i="27" s="1"/>
  <c r="UJ10" i="27"/>
  <c r="K10" i="27"/>
  <c r="M10" i="27" s="1"/>
  <c r="UJ12" i="26"/>
  <c r="M12" i="26"/>
  <c r="UJ6" i="26"/>
  <c r="K6" i="26"/>
  <c r="M6" i="26" s="1"/>
  <c r="DC15" i="4"/>
  <c r="DB16" i="4"/>
  <c r="DC16" i="4"/>
  <c r="O16" i="4"/>
  <c r="H16" i="4"/>
  <c r="A16" i="4" s="1" a="1"/>
  <c r="A16" i="4" s="1"/>
  <c r="K16" i="4"/>
  <c r="DC13" i="4"/>
  <c r="H15" i="4"/>
  <c r="K15" i="4"/>
  <c r="DB13" i="4"/>
  <c r="H13" i="4"/>
  <c r="K13" i="4"/>
  <c r="E8" i="23" l="1"/>
  <c r="E19" i="4"/>
  <c r="O10" i="23"/>
  <c r="P10" i="23"/>
  <c r="X19" i="4"/>
  <c r="H6" i="26"/>
  <c r="H12" i="26"/>
  <c r="A12" i="26" s="1" a="1"/>
  <c r="A12" i="26" s="1"/>
  <c r="O6" i="23"/>
  <c r="P6" i="23"/>
  <c r="E6" i="23"/>
  <c r="O9" i="23"/>
  <c r="P9" i="23"/>
  <c r="E9" i="23"/>
  <c r="O6" i="28"/>
  <c r="P6" i="28"/>
  <c r="H17" i="21"/>
  <c r="A17" i="21" s="1" a="1"/>
  <c r="A17" i="21" s="1"/>
  <c r="H24" i="21"/>
  <c r="A24" i="21" s="1" a="1"/>
  <c r="A24" i="21" s="1"/>
  <c r="H15" i="21"/>
  <c r="E7" i="28"/>
  <c r="V16" i="4"/>
  <c r="E16" i="4" s="1"/>
  <c r="O8" i="28"/>
  <c r="P8" i="28"/>
  <c r="E8" i="28"/>
  <c r="O4" i="28"/>
  <c r="P4" i="28"/>
  <c r="A22" i="19" a="1"/>
  <c r="A22" i="19" s="1"/>
  <c r="O9" i="28"/>
  <c r="P9" i="28"/>
  <c r="H18" i="27"/>
  <c r="A18" i="27" s="1" a="1"/>
  <c r="A18" i="27" s="1"/>
  <c r="A30" i="19" a="1"/>
  <c r="A30" i="19" s="1"/>
  <c r="Q17" i="21"/>
  <c r="R17" i="21"/>
  <c r="Q24" i="21"/>
  <c r="R24" i="21"/>
  <c r="Q15" i="21"/>
  <c r="R15" i="21"/>
  <c r="R22" i="19"/>
  <c r="Q22" i="19"/>
  <c r="Q30" i="19"/>
  <c r="R30" i="19"/>
  <c r="Q10" i="27"/>
  <c r="R10" i="27"/>
  <c r="Q18" i="27"/>
  <c r="R18" i="27"/>
  <c r="Q6" i="26"/>
  <c r="R6" i="26"/>
  <c r="Q12" i="26"/>
  <c r="R12" i="26"/>
  <c r="P7" i="28"/>
  <c r="P5" i="28"/>
  <c r="O5" i="28"/>
  <c r="E5" i="28"/>
  <c r="V13" i="4"/>
  <c r="X13" i="4" s="1"/>
  <c r="V15" i="4"/>
  <c r="E15" i="4" s="1"/>
  <c r="E12" i="26"/>
  <c r="E17" i="21"/>
  <c r="E15" i="21"/>
  <c r="E24" i="21"/>
  <c r="E30" i="19"/>
  <c r="P10" i="19"/>
  <c r="E22" i="19"/>
  <c r="E18" i="27"/>
  <c r="E10" i="27"/>
  <c r="E6" i="26"/>
  <c r="A4" i="28" l="1" a="1"/>
  <c r="A4" i="28" s="1"/>
  <c r="A7" i="28" a="1"/>
  <c r="A7" i="28" s="1"/>
  <c r="X16" i="4"/>
  <c r="W16" i="4"/>
  <c r="A8" i="28" a="1"/>
  <c r="A8" i="28" s="1"/>
  <c r="W13" i="4"/>
  <c r="E13" i="4"/>
  <c r="X15" i="4"/>
  <c r="W15" i="4"/>
  <c r="R10" i="19"/>
  <c r="Q10" i="19"/>
  <c r="A5" i="28" a="1"/>
  <c r="A5" i="28" s="1"/>
  <c r="A6" i="28" a="1"/>
  <c r="A6" i="28" s="1"/>
  <c r="E10" i="19"/>
  <c r="CT16" i="21"/>
  <c r="CU16" i="21"/>
  <c r="CV16" i="21"/>
  <c r="CW16" i="21"/>
  <c r="CY16" i="21"/>
  <c r="CZ16" i="21"/>
  <c r="SZ16" i="21"/>
  <c r="TA16" i="21"/>
  <c r="TB16" i="21"/>
  <c r="TC16" i="21"/>
  <c r="TE16" i="21"/>
  <c r="TF16" i="21"/>
  <c r="TH16" i="21"/>
  <c r="TI16" i="21"/>
  <c r="TJ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CT7" i="19"/>
  <c r="CU7" i="19"/>
  <c r="CV7" i="19"/>
  <c r="CW7" i="19"/>
  <c r="CY7" i="19"/>
  <c r="CZ7" i="19"/>
  <c r="SZ7" i="19"/>
  <c r="TA7" i="19"/>
  <c r="TB7" i="19"/>
  <c r="TC7" i="19"/>
  <c r="TE7" i="19"/>
  <c r="TF7" i="19"/>
  <c r="TH7" i="19"/>
  <c r="TI7" i="19"/>
  <c r="TJ7" i="19"/>
  <c r="TK7" i="19"/>
  <c r="TL7" i="19"/>
  <c r="TM7" i="19"/>
  <c r="TN7" i="19"/>
  <c r="TO7" i="19"/>
  <c r="TP7" i="19"/>
  <c r="TQ7" i="19"/>
  <c r="TR7" i="19"/>
  <c r="TS7" i="19"/>
  <c r="TT7" i="19"/>
  <c r="TU7" i="19"/>
  <c r="TV7" i="19"/>
  <c r="TW7" i="19"/>
  <c r="TX7" i="19"/>
  <c r="TY7" i="19"/>
  <c r="TZ7" i="19"/>
  <c r="UA7" i="19"/>
  <c r="CT11" i="26"/>
  <c r="CU11" i="26"/>
  <c r="CV11" i="26"/>
  <c r="CW11" i="26"/>
  <c r="CY11" i="26"/>
  <c r="CZ11" i="26"/>
  <c r="SZ11" i="26"/>
  <c r="TA11" i="26"/>
  <c r="TB11" i="26"/>
  <c r="TC11" i="26"/>
  <c r="TE11" i="26"/>
  <c r="TF11" i="26"/>
  <c r="TH11" i="26"/>
  <c r="TI11" i="26"/>
  <c r="TJ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CT24" i="19"/>
  <c r="CU24" i="19"/>
  <c r="CV24" i="19"/>
  <c r="CW24" i="19"/>
  <c r="CY24" i="19"/>
  <c r="CZ24" i="19"/>
  <c r="SZ24" i="19"/>
  <c r="TA24" i="19"/>
  <c r="TB24" i="19"/>
  <c r="TC24" i="19"/>
  <c r="TE24" i="19"/>
  <c r="TF24" i="19"/>
  <c r="TH24" i="19"/>
  <c r="TI24" i="19"/>
  <c r="TJ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D27" i="11" l="1"/>
  <c r="D28" i="11"/>
  <c r="D29" i="11"/>
  <c r="D26" i="11"/>
  <c r="C27" i="11"/>
  <c r="C28" i="11"/>
  <c r="C29" i="11"/>
  <c r="C26" i="11"/>
  <c r="TD16" i="21"/>
  <c r="TD7" i="19"/>
  <c r="CX7" i="19"/>
  <c r="CX11" i="26"/>
  <c r="DA11" i="26"/>
  <c r="CX16" i="21"/>
  <c r="DA16" i="21"/>
  <c r="TD11" i="26"/>
  <c r="TG16" i="21"/>
  <c r="G16" i="21" s="1"/>
  <c r="TD24" i="19"/>
  <c r="DA7" i="19"/>
  <c r="DA24" i="19"/>
  <c r="TG11" i="26"/>
  <c r="G11" i="26" s="1"/>
  <c r="CX24" i="19"/>
  <c r="J7" i="19"/>
  <c r="K7" i="19" s="1"/>
  <c r="UF16" i="21"/>
  <c r="UD16" i="21"/>
  <c r="UH16" i="21"/>
  <c r="N16" i="21"/>
  <c r="O16" i="21" s="1"/>
  <c r="UE16" i="21"/>
  <c r="UC16" i="21"/>
  <c r="UI16" i="21"/>
  <c r="L16" i="21"/>
  <c r="DB16" i="21" s="1"/>
  <c r="J16" i="21"/>
  <c r="TG7" i="19"/>
  <c r="G7" i="19" s="1"/>
  <c r="UD7" i="19"/>
  <c r="UF7" i="19"/>
  <c r="UH7" i="19"/>
  <c r="N7" i="19"/>
  <c r="O7" i="19" s="1"/>
  <c r="UE7" i="19"/>
  <c r="UC7" i="19"/>
  <c r="UI7" i="19"/>
  <c r="L7" i="19"/>
  <c r="DB7" i="19" s="1"/>
  <c r="TG24" i="19"/>
  <c r="F24" i="19" s="1"/>
  <c r="UF11" i="26"/>
  <c r="UH11" i="26"/>
  <c r="UE11" i="26"/>
  <c r="UD11" i="26"/>
  <c r="N11" i="26"/>
  <c r="O11" i="26" s="1"/>
  <c r="UI11" i="26"/>
  <c r="L11" i="26"/>
  <c r="DB11" i="26" s="1"/>
  <c r="J11" i="26"/>
  <c r="UC11" i="26"/>
  <c r="UD24" i="19"/>
  <c r="UH24" i="19"/>
  <c r="UC24" i="19"/>
  <c r="UE24" i="19"/>
  <c r="N24" i="19"/>
  <c r="O24" i="19" s="1"/>
  <c r="UI24" i="19"/>
  <c r="L24" i="19"/>
  <c r="DB24" i="19" s="1"/>
  <c r="J24" i="19"/>
  <c r="UF24" i="19"/>
  <c r="I16" i="21" l="1"/>
  <c r="I24" i="19"/>
  <c r="I7" i="19"/>
  <c r="I11" i="26"/>
  <c r="F11" i="26"/>
  <c r="H11" i="26" s="1"/>
  <c r="UG16" i="21"/>
  <c r="F16" i="21"/>
  <c r="H16" i="21" s="1"/>
  <c r="UG7" i="19"/>
  <c r="F7" i="19"/>
  <c r="H7" i="19" s="1"/>
  <c r="UG11" i="26"/>
  <c r="UJ11" i="26"/>
  <c r="G24" i="19"/>
  <c r="H24" i="19" s="1"/>
  <c r="UJ16" i="21"/>
  <c r="DC16" i="21"/>
  <c r="P16" i="21" s="1"/>
  <c r="K16" i="21"/>
  <c r="M16" i="21" s="1"/>
  <c r="UJ7" i="19"/>
  <c r="UG24" i="19"/>
  <c r="DC7" i="19"/>
  <c r="P7" i="19" s="1"/>
  <c r="M7" i="19"/>
  <c r="DC11" i="26"/>
  <c r="P11" i="26" s="1"/>
  <c r="K11" i="26"/>
  <c r="M11" i="26" s="1"/>
  <c r="DC24" i="19"/>
  <c r="P24" i="19" s="1"/>
  <c r="UJ24" i="19"/>
  <c r="K24" i="19"/>
  <c r="M24" i="19" s="1"/>
  <c r="Q16" i="21" l="1"/>
  <c r="R16" i="21"/>
  <c r="Q24" i="19"/>
  <c r="R24" i="19"/>
  <c r="Q7" i="19"/>
  <c r="R7" i="19"/>
  <c r="Q11" i="26"/>
  <c r="R11" i="26"/>
  <c r="E16" i="21"/>
  <c r="E7" i="19"/>
  <c r="E11" i="26"/>
  <c r="E24" i="19"/>
  <c r="CT12" i="21" l="1"/>
  <c r="CU12" i="21"/>
  <c r="CV12" i="21"/>
  <c r="CX12" i="21" s="1"/>
  <c r="CW12" i="21"/>
  <c r="CY12" i="21"/>
  <c r="CZ12" i="21"/>
  <c r="DA12" i="21" s="1"/>
  <c r="SZ12" i="21"/>
  <c r="TA12" i="21"/>
  <c r="TB12" i="21"/>
  <c r="TC12" i="21"/>
  <c r="TE12" i="21"/>
  <c r="TF12" i="21"/>
  <c r="TH12" i="21"/>
  <c r="TI12" i="21"/>
  <c r="TJ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CQ9" i="4"/>
  <c r="CR9" i="4"/>
  <c r="CS9" i="4"/>
  <c r="CT9" i="4"/>
  <c r="CU9" i="4"/>
  <c r="CV9" i="4"/>
  <c r="CX9" i="4"/>
  <c r="CY9" i="4"/>
  <c r="CZ9" i="4"/>
  <c r="WF9" i="4"/>
  <c r="WG9" i="4"/>
  <c r="WH9" i="4"/>
  <c r="WI9" i="4"/>
  <c r="WJ9" i="4"/>
  <c r="WK9" i="4"/>
  <c r="WM9" i="4"/>
  <c r="WN9" i="4"/>
  <c r="WO9" i="4"/>
  <c r="WP9" i="4"/>
  <c r="WQ9" i="4"/>
  <c r="WR9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CT14" i="19"/>
  <c r="CU14" i="19"/>
  <c r="CV14" i="19"/>
  <c r="CW14" i="19"/>
  <c r="CY14" i="19"/>
  <c r="CZ14" i="19"/>
  <c r="SZ14" i="19"/>
  <c r="TA14" i="19"/>
  <c r="TB14" i="19"/>
  <c r="TC14" i="19"/>
  <c r="TE14" i="19"/>
  <c r="TF14" i="19"/>
  <c r="TH14" i="19"/>
  <c r="TI14" i="19"/>
  <c r="TJ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CW9" i="4" l="1"/>
  <c r="T9" i="4"/>
  <c r="U9" i="4" s="1"/>
  <c r="TD12" i="21"/>
  <c r="TD14" i="19"/>
  <c r="XO9" i="4"/>
  <c r="TG12" i="21"/>
  <c r="G12" i="21" s="1"/>
  <c r="DA14" i="19"/>
  <c r="CX14" i="19"/>
  <c r="I14" i="19" s="1"/>
  <c r="TG14" i="19"/>
  <c r="F14" i="19" s="1"/>
  <c r="XL9" i="4"/>
  <c r="WL9" i="4"/>
  <c r="WS9" i="4" s="1"/>
  <c r="UF12" i="21"/>
  <c r="UD12" i="21"/>
  <c r="UI12" i="21"/>
  <c r="N12" i="21"/>
  <c r="O12" i="21" s="1"/>
  <c r="UE12" i="21"/>
  <c r="UH12" i="21"/>
  <c r="J12" i="21"/>
  <c r="L12" i="21"/>
  <c r="DB12" i="21" s="1"/>
  <c r="UC12" i="21"/>
  <c r="DA9" i="4"/>
  <c r="P9" i="4"/>
  <c r="Q9" i="4" s="1"/>
  <c r="XS9" i="4"/>
  <c r="N9" i="4"/>
  <c r="R9" i="4"/>
  <c r="S9" i="4" s="1"/>
  <c r="L9" i="4"/>
  <c r="M9" i="4" s="1"/>
  <c r="J9" i="4"/>
  <c r="I9" i="4"/>
  <c r="G9" i="4"/>
  <c r="F9" i="4"/>
  <c r="UC14" i="19"/>
  <c r="UH14" i="19"/>
  <c r="N14" i="19"/>
  <c r="O14" i="19" s="1"/>
  <c r="UE14" i="19"/>
  <c r="UD14" i="19"/>
  <c r="UI14" i="19"/>
  <c r="L14" i="19"/>
  <c r="DB14" i="19" s="1"/>
  <c r="J14" i="19"/>
  <c r="UF14" i="19"/>
  <c r="F12" i="21" l="1"/>
  <c r="H12" i="21" s="1"/>
  <c r="UG14" i="19"/>
  <c r="I12" i="21"/>
  <c r="G14" i="19"/>
  <c r="H14" i="19" s="1"/>
  <c r="XP9" i="4"/>
  <c r="XT9" i="4" s="1"/>
  <c r="DC14" i="19"/>
  <c r="DB9" i="4"/>
  <c r="UG12" i="21"/>
  <c r="UJ12" i="21"/>
  <c r="DC12" i="21"/>
  <c r="P12" i="21" s="1"/>
  <c r="K12" i="21"/>
  <c r="M12" i="21" s="1"/>
  <c r="DC9" i="4"/>
  <c r="O9" i="4"/>
  <c r="H9" i="4"/>
  <c r="K9" i="4"/>
  <c r="UJ14" i="19"/>
  <c r="K14" i="19"/>
  <c r="M14" i="19" s="1"/>
  <c r="Q12" i="21" l="1"/>
  <c r="R12" i="21"/>
  <c r="V9" i="4"/>
  <c r="W9" i="4" s="1"/>
  <c r="P14" i="19"/>
  <c r="E14" i="19" s="1"/>
  <c r="E12" i="21"/>
  <c r="X9" i="4" l="1"/>
  <c r="E9" i="4"/>
  <c r="Q14" i="19"/>
  <c r="R14" i="19"/>
  <c r="CT21" i="21"/>
  <c r="CU21" i="21"/>
  <c r="CV21" i="21"/>
  <c r="CW21" i="21"/>
  <c r="CY21" i="21"/>
  <c r="CZ21" i="21"/>
  <c r="SZ21" i="21"/>
  <c r="TA21" i="21"/>
  <c r="TB21" i="21"/>
  <c r="TC21" i="21"/>
  <c r="TE21" i="21"/>
  <c r="TF21" i="21"/>
  <c r="TH21" i="21"/>
  <c r="TI21" i="21"/>
  <c r="TJ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CT17" i="27"/>
  <c r="CU17" i="27"/>
  <c r="CV17" i="27"/>
  <c r="CW17" i="27"/>
  <c r="CY17" i="27"/>
  <c r="CZ17" i="27"/>
  <c r="SZ17" i="27"/>
  <c r="TA17" i="27"/>
  <c r="TB17" i="27"/>
  <c r="TC17" i="27"/>
  <c r="TE17" i="27"/>
  <c r="TF17" i="27"/>
  <c r="TH17" i="27"/>
  <c r="TI17" i="27"/>
  <c r="TJ17" i="27"/>
  <c r="TK17" i="27"/>
  <c r="TL17" i="27"/>
  <c r="TM17" i="27"/>
  <c r="TN17" i="27"/>
  <c r="TO17" i="27"/>
  <c r="TP17" i="27"/>
  <c r="TQ17" i="27"/>
  <c r="TR17" i="27"/>
  <c r="TS17" i="27"/>
  <c r="TT17" i="27"/>
  <c r="TU17" i="27"/>
  <c r="TV17" i="27"/>
  <c r="TW17" i="27"/>
  <c r="TX17" i="27"/>
  <c r="TY17" i="27"/>
  <c r="TZ17" i="27"/>
  <c r="UA17" i="27"/>
  <c r="CT9" i="26"/>
  <c r="CU9" i="26"/>
  <c r="CV9" i="26"/>
  <c r="CW9" i="26"/>
  <c r="CY9" i="26"/>
  <c r="CZ9" i="26"/>
  <c r="SZ9" i="26"/>
  <c r="TA9" i="26"/>
  <c r="TB9" i="26"/>
  <c r="TC9" i="26"/>
  <c r="TE9" i="26"/>
  <c r="TF9" i="26"/>
  <c r="TH9" i="26"/>
  <c r="TI9" i="26"/>
  <c r="TJ9" i="26"/>
  <c r="TK9" i="26"/>
  <c r="TL9" i="26"/>
  <c r="TM9" i="26"/>
  <c r="TN9" i="26"/>
  <c r="TO9" i="26"/>
  <c r="TP9" i="26"/>
  <c r="TQ9" i="26"/>
  <c r="TR9" i="26"/>
  <c r="TS9" i="26"/>
  <c r="TT9" i="26"/>
  <c r="TU9" i="26"/>
  <c r="TV9" i="26"/>
  <c r="TW9" i="26"/>
  <c r="TX9" i="26"/>
  <c r="TY9" i="26"/>
  <c r="TZ9" i="26"/>
  <c r="UA9" i="26"/>
  <c r="CX9" i="26" l="1"/>
  <c r="UH21" i="21"/>
  <c r="UC21" i="21"/>
  <c r="N17" i="27"/>
  <c r="O17" i="27" s="1"/>
  <c r="UH9" i="26"/>
  <c r="TD21" i="21"/>
  <c r="TD17" i="27"/>
  <c r="DA21" i="21"/>
  <c r="UI21" i="21"/>
  <c r="CX21" i="21"/>
  <c r="N21" i="21"/>
  <c r="DC21" i="21" s="1"/>
  <c r="L21" i="21"/>
  <c r="DB21" i="21" s="1"/>
  <c r="UE21" i="21"/>
  <c r="UD21" i="21"/>
  <c r="J21" i="21"/>
  <c r="K21" i="21" s="1"/>
  <c r="UF21" i="21"/>
  <c r="TG21" i="21"/>
  <c r="F21" i="21" s="1"/>
  <c r="UI17" i="27"/>
  <c r="DA17" i="27"/>
  <c r="CX17" i="27"/>
  <c r="L17" i="27"/>
  <c r="DB17" i="27" s="1"/>
  <c r="UE17" i="27"/>
  <c r="UD17" i="27"/>
  <c r="UH17" i="27"/>
  <c r="UC17" i="27"/>
  <c r="J17" i="27"/>
  <c r="K17" i="27" s="1"/>
  <c r="UF17" i="27"/>
  <c r="TG17" i="27"/>
  <c r="F17" i="27" s="1"/>
  <c r="UI9" i="26"/>
  <c r="TD9" i="26"/>
  <c r="DA9" i="26"/>
  <c r="N9" i="26"/>
  <c r="O9" i="26" s="1"/>
  <c r="UE9" i="26"/>
  <c r="UD9" i="26"/>
  <c r="L9" i="26"/>
  <c r="DB9" i="26" s="1"/>
  <c r="UC9" i="26"/>
  <c r="J9" i="26"/>
  <c r="K9" i="26" s="1"/>
  <c r="UF9" i="26"/>
  <c r="TG9" i="26"/>
  <c r="G9" i="26" s="1"/>
  <c r="I21" i="21" l="1"/>
  <c r="I17" i="27"/>
  <c r="I9" i="26"/>
  <c r="F9" i="26"/>
  <c r="H9" i="26" s="1"/>
  <c r="DC17" i="27"/>
  <c r="P17" i="27" s="1"/>
  <c r="UG9" i="26"/>
  <c r="UG17" i="27"/>
  <c r="P21" i="21"/>
  <c r="M21" i="21"/>
  <c r="O21" i="21"/>
  <c r="UJ21" i="21"/>
  <c r="UG21" i="21"/>
  <c r="G21" i="21"/>
  <c r="H21" i="21" s="1"/>
  <c r="UJ17" i="27"/>
  <c r="G17" i="27"/>
  <c r="H17" i="27" s="1"/>
  <c r="M17" i="27"/>
  <c r="UJ9" i="26"/>
  <c r="DC9" i="26"/>
  <c r="P9" i="26" s="1"/>
  <c r="M9" i="26"/>
  <c r="R21" i="21" l="1"/>
  <c r="Q21" i="21"/>
  <c r="Q17" i="27"/>
  <c r="R17" i="27"/>
  <c r="R9" i="26"/>
  <c r="Q9" i="26"/>
  <c r="A21" i="21" a="1"/>
  <c r="A21" i="21" s="1"/>
  <c r="E21" i="21"/>
  <c r="E17" i="27"/>
  <c r="E9" i="26"/>
  <c r="VX5" i="24" l="1"/>
  <c r="VY5" i="24"/>
  <c r="VZ5" i="24"/>
  <c r="WA5" i="24"/>
  <c r="WB5" i="24"/>
  <c r="WC5" i="24"/>
  <c r="WE5" i="24"/>
  <c r="WF5" i="24"/>
  <c r="WG5" i="24"/>
  <c r="WH5" i="24"/>
  <c r="WI5" i="24"/>
  <c r="WJ5" i="24"/>
  <c r="WD5" i="24" l="1"/>
  <c r="WK5" i="24" s="1"/>
  <c r="VX7" i="24"/>
  <c r="VY7" i="24"/>
  <c r="VZ7" i="24"/>
  <c r="WA7" i="24"/>
  <c r="WB7" i="24"/>
  <c r="WC7" i="24"/>
  <c r="WE7" i="24"/>
  <c r="WF7" i="24"/>
  <c r="WG7" i="24"/>
  <c r="WH7" i="24"/>
  <c r="WI7" i="24"/>
  <c r="WJ7" i="24"/>
  <c r="TF7" i="21"/>
  <c r="TE7" i="21"/>
  <c r="TC7" i="21"/>
  <c r="TB7" i="21"/>
  <c r="TA7" i="21"/>
  <c r="SZ7" i="21"/>
  <c r="TF14" i="21"/>
  <c r="TE14" i="21"/>
  <c r="TC14" i="21"/>
  <c r="TB14" i="21"/>
  <c r="TA14" i="21"/>
  <c r="SZ14" i="21"/>
  <c r="TF8" i="21"/>
  <c r="TE8" i="21"/>
  <c r="TC8" i="21"/>
  <c r="TB8" i="21"/>
  <c r="TA8" i="21"/>
  <c r="SZ8" i="21"/>
  <c r="TF26" i="21"/>
  <c r="TE26" i="21"/>
  <c r="TC26" i="21"/>
  <c r="TB26" i="21"/>
  <c r="TA26" i="21"/>
  <c r="SZ26" i="21"/>
  <c r="TF23" i="21"/>
  <c r="TE23" i="21"/>
  <c r="TC23" i="21"/>
  <c r="TB23" i="21"/>
  <c r="TA23" i="21"/>
  <c r="SZ23" i="21"/>
  <c r="TF9" i="21"/>
  <c r="TE9" i="21"/>
  <c r="TC9" i="21"/>
  <c r="TB9" i="21"/>
  <c r="TA9" i="21"/>
  <c r="SZ9" i="21"/>
  <c r="TF11" i="21"/>
  <c r="TE11" i="21"/>
  <c r="TC11" i="21"/>
  <c r="TB11" i="21"/>
  <c r="TA11" i="21"/>
  <c r="SZ11" i="21"/>
  <c r="TF13" i="21"/>
  <c r="TE13" i="21"/>
  <c r="TC13" i="21"/>
  <c r="TB13" i="21"/>
  <c r="TA13" i="21"/>
  <c r="SZ13" i="21"/>
  <c r="TF25" i="21"/>
  <c r="TE25" i="21"/>
  <c r="TC25" i="21"/>
  <c r="TB25" i="21"/>
  <c r="TA25" i="21"/>
  <c r="SZ25" i="21"/>
  <c r="TF19" i="21"/>
  <c r="TE19" i="21"/>
  <c r="TC19" i="21"/>
  <c r="TB19" i="21"/>
  <c r="TA19" i="21"/>
  <c r="SZ19" i="21"/>
  <c r="TF10" i="21"/>
  <c r="TE10" i="21"/>
  <c r="TC10" i="21"/>
  <c r="TB10" i="21"/>
  <c r="TA10" i="21"/>
  <c r="SZ10" i="21"/>
  <c r="TF6" i="21"/>
  <c r="TE6" i="21"/>
  <c r="TC6" i="21"/>
  <c r="TB6" i="21"/>
  <c r="TA6" i="21"/>
  <c r="SZ6" i="21"/>
  <c r="TF5" i="21"/>
  <c r="TE5" i="21"/>
  <c r="TC5" i="21"/>
  <c r="TB5" i="21"/>
  <c r="TA5" i="21"/>
  <c r="SZ5" i="21"/>
  <c r="TF4" i="21"/>
  <c r="TE4" i="21"/>
  <c r="TC4" i="21"/>
  <c r="TB4" i="21"/>
  <c r="TA4" i="21"/>
  <c r="SZ4" i="21"/>
  <c r="TF12" i="19"/>
  <c r="TE12" i="19"/>
  <c r="TC12" i="19"/>
  <c r="TB12" i="19"/>
  <c r="TA12" i="19"/>
  <c r="SZ12" i="19"/>
  <c r="TF19" i="19"/>
  <c r="TE19" i="19"/>
  <c r="TC19" i="19"/>
  <c r="TB19" i="19"/>
  <c r="TA19" i="19"/>
  <c r="SZ19" i="19"/>
  <c r="TF21" i="19"/>
  <c r="TE21" i="19"/>
  <c r="TC21" i="19"/>
  <c r="TB21" i="19"/>
  <c r="TA21" i="19"/>
  <c r="SZ21" i="19"/>
  <c r="TF26" i="19"/>
  <c r="TE26" i="19"/>
  <c r="TC26" i="19"/>
  <c r="TB26" i="19"/>
  <c r="TA26" i="19"/>
  <c r="SZ26" i="19"/>
  <c r="TF20" i="19"/>
  <c r="TE20" i="19"/>
  <c r="TC20" i="19"/>
  <c r="TB20" i="19"/>
  <c r="TA20" i="19"/>
  <c r="SZ20" i="19"/>
  <c r="TF27" i="19"/>
  <c r="TE27" i="19"/>
  <c r="TC27" i="19"/>
  <c r="TB27" i="19"/>
  <c r="TA27" i="19"/>
  <c r="SZ27" i="19"/>
  <c r="TF25" i="19"/>
  <c r="TE25" i="19"/>
  <c r="TC25" i="19"/>
  <c r="TB25" i="19"/>
  <c r="TA25" i="19"/>
  <c r="SZ25" i="19"/>
  <c r="TF28" i="19"/>
  <c r="TE28" i="19"/>
  <c r="TC28" i="19"/>
  <c r="TB28" i="19"/>
  <c r="TA28" i="19"/>
  <c r="SZ28" i="19"/>
  <c r="TF31" i="19"/>
  <c r="TE31" i="19"/>
  <c r="TC31" i="19"/>
  <c r="TB31" i="19"/>
  <c r="TA31" i="19"/>
  <c r="SZ31" i="19"/>
  <c r="TF6" i="19"/>
  <c r="TE6" i="19"/>
  <c r="TC6" i="19"/>
  <c r="TB6" i="19"/>
  <c r="TA6" i="19"/>
  <c r="SZ6" i="19"/>
  <c r="TF11" i="19"/>
  <c r="TE11" i="19"/>
  <c r="TC11" i="19"/>
  <c r="TB11" i="19"/>
  <c r="TA11" i="19"/>
  <c r="SZ11" i="19"/>
  <c r="TF13" i="19"/>
  <c r="TE13" i="19"/>
  <c r="TC13" i="19"/>
  <c r="TB13" i="19"/>
  <c r="TA13" i="19"/>
  <c r="SZ13" i="19"/>
  <c r="TF17" i="19"/>
  <c r="TE17" i="19"/>
  <c r="TC17" i="19"/>
  <c r="TB17" i="19"/>
  <c r="TA17" i="19"/>
  <c r="SZ17" i="19"/>
  <c r="TF23" i="19"/>
  <c r="TE23" i="19"/>
  <c r="TC23" i="19"/>
  <c r="TB23" i="19"/>
  <c r="TA23" i="19"/>
  <c r="SZ23" i="19"/>
  <c r="TF29" i="19"/>
  <c r="TE29" i="19"/>
  <c r="TC29" i="19"/>
  <c r="TB29" i="19"/>
  <c r="TA29" i="19"/>
  <c r="SZ29" i="19"/>
  <c r="TF9" i="19"/>
  <c r="TE9" i="19"/>
  <c r="TC9" i="19"/>
  <c r="TB9" i="19"/>
  <c r="TA9" i="19"/>
  <c r="SZ9" i="19"/>
  <c r="TF15" i="19"/>
  <c r="TE15" i="19"/>
  <c r="TC15" i="19"/>
  <c r="TB15" i="19"/>
  <c r="TA15" i="19"/>
  <c r="SZ15" i="19"/>
  <c r="TF5" i="19"/>
  <c r="TE5" i="19"/>
  <c r="TC5" i="19"/>
  <c r="TB5" i="19"/>
  <c r="TA5" i="19"/>
  <c r="SZ5" i="19"/>
  <c r="TF16" i="19"/>
  <c r="TE16" i="19"/>
  <c r="TC16" i="19"/>
  <c r="TB16" i="19"/>
  <c r="TA16" i="19"/>
  <c r="SZ16" i="19"/>
  <c r="TF8" i="19"/>
  <c r="TE8" i="19"/>
  <c r="TC8" i="19"/>
  <c r="TB8" i="19"/>
  <c r="TA8" i="19"/>
  <c r="SZ8" i="19"/>
  <c r="TF4" i="19"/>
  <c r="TE4" i="19"/>
  <c r="TC4" i="19"/>
  <c r="TB4" i="19"/>
  <c r="TA4" i="19"/>
  <c r="SZ4" i="19"/>
  <c r="TF15" i="27"/>
  <c r="TE15" i="27"/>
  <c r="TC15" i="27"/>
  <c r="TB15" i="27"/>
  <c r="TA15" i="27"/>
  <c r="SZ15" i="27"/>
  <c r="TF14" i="27"/>
  <c r="TE14" i="27"/>
  <c r="TC14" i="27"/>
  <c r="TB14" i="27"/>
  <c r="TA14" i="27"/>
  <c r="SZ14" i="27"/>
  <c r="TF8" i="27"/>
  <c r="TE8" i="27"/>
  <c r="TC8" i="27"/>
  <c r="TB8" i="27"/>
  <c r="TA8" i="27"/>
  <c r="SZ8" i="27"/>
  <c r="TF11" i="27"/>
  <c r="TE11" i="27"/>
  <c r="TC11" i="27"/>
  <c r="TB11" i="27"/>
  <c r="TA11" i="27"/>
  <c r="SZ11" i="27"/>
  <c r="TF13" i="27"/>
  <c r="TE13" i="27"/>
  <c r="TC13" i="27"/>
  <c r="TB13" i="27"/>
  <c r="TA13" i="27"/>
  <c r="SZ13" i="27"/>
  <c r="TF9" i="27"/>
  <c r="TE9" i="27"/>
  <c r="TC9" i="27"/>
  <c r="TB9" i="27"/>
  <c r="TA9" i="27"/>
  <c r="SZ9" i="27"/>
  <c r="TF16" i="27"/>
  <c r="TE16" i="27"/>
  <c r="TC16" i="27"/>
  <c r="TB16" i="27"/>
  <c r="TA16" i="27"/>
  <c r="SZ16" i="27"/>
  <c r="TF7" i="27"/>
  <c r="TE7" i="27"/>
  <c r="TC7" i="27"/>
  <c r="TB7" i="27"/>
  <c r="TA7" i="27"/>
  <c r="SZ7" i="27"/>
  <c r="TF4" i="27"/>
  <c r="TE4" i="27"/>
  <c r="TC4" i="27"/>
  <c r="TB4" i="27"/>
  <c r="TA4" i="27"/>
  <c r="SZ4" i="27"/>
  <c r="TF6" i="27"/>
  <c r="TE6" i="27"/>
  <c r="TC6" i="27"/>
  <c r="TB6" i="27"/>
  <c r="TA6" i="27"/>
  <c r="SZ6" i="27"/>
  <c r="TF5" i="27"/>
  <c r="TE5" i="27"/>
  <c r="TC5" i="27"/>
  <c r="TB5" i="27"/>
  <c r="TA5" i="27"/>
  <c r="SZ5" i="27"/>
  <c r="TF13" i="26"/>
  <c r="TE13" i="26"/>
  <c r="TC13" i="26"/>
  <c r="TB13" i="26"/>
  <c r="TA13" i="26"/>
  <c r="SZ13" i="26"/>
  <c r="TF7" i="26"/>
  <c r="TE7" i="26"/>
  <c r="TC7" i="26"/>
  <c r="TB7" i="26"/>
  <c r="TA7" i="26"/>
  <c r="SZ7" i="26"/>
  <c r="TF8" i="26"/>
  <c r="TE8" i="26"/>
  <c r="TC8" i="26"/>
  <c r="TB8" i="26"/>
  <c r="TA8" i="26"/>
  <c r="SZ8" i="26"/>
  <c r="TF10" i="26"/>
  <c r="TE10" i="26"/>
  <c r="TC10" i="26"/>
  <c r="TB10" i="26"/>
  <c r="TA10" i="26"/>
  <c r="SZ10" i="26"/>
  <c r="TF5" i="26"/>
  <c r="TE5" i="26"/>
  <c r="TC5" i="26"/>
  <c r="TB5" i="26"/>
  <c r="TA5" i="26"/>
  <c r="SZ5" i="26"/>
  <c r="TF4" i="26"/>
  <c r="TE4" i="26"/>
  <c r="TC4" i="26"/>
  <c r="TB4" i="26"/>
  <c r="TA4" i="26"/>
  <c r="SZ4" i="26"/>
  <c r="WJ8" i="24"/>
  <c r="WI8" i="24"/>
  <c r="WH8" i="24"/>
  <c r="WG8" i="24"/>
  <c r="WF8" i="24"/>
  <c r="WE8" i="24"/>
  <c r="WC8" i="24"/>
  <c r="WB8" i="24"/>
  <c r="WA8" i="24"/>
  <c r="VZ8" i="24"/>
  <c r="VY8" i="24"/>
  <c r="VX8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9" i="24"/>
  <c r="WI9" i="24"/>
  <c r="WH9" i="24"/>
  <c r="WG9" i="24"/>
  <c r="WF9" i="24"/>
  <c r="WE9" i="24"/>
  <c r="WC9" i="24"/>
  <c r="WB9" i="24"/>
  <c r="WA9" i="24"/>
  <c r="VZ9" i="24"/>
  <c r="VY9" i="24"/>
  <c r="VX9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10" i="4"/>
  <c r="WQ10" i="4"/>
  <c r="WP10" i="4"/>
  <c r="WO10" i="4"/>
  <c r="WN10" i="4"/>
  <c r="WM10" i="4"/>
  <c r="WK10" i="4"/>
  <c r="WJ10" i="4"/>
  <c r="WI10" i="4"/>
  <c r="WH10" i="4"/>
  <c r="WG10" i="4"/>
  <c r="WF10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6" i="4"/>
  <c r="WQ6" i="4"/>
  <c r="WP6" i="4"/>
  <c r="WO6" i="4"/>
  <c r="WN6" i="4"/>
  <c r="WM6" i="4"/>
  <c r="WK6" i="4"/>
  <c r="WJ6" i="4"/>
  <c r="WI6" i="4"/>
  <c r="WH6" i="4"/>
  <c r="WG6" i="4"/>
  <c r="WF6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7" i="4"/>
  <c r="WQ7" i="4"/>
  <c r="WP7" i="4"/>
  <c r="WO7" i="4"/>
  <c r="WN7" i="4"/>
  <c r="WM7" i="4"/>
  <c r="WK7" i="4"/>
  <c r="WJ7" i="4"/>
  <c r="WI7" i="4"/>
  <c r="WH7" i="4"/>
  <c r="WG7" i="4"/>
  <c r="WF7" i="4"/>
  <c r="WR8" i="4"/>
  <c r="WQ8" i="4"/>
  <c r="WP8" i="4"/>
  <c r="WO8" i="4"/>
  <c r="WN8" i="4"/>
  <c r="WM8" i="4"/>
  <c r="WK8" i="4"/>
  <c r="WJ8" i="4"/>
  <c r="WI8" i="4"/>
  <c r="WH8" i="4"/>
  <c r="WG8" i="4"/>
  <c r="WF8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TG5" i="26" l="1"/>
  <c r="WD7" i="24"/>
  <c r="WK7" i="24" s="1"/>
  <c r="TG13" i="26"/>
  <c r="TG16" i="19"/>
  <c r="TG29" i="19"/>
  <c r="WD4" i="24"/>
  <c r="WK4" i="24" s="1"/>
  <c r="WD6" i="24"/>
  <c r="WK6" i="24" s="1"/>
  <c r="WD14" i="23"/>
  <c r="WK14" i="23" s="1"/>
  <c r="WD7" i="23"/>
  <c r="WK7" i="23" s="1"/>
  <c r="WD16" i="23"/>
  <c r="WK16" i="23" s="1"/>
  <c r="WD13" i="23"/>
  <c r="WK13" i="23" s="1"/>
  <c r="TG6" i="21"/>
  <c r="TG25" i="21"/>
  <c r="TG8" i="21"/>
  <c r="TG5" i="21"/>
  <c r="TG19" i="21"/>
  <c r="TG9" i="21"/>
  <c r="TG26" i="21"/>
  <c r="TG28" i="19"/>
  <c r="TG26" i="19"/>
  <c r="TG8" i="19"/>
  <c r="TG9" i="19"/>
  <c r="TG13" i="19"/>
  <c r="TG6" i="19"/>
  <c r="TG31" i="19"/>
  <c r="TG20" i="19"/>
  <c r="TG12" i="19"/>
  <c r="TG7" i="27"/>
  <c r="TG13" i="27"/>
  <c r="TG15" i="27"/>
  <c r="WL6" i="22"/>
  <c r="WS6" i="22" s="1"/>
  <c r="WL8" i="22"/>
  <c r="WS8" i="22" s="1"/>
  <c r="WL13" i="22"/>
  <c r="WS13" i="22" s="1"/>
  <c r="WL12" i="22"/>
  <c r="WS12" i="22" s="1"/>
  <c r="WL14" i="4"/>
  <c r="WS14" i="4" s="1"/>
  <c r="WL7" i="4"/>
  <c r="WS7" i="4" s="1"/>
  <c r="WL6" i="4"/>
  <c r="WS6" i="4" s="1"/>
  <c r="WL18" i="4"/>
  <c r="WS18" i="4" s="1"/>
  <c r="WL4" i="4"/>
  <c r="WS4" i="4" s="1"/>
  <c r="WL8" i="4"/>
  <c r="WS8" i="4" s="1"/>
  <c r="WL23" i="4"/>
  <c r="WS23" i="4" s="1"/>
  <c r="WL12" i="4"/>
  <c r="WS12" i="4" s="1"/>
  <c r="WL11" i="4"/>
  <c r="WS11" i="4" s="1"/>
  <c r="WL17" i="4"/>
  <c r="WS17" i="4" s="1"/>
  <c r="WL10" i="4"/>
  <c r="WS10" i="4" s="1"/>
  <c r="XS17" i="4"/>
  <c r="XS10" i="4"/>
  <c r="XL12" i="4"/>
  <c r="XS23" i="4"/>
  <c r="WD12" i="23"/>
  <c r="WK12" i="23" s="1"/>
  <c r="TG4" i="21"/>
  <c r="TG11" i="21"/>
  <c r="TG23" i="21"/>
  <c r="TG7" i="21"/>
  <c r="TG10" i="21"/>
  <c r="TG13" i="21"/>
  <c r="TG14" i="21"/>
  <c r="TG4" i="19"/>
  <c r="TG15" i="19"/>
  <c r="TG17" i="19"/>
  <c r="TG27" i="19"/>
  <c r="TG19" i="19"/>
  <c r="TG5" i="19"/>
  <c r="TG23" i="19"/>
  <c r="TG11" i="19"/>
  <c r="TG25" i="19"/>
  <c r="TG21" i="19"/>
  <c r="TG16" i="27"/>
  <c r="TG11" i="27"/>
  <c r="TG6" i="27"/>
  <c r="TG8" i="27"/>
  <c r="TG5" i="27"/>
  <c r="TG4" i="27"/>
  <c r="TG9" i="27"/>
  <c r="TG14" i="27"/>
  <c r="TG10" i="26"/>
  <c r="TG7" i="26"/>
  <c r="TG4" i="26"/>
  <c r="TG8" i="26"/>
  <c r="WD9" i="24"/>
  <c r="WK9" i="24" s="1"/>
  <c r="WD11" i="24"/>
  <c r="WK11" i="24" s="1"/>
  <c r="WD8" i="24"/>
  <c r="WK8" i="24" s="1"/>
  <c r="WD10" i="24"/>
  <c r="WK10" i="24" s="1"/>
  <c r="WD11" i="23"/>
  <c r="WK11" i="23" s="1"/>
  <c r="WD4" i="23"/>
  <c r="WK4" i="23" s="1"/>
  <c r="WD5" i="23"/>
  <c r="WK5" i="23" s="1"/>
  <c r="WD15" i="23"/>
  <c r="WK15" i="23" s="1"/>
  <c r="WL9" i="22"/>
  <c r="WS9" i="22" s="1"/>
  <c r="WL7" i="22"/>
  <c r="WS7" i="22" s="1"/>
  <c r="WL11" i="22"/>
  <c r="WS11" i="22" s="1"/>
  <c r="WL5" i="22"/>
  <c r="WS5" i="22" s="1"/>
  <c r="WL4" i="22"/>
  <c r="WS4" i="22" s="1"/>
  <c r="WL10" i="22"/>
  <c r="WS10" i="22" s="1"/>
  <c r="WL14" i="22"/>
  <c r="WS14" i="22" s="1"/>
  <c r="XS20" i="4"/>
  <c r="XL8" i="4"/>
  <c r="XL17" i="4"/>
  <c r="XO17" i="4"/>
  <c r="WL21" i="4"/>
  <c r="WS21" i="4" s="1"/>
  <c r="XO21" i="4"/>
  <c r="XL18" i="4"/>
  <c r="XO8" i="4"/>
  <c r="XO22" i="4"/>
  <c r="XL23" i="4"/>
  <c r="XL21" i="4"/>
  <c r="XS18" i="4"/>
  <c r="XS5" i="4"/>
  <c r="XO4" i="4"/>
  <c r="XL14" i="4"/>
  <c r="XO10" i="4"/>
  <c r="XO18" i="4"/>
  <c r="XS6" i="4"/>
  <c r="XO12" i="4"/>
  <c r="XL4" i="4"/>
  <c r="XS11" i="4"/>
  <c r="XO6" i="4"/>
  <c r="WL5" i="4"/>
  <c r="WS5" i="4" s="1"/>
  <c r="XO24" i="4"/>
  <c r="XL6" i="4"/>
  <c r="XS7" i="4"/>
  <c r="WL20" i="4"/>
  <c r="WS20" i="4" s="1"/>
  <c r="XO11" i="4"/>
  <c r="XS12" i="4"/>
  <c r="XO20" i="4"/>
  <c r="XO7" i="4"/>
  <c r="WL24" i="4"/>
  <c r="WS24" i="4" s="1"/>
  <c r="XS22" i="4"/>
  <c r="XL7" i="4"/>
  <c r="XS8" i="4"/>
  <c r="XO5" i="4"/>
  <c r="WL22" i="4"/>
  <c r="WS22" i="4" s="1"/>
  <c r="XS21" i="4"/>
  <c r="XS24" i="4"/>
  <c r="XO23" i="4"/>
  <c r="XS14" i="4"/>
  <c r="TD4" i="21"/>
  <c r="TD5" i="21"/>
  <c r="TD6" i="21"/>
  <c r="TD10" i="21"/>
  <c r="TD19" i="21"/>
  <c r="TD25" i="21"/>
  <c r="TD13" i="21"/>
  <c r="TD11" i="21"/>
  <c r="TD9" i="21"/>
  <c r="TD23" i="21"/>
  <c r="TD26" i="21"/>
  <c r="TD8" i="21"/>
  <c r="TD14" i="21"/>
  <c r="TD7" i="21"/>
  <c r="TD4" i="19"/>
  <c r="TD8" i="19"/>
  <c r="TD16" i="19"/>
  <c r="TD5" i="19"/>
  <c r="TD15" i="19"/>
  <c r="TD9" i="19"/>
  <c r="TD29" i="19"/>
  <c r="TD23" i="19"/>
  <c r="TD17" i="19"/>
  <c r="TD13" i="19"/>
  <c r="TD11" i="19"/>
  <c r="TD6" i="19"/>
  <c r="TD31" i="19"/>
  <c r="TD28" i="19"/>
  <c r="TD25" i="19"/>
  <c r="TD27" i="19"/>
  <c r="TD20" i="19"/>
  <c r="TD26" i="19"/>
  <c r="TD21" i="19"/>
  <c r="TD19" i="19"/>
  <c r="TD12" i="19"/>
  <c r="TD5" i="27"/>
  <c r="TD6" i="27"/>
  <c r="TD4" i="27"/>
  <c r="TD7" i="27"/>
  <c r="TD16" i="27"/>
  <c r="TD9" i="27"/>
  <c r="TD13" i="27"/>
  <c r="TD11" i="27"/>
  <c r="TD8" i="27"/>
  <c r="TD14" i="27"/>
  <c r="TD15" i="27"/>
  <c r="TD4" i="26"/>
  <c r="TD5" i="26"/>
  <c r="TD10" i="26"/>
  <c r="TD8" i="26"/>
  <c r="TD7" i="26"/>
  <c r="TD13" i="26"/>
  <c r="XL5" i="4"/>
  <c r="XL22" i="4"/>
  <c r="XL24" i="4"/>
  <c r="XL20" i="4"/>
  <c r="XO14" i="4"/>
  <c r="XL10" i="4"/>
  <c r="XL11" i="4"/>
  <c r="XS4" i="4"/>
  <c r="CT26" i="21"/>
  <c r="CU26" i="21"/>
  <c r="CV26" i="21"/>
  <c r="CW26" i="21"/>
  <c r="CY26" i="21"/>
  <c r="CZ26" i="21"/>
  <c r="TH26" i="21"/>
  <c r="TI26" i="21"/>
  <c r="TJ26" i="21"/>
  <c r="TK26" i="21"/>
  <c r="TL26" i="21"/>
  <c r="TM26" i="21"/>
  <c r="TN26" i="21"/>
  <c r="TO26" i="21"/>
  <c r="TP26" i="21"/>
  <c r="TQ26" i="21"/>
  <c r="TR26" i="21"/>
  <c r="TS26" i="21"/>
  <c r="TT26" i="21"/>
  <c r="TU26" i="21"/>
  <c r="TV26" i="21"/>
  <c r="TW26" i="21"/>
  <c r="TX26" i="21"/>
  <c r="TY26" i="21"/>
  <c r="TZ26" i="21"/>
  <c r="UA26" i="21"/>
  <c r="XP6" i="4" l="1"/>
  <c r="XT6" i="4" s="1"/>
  <c r="XP22" i="4"/>
  <c r="XT22" i="4" s="1"/>
  <c r="F26" i="21"/>
  <c r="G26" i="21"/>
  <c r="XP7" i="4"/>
  <c r="XT7" i="4" s="1"/>
  <c r="XP12" i="4"/>
  <c r="XT12" i="4" s="1"/>
  <c r="XP17" i="4"/>
  <c r="XT17" i="4" s="1"/>
  <c r="XP24" i="4"/>
  <c r="XT24" i="4" s="1"/>
  <c r="XP21" i="4"/>
  <c r="XT21" i="4" s="1"/>
  <c r="XP20" i="4"/>
  <c r="XT20" i="4" s="1"/>
  <c r="XP18" i="4"/>
  <c r="XT18" i="4" s="1"/>
  <c r="XP23" i="4"/>
  <c r="XT23" i="4" s="1"/>
  <c r="XP11" i="4"/>
  <c r="XT11" i="4" s="1"/>
  <c r="XP8" i="4"/>
  <c r="XT8" i="4" s="1"/>
  <c r="XP14" i="4"/>
  <c r="XT14" i="4" s="1"/>
  <c r="XP5" i="4"/>
  <c r="XT5" i="4" s="1"/>
  <c r="XP10" i="4"/>
  <c r="XT10" i="4" s="1"/>
  <c r="XP4" i="4"/>
  <c r="XT4" i="4" s="1"/>
  <c r="UC26" i="21"/>
  <c r="UH26" i="21"/>
  <c r="CX26" i="21"/>
  <c r="I26" i="21" s="1"/>
  <c r="DA26" i="21"/>
  <c r="UF26" i="21"/>
  <c r="UE26" i="21"/>
  <c r="UD26" i="21"/>
  <c r="UI26" i="21"/>
  <c r="L26" i="21"/>
  <c r="J26" i="21"/>
  <c r="N26" i="21"/>
  <c r="DC26" i="21" s="1"/>
  <c r="H26" i="21" l="1"/>
  <c r="A26" i="21" s="1" a="1"/>
  <c r="A26" i="21" s="1"/>
  <c r="DB26" i="21"/>
  <c r="UG26" i="21"/>
  <c r="UJ26" i="21"/>
  <c r="K26" i="21"/>
  <c r="M26" i="21" s="1"/>
  <c r="O26" i="21"/>
  <c r="P26" i="21" l="1"/>
  <c r="R26" i="21" l="1"/>
  <c r="Q26" i="21"/>
  <c r="E26" i="21"/>
  <c r="CT4" i="27" l="1"/>
  <c r="CU4" i="27"/>
  <c r="CV4" i="27"/>
  <c r="CW4" i="27"/>
  <c r="CY4" i="27"/>
  <c r="CZ4" i="27"/>
  <c r="TH4" i="27"/>
  <c r="TI4" i="27"/>
  <c r="TJ4" i="27"/>
  <c r="TK4" i="27"/>
  <c r="TL4" i="27"/>
  <c r="TM4" i="27"/>
  <c r="TN4" i="27"/>
  <c r="TO4" i="27"/>
  <c r="TP4" i="27"/>
  <c r="TQ4" i="27"/>
  <c r="TR4" i="27"/>
  <c r="TS4" i="27"/>
  <c r="TT4" i="27"/>
  <c r="TU4" i="27"/>
  <c r="TV4" i="27"/>
  <c r="TW4" i="27"/>
  <c r="TX4" i="27"/>
  <c r="TY4" i="27"/>
  <c r="TZ4" i="27"/>
  <c r="UA4" i="27"/>
  <c r="CI11" i="24"/>
  <c r="CJ11" i="24"/>
  <c r="CK11" i="24"/>
  <c r="CO11" i="24" s="1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5" i="23"/>
  <c r="CJ15" i="23"/>
  <c r="CK15" i="23"/>
  <c r="CO15" i="23" s="1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G4" i="27" l="1"/>
  <c r="F4" i="27"/>
  <c r="F15" i="23"/>
  <c r="I15" i="23"/>
  <c r="G15" i="23"/>
  <c r="F11" i="24"/>
  <c r="I11" i="24"/>
  <c r="G11" i="24"/>
  <c r="CS11" i="24"/>
  <c r="UH4" i="27"/>
  <c r="UC4" i="27"/>
  <c r="DA4" i="27"/>
  <c r="UI4" i="27"/>
  <c r="CX4" i="27"/>
  <c r="I4" i="27" s="1"/>
  <c r="N4" i="27"/>
  <c r="UD4" i="27"/>
  <c r="UE4" i="27"/>
  <c r="L4" i="27"/>
  <c r="J4" i="27"/>
  <c r="K4" i="27" s="1"/>
  <c r="UF4" i="27"/>
  <c r="XD11" i="24"/>
  <c r="CS15" i="23"/>
  <c r="L11" i="24"/>
  <c r="XK11" i="24"/>
  <c r="XG11" i="24"/>
  <c r="J11" i="24"/>
  <c r="K11" i="24" s="1"/>
  <c r="XK15" i="23"/>
  <c r="XG15" i="23"/>
  <c r="L15" i="23"/>
  <c r="J15" i="23"/>
  <c r="K15" i="23" s="1"/>
  <c r="XD15" i="23"/>
  <c r="H4" i="27" l="1"/>
  <c r="H15" i="23"/>
  <c r="M4" i="27"/>
  <c r="H11" i="24"/>
  <c r="DB4" i="27"/>
  <c r="O4" i="27"/>
  <c r="DC4" i="27"/>
  <c r="M11" i="24"/>
  <c r="CT11" i="24"/>
  <c r="CU11" i="24"/>
  <c r="M15" i="23"/>
  <c r="CU15" i="23"/>
  <c r="CT15" i="23"/>
  <c r="UG4" i="27"/>
  <c r="UJ4" i="27"/>
  <c r="XH11" i="24"/>
  <c r="XL11" i="24" s="1"/>
  <c r="XH15" i="23"/>
  <c r="XL15" i="23" s="1"/>
  <c r="P4" i="27" l="1"/>
  <c r="N15" i="23"/>
  <c r="N11" i="24"/>
  <c r="R4" i="27" l="1"/>
  <c r="Q4" i="27"/>
  <c r="E4" i="27"/>
  <c r="E11" i="24"/>
  <c r="P11" i="24"/>
  <c r="E15" i="23"/>
  <c r="P15" i="23"/>
  <c r="O15" i="23"/>
  <c r="O11" i="24"/>
  <c r="CT20" i="19"/>
  <c r="CU20" i="19"/>
  <c r="CV20" i="19"/>
  <c r="CW20" i="19"/>
  <c r="CY20" i="19"/>
  <c r="CZ20" i="19"/>
  <c r="TH20" i="19"/>
  <c r="TI20" i="19"/>
  <c r="TJ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G20" i="19" l="1"/>
  <c r="F20" i="19"/>
  <c r="UH20" i="19"/>
  <c r="UE20" i="19"/>
  <c r="N20" i="19"/>
  <c r="DC20" i="19" s="1"/>
  <c r="UC20" i="19"/>
  <c r="CX20" i="19"/>
  <c r="I20" i="19" s="1"/>
  <c r="DA20" i="19"/>
  <c r="UD20" i="19"/>
  <c r="UI20" i="19"/>
  <c r="L20" i="19"/>
  <c r="UF20" i="19"/>
  <c r="J20" i="19"/>
  <c r="H20" i="19" l="1"/>
  <c r="A20" i="19" s="1" a="1"/>
  <c r="A20" i="19" s="1"/>
  <c r="DB20" i="19"/>
  <c r="P20" i="19" s="1"/>
  <c r="O20" i="19"/>
  <c r="UG20" i="19"/>
  <c r="UJ20" i="19"/>
  <c r="K20" i="19"/>
  <c r="M20" i="19" s="1"/>
  <c r="Q20" i="19" l="1"/>
  <c r="R20" i="19"/>
  <c r="E20" i="19"/>
  <c r="CT8" i="21" l="1"/>
  <c r="CU8" i="21"/>
  <c r="CV8" i="21"/>
  <c r="CW8" i="21"/>
  <c r="CY8" i="21"/>
  <c r="CZ8" i="21"/>
  <c r="TH8" i="21"/>
  <c r="TI8" i="21"/>
  <c r="TJ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CT7" i="21"/>
  <c r="CU7" i="21"/>
  <c r="CV7" i="21"/>
  <c r="CW7" i="21"/>
  <c r="CY7" i="21"/>
  <c r="CZ7" i="21"/>
  <c r="TH7" i="21"/>
  <c r="TI7" i="21"/>
  <c r="TJ7" i="21"/>
  <c r="TK7" i="21"/>
  <c r="TL7" i="21"/>
  <c r="TM7" i="21"/>
  <c r="TN7" i="21"/>
  <c r="TO7" i="21"/>
  <c r="TP7" i="21"/>
  <c r="TQ7" i="21"/>
  <c r="TR7" i="21"/>
  <c r="TS7" i="21"/>
  <c r="TT7" i="21"/>
  <c r="TU7" i="21"/>
  <c r="TV7" i="21"/>
  <c r="TW7" i="21"/>
  <c r="TX7" i="21"/>
  <c r="TY7" i="21"/>
  <c r="TZ7" i="21"/>
  <c r="UA7" i="21"/>
  <c r="CT31" i="19"/>
  <c r="CU31" i="19"/>
  <c r="CV31" i="19"/>
  <c r="CW31" i="19"/>
  <c r="CY31" i="19"/>
  <c r="CZ31" i="19"/>
  <c r="TH31" i="19"/>
  <c r="TI31" i="19"/>
  <c r="TJ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CT21" i="19"/>
  <c r="CU21" i="19"/>
  <c r="CV21" i="19"/>
  <c r="CW21" i="19"/>
  <c r="CY21" i="19"/>
  <c r="CZ21" i="19"/>
  <c r="TH21" i="19"/>
  <c r="TI21" i="19"/>
  <c r="TJ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CT26" i="19"/>
  <c r="CU26" i="19"/>
  <c r="CV26" i="19"/>
  <c r="CW26" i="19"/>
  <c r="CY26" i="19"/>
  <c r="CZ26" i="19"/>
  <c r="TH26" i="19"/>
  <c r="TI26" i="19"/>
  <c r="TJ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CT25" i="19"/>
  <c r="CU25" i="19"/>
  <c r="CV25" i="19"/>
  <c r="CW25" i="19"/>
  <c r="CY25" i="19"/>
  <c r="CZ25" i="19"/>
  <c r="TH25" i="19"/>
  <c r="TI25" i="19"/>
  <c r="TJ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CT8" i="27"/>
  <c r="CU8" i="27"/>
  <c r="CV8" i="27"/>
  <c r="CW8" i="27"/>
  <c r="CY8" i="27"/>
  <c r="CZ8" i="27"/>
  <c r="TH8" i="27"/>
  <c r="TI8" i="27"/>
  <c r="TJ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CT15" i="27"/>
  <c r="CU15" i="27"/>
  <c r="CV15" i="27"/>
  <c r="CW15" i="27"/>
  <c r="CY15" i="27"/>
  <c r="CZ15" i="27"/>
  <c r="TH15" i="27"/>
  <c r="TI15" i="27"/>
  <c r="TJ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CT13" i="27"/>
  <c r="CU13" i="27"/>
  <c r="CV13" i="27"/>
  <c r="CW13" i="27"/>
  <c r="CY13" i="27"/>
  <c r="CZ13" i="27"/>
  <c r="TH13" i="27"/>
  <c r="TI13" i="27"/>
  <c r="TJ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CI9" i="24"/>
  <c r="CJ9" i="24"/>
  <c r="CK9" i="24"/>
  <c r="CL9" i="24"/>
  <c r="CM9" i="24"/>
  <c r="CN9" i="24"/>
  <c r="CP9" i="24"/>
  <c r="CQ9" i="24"/>
  <c r="CR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3" i="23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I16" i="23"/>
  <c r="CJ16" i="23"/>
  <c r="CK16" i="23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14" i="23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Q17" i="4"/>
  <c r="CR17" i="4"/>
  <c r="CS17" i="4"/>
  <c r="CT17" i="4"/>
  <c r="CU17" i="4"/>
  <c r="CV17" i="4"/>
  <c r="CX17" i="4"/>
  <c r="CY17" i="4"/>
  <c r="CZ17" i="4"/>
  <c r="CQ18" i="4"/>
  <c r="CR18" i="4"/>
  <c r="CS18" i="4"/>
  <c r="CT18" i="4"/>
  <c r="CU18" i="4"/>
  <c r="CV18" i="4"/>
  <c r="CX18" i="4"/>
  <c r="CY18" i="4"/>
  <c r="CZ18" i="4"/>
  <c r="T17" i="4" l="1"/>
  <c r="U17" i="4" s="1"/>
  <c r="T18" i="4"/>
  <c r="U18" i="4" s="1"/>
  <c r="G8" i="21"/>
  <c r="G7" i="21"/>
  <c r="F7" i="21"/>
  <c r="F8" i="21"/>
  <c r="G25" i="19"/>
  <c r="G26" i="19"/>
  <c r="G21" i="19"/>
  <c r="G31" i="19"/>
  <c r="F25" i="19"/>
  <c r="F26" i="19"/>
  <c r="F21" i="19"/>
  <c r="F31" i="19"/>
  <c r="G13" i="27"/>
  <c r="F13" i="27"/>
  <c r="G15" i="27"/>
  <c r="F15" i="27"/>
  <c r="G8" i="27"/>
  <c r="F8" i="27"/>
  <c r="F17" i="4"/>
  <c r="I17" i="4"/>
  <c r="G17" i="4"/>
  <c r="G18" i="4"/>
  <c r="F18" i="4"/>
  <c r="I18" i="4"/>
  <c r="G9" i="24"/>
  <c r="F16" i="23"/>
  <c r="I16" i="23"/>
  <c r="I13" i="23"/>
  <c r="F13" i="23"/>
  <c r="I14" i="23"/>
  <c r="F14" i="23"/>
  <c r="G5" i="23"/>
  <c r="F5" i="23"/>
  <c r="I5" i="23"/>
  <c r="G4" i="23"/>
  <c r="F4" i="23"/>
  <c r="I4" i="23"/>
  <c r="G14" i="23"/>
  <c r="G16" i="23"/>
  <c r="G13" i="23"/>
  <c r="I9" i="24"/>
  <c r="F9" i="24"/>
  <c r="R17" i="4"/>
  <c r="S17" i="4" s="1"/>
  <c r="R18" i="4"/>
  <c r="S18" i="4" s="1"/>
  <c r="CO9" i="24"/>
  <c r="CS9" i="24" s="1"/>
  <c r="CO16" i="23"/>
  <c r="CS16" i="23" s="1"/>
  <c r="CO4" i="23"/>
  <c r="CS4" i="23" s="1"/>
  <c r="CO5" i="23"/>
  <c r="CS5" i="23" s="1"/>
  <c r="CO14" i="23"/>
  <c r="CS14" i="23" s="1"/>
  <c r="CO13" i="23"/>
  <c r="CS13" i="23" s="1"/>
  <c r="N15" i="27"/>
  <c r="DC15" i="27" s="1"/>
  <c r="N31" i="19"/>
  <c r="DC31" i="19" s="1"/>
  <c r="UH7" i="21"/>
  <c r="UC7" i="21"/>
  <c r="DA7" i="21"/>
  <c r="N21" i="19"/>
  <c r="UH31" i="19"/>
  <c r="UC31" i="19"/>
  <c r="DA31" i="19"/>
  <c r="N13" i="27"/>
  <c r="DA8" i="27"/>
  <c r="XD9" i="24"/>
  <c r="XG9" i="24"/>
  <c r="XG13" i="23"/>
  <c r="CW18" i="4"/>
  <c r="DA18" i="4" s="1"/>
  <c r="CW17" i="4"/>
  <c r="DA17" i="4" s="1"/>
  <c r="UC8" i="21"/>
  <c r="L8" i="21"/>
  <c r="DB8" i="21" s="1"/>
  <c r="J8" i="21"/>
  <c r="K8" i="21" s="1"/>
  <c r="UI8" i="21"/>
  <c r="UH8" i="21"/>
  <c r="CX8" i="21"/>
  <c r="I8" i="21" s="1"/>
  <c r="N8" i="21"/>
  <c r="DC8" i="21" s="1"/>
  <c r="UE8" i="21"/>
  <c r="UD8" i="21"/>
  <c r="UF8" i="21"/>
  <c r="DA8" i="21"/>
  <c r="UE7" i="21"/>
  <c r="UD7" i="21"/>
  <c r="N7" i="21"/>
  <c r="UI7" i="21"/>
  <c r="CX7" i="21"/>
  <c r="I7" i="21" s="1"/>
  <c r="L7" i="21"/>
  <c r="J7" i="21"/>
  <c r="K7" i="21" s="1"/>
  <c r="UF7" i="21"/>
  <c r="UE31" i="19"/>
  <c r="UD31" i="19"/>
  <c r="UI31" i="19"/>
  <c r="CX31" i="19"/>
  <c r="I31" i="19" s="1"/>
  <c r="L31" i="19"/>
  <c r="J31" i="19"/>
  <c r="K31" i="19" s="1"/>
  <c r="UF31" i="19"/>
  <c r="UC21" i="19"/>
  <c r="UH26" i="19"/>
  <c r="UC26" i="19"/>
  <c r="UH25" i="19"/>
  <c r="UC25" i="19"/>
  <c r="DA21" i="19"/>
  <c r="UI21" i="19"/>
  <c r="UH21" i="19"/>
  <c r="CX21" i="19"/>
  <c r="I21" i="19" s="1"/>
  <c r="UE21" i="19"/>
  <c r="UD21" i="19"/>
  <c r="L21" i="19"/>
  <c r="J21" i="19"/>
  <c r="K21" i="19" s="1"/>
  <c r="UF21" i="19"/>
  <c r="DA25" i="19"/>
  <c r="UE26" i="19"/>
  <c r="UD26" i="19"/>
  <c r="DA26" i="19"/>
  <c r="UI26" i="19"/>
  <c r="CX26" i="19"/>
  <c r="I26" i="19" s="1"/>
  <c r="N26" i="19"/>
  <c r="DC26" i="19" s="1"/>
  <c r="L26" i="19"/>
  <c r="DB26" i="19" s="1"/>
  <c r="J26" i="19"/>
  <c r="K26" i="19" s="1"/>
  <c r="UF26" i="19"/>
  <c r="UE25" i="19"/>
  <c r="UD25" i="19"/>
  <c r="N25" i="19"/>
  <c r="UI25" i="19"/>
  <c r="CX25" i="19"/>
  <c r="I25" i="19" s="1"/>
  <c r="L25" i="19"/>
  <c r="J25" i="19"/>
  <c r="K25" i="19" s="1"/>
  <c r="UF25" i="19"/>
  <c r="N8" i="27"/>
  <c r="DC8" i="27" s="1"/>
  <c r="UH8" i="27"/>
  <c r="UE8" i="27"/>
  <c r="UF8" i="27"/>
  <c r="UD8" i="27"/>
  <c r="CX8" i="27"/>
  <c r="I8" i="27" s="1"/>
  <c r="UI8" i="27"/>
  <c r="L8" i="27"/>
  <c r="J8" i="27"/>
  <c r="K8" i="27" s="1"/>
  <c r="UC8" i="27"/>
  <c r="UC15" i="27"/>
  <c r="DA13" i="27"/>
  <c r="UC13" i="27"/>
  <c r="DA15" i="27"/>
  <c r="UI15" i="27"/>
  <c r="UH15" i="27"/>
  <c r="CX15" i="27"/>
  <c r="I15" i="27" s="1"/>
  <c r="UE15" i="27"/>
  <c r="UD15" i="27"/>
  <c r="L15" i="27"/>
  <c r="J15" i="27"/>
  <c r="K15" i="27" s="1"/>
  <c r="UF15" i="27"/>
  <c r="UE13" i="27"/>
  <c r="UD13" i="27"/>
  <c r="UI13" i="27"/>
  <c r="UH13" i="27"/>
  <c r="CX13" i="27"/>
  <c r="I13" i="27" s="1"/>
  <c r="L13" i="27"/>
  <c r="J13" i="27"/>
  <c r="K13" i="27" s="1"/>
  <c r="UF13" i="27"/>
  <c r="XK9" i="24"/>
  <c r="L9" i="24"/>
  <c r="J9" i="24"/>
  <c r="K9" i="24" s="1"/>
  <c r="XD13" i="23"/>
  <c r="L13" i="23"/>
  <c r="XK13" i="23"/>
  <c r="J13" i="23"/>
  <c r="XD5" i="23"/>
  <c r="XK5" i="23"/>
  <c r="XG5" i="23"/>
  <c r="L5" i="23"/>
  <c r="J5" i="23"/>
  <c r="K5" i="23" s="1"/>
  <c r="XD16" i="23"/>
  <c r="J16" i="23"/>
  <c r="K16" i="23" s="1"/>
  <c r="XK16" i="23"/>
  <c r="XG16" i="23"/>
  <c r="L16" i="23"/>
  <c r="XD4" i="23"/>
  <c r="L4" i="23"/>
  <c r="J4" i="23"/>
  <c r="K4" i="23" s="1"/>
  <c r="XK4" i="23"/>
  <c r="XG4" i="23"/>
  <c r="XG14" i="23"/>
  <c r="XD14" i="23"/>
  <c r="XK14" i="23"/>
  <c r="L14" i="23"/>
  <c r="J14" i="23"/>
  <c r="P17" i="4"/>
  <c r="DC17" i="4" s="1"/>
  <c r="L17" i="4"/>
  <c r="M17" i="4" s="1"/>
  <c r="J17" i="4"/>
  <c r="K17" i="4" s="1"/>
  <c r="N17" i="4"/>
  <c r="N18" i="4"/>
  <c r="P18" i="4"/>
  <c r="DC18" i="4" s="1"/>
  <c r="L18" i="4"/>
  <c r="M18" i="4" s="1"/>
  <c r="J18" i="4"/>
  <c r="K18" i="4" s="1"/>
  <c r="H15" i="27" l="1"/>
  <c r="A15" i="27" s="1" a="1"/>
  <c r="A15" i="27" s="1"/>
  <c r="H26" i="19"/>
  <c r="A26" i="19" s="1" a="1"/>
  <c r="A26" i="19" s="1"/>
  <c r="H25" i="19"/>
  <c r="A25" i="19" s="1" a="1"/>
  <c r="A25" i="19" s="1"/>
  <c r="H21" i="19"/>
  <c r="A21" i="19" s="1" a="1"/>
  <c r="A21" i="19" s="1"/>
  <c r="H31" i="19"/>
  <c r="A31" i="19" s="1" a="1"/>
  <c r="A31" i="19" s="1"/>
  <c r="H8" i="27"/>
  <c r="H13" i="27"/>
  <c r="H8" i="21"/>
  <c r="H7" i="21"/>
  <c r="H13" i="23"/>
  <c r="H5" i="23"/>
  <c r="H16" i="23"/>
  <c r="H14" i="23"/>
  <c r="H4" i="23"/>
  <c r="M26" i="19"/>
  <c r="M8" i="27"/>
  <c r="M25" i="19"/>
  <c r="H9" i="24"/>
  <c r="M21" i="19"/>
  <c r="M13" i="27"/>
  <c r="DB17" i="4"/>
  <c r="V17" i="4" s="1"/>
  <c r="X17" i="4" s="1"/>
  <c r="M7" i="21"/>
  <c r="M15" i="27"/>
  <c r="H17" i="4"/>
  <c r="A17" i="4" s="1" a="1"/>
  <c r="A17" i="4" s="1"/>
  <c r="DB18" i="4"/>
  <c r="V18" i="4" s="1"/>
  <c r="X18" i="4" s="1"/>
  <c r="H18" i="4"/>
  <c r="A18" i="4" s="1" a="1"/>
  <c r="A18" i="4" s="1"/>
  <c r="M31" i="19"/>
  <c r="M8" i="21"/>
  <c r="DB7" i="21"/>
  <c r="P8" i="21"/>
  <c r="O7" i="21"/>
  <c r="DC7" i="21"/>
  <c r="DB31" i="19"/>
  <c r="P31" i="19" s="1"/>
  <c r="DB25" i="19"/>
  <c r="O21" i="19"/>
  <c r="DC21" i="19"/>
  <c r="O25" i="19"/>
  <c r="DC25" i="19"/>
  <c r="DB21" i="19"/>
  <c r="P26" i="19"/>
  <c r="DB13" i="27"/>
  <c r="DB15" i="27"/>
  <c r="DB8" i="27"/>
  <c r="O13" i="27"/>
  <c r="DC13" i="27"/>
  <c r="CU9" i="24"/>
  <c r="CT9" i="24"/>
  <c r="CT4" i="23"/>
  <c r="CU4" i="23"/>
  <c r="CU5" i="23"/>
  <c r="CT5" i="23"/>
  <c r="CU13" i="23"/>
  <c r="CT13" i="23"/>
  <c r="M14" i="23"/>
  <c r="CU14" i="23"/>
  <c r="CT14" i="23"/>
  <c r="CU16" i="23"/>
  <c r="CT16" i="23"/>
  <c r="O18" i="4"/>
  <c r="O15" i="27"/>
  <c r="XH13" i="23"/>
  <c r="XL13" i="23" s="1"/>
  <c r="UJ7" i="21"/>
  <c r="UG7" i="21"/>
  <c r="O31" i="19"/>
  <c r="UJ31" i="19"/>
  <c r="UG26" i="19"/>
  <c r="UG31" i="19"/>
  <c r="UJ26" i="19"/>
  <c r="UG15" i="27"/>
  <c r="O8" i="27"/>
  <c r="XH9" i="24"/>
  <c r="XL9" i="24" s="1"/>
  <c r="M9" i="24"/>
  <c r="XH5" i="23"/>
  <c r="XL5" i="23" s="1"/>
  <c r="M4" i="23"/>
  <c r="UJ8" i="21"/>
  <c r="O8" i="21"/>
  <c r="UG8" i="21"/>
  <c r="UJ25" i="19"/>
  <c r="UJ21" i="19"/>
  <c r="UG25" i="19"/>
  <c r="UG21" i="19"/>
  <c r="O26" i="19"/>
  <c r="UJ8" i="27"/>
  <c r="UG8" i="27"/>
  <c r="UJ13" i="27"/>
  <c r="UG13" i="27"/>
  <c r="UJ15" i="27"/>
  <c r="M13" i="23"/>
  <c r="K13" i="23"/>
  <c r="XH14" i="23"/>
  <c r="XL14" i="23" s="1"/>
  <c r="XH16" i="23"/>
  <c r="XL16" i="23" s="1"/>
  <c r="M5" i="23"/>
  <c r="M16" i="23"/>
  <c r="XH4" i="23"/>
  <c r="XL4" i="23" s="1"/>
  <c r="K14" i="23"/>
  <c r="Q18" i="4"/>
  <c r="Q17" i="4"/>
  <c r="O17" i="4"/>
  <c r="R8" i="21" l="1"/>
  <c r="Q8" i="21"/>
  <c r="Q31" i="19"/>
  <c r="R31" i="19"/>
  <c r="R26" i="19"/>
  <c r="Q26" i="19"/>
  <c r="N9" i="24"/>
  <c r="P9" i="24" s="1"/>
  <c r="N4" i="23"/>
  <c r="E4" i="23" s="1"/>
  <c r="N16" i="23"/>
  <c r="P16" i="23" s="1"/>
  <c r="P21" i="19"/>
  <c r="P13" i="27"/>
  <c r="P15" i="27"/>
  <c r="P7" i="21"/>
  <c r="E31" i="19"/>
  <c r="N14" i="23"/>
  <c r="N13" i="23"/>
  <c r="E8" i="21"/>
  <c r="P25" i="19"/>
  <c r="E26" i="19"/>
  <c r="P8" i="27"/>
  <c r="N5" i="23"/>
  <c r="P5" i="23" s="1"/>
  <c r="E18" i="4"/>
  <c r="W17" i="4"/>
  <c r="E17" i="4"/>
  <c r="W18" i="4"/>
  <c r="Q7" i="21" l="1"/>
  <c r="R7" i="21"/>
  <c r="Q21" i="19"/>
  <c r="R21" i="19"/>
  <c r="R25" i="19"/>
  <c r="Q25" i="19"/>
  <c r="Q15" i="27"/>
  <c r="R15" i="27"/>
  <c r="R8" i="27"/>
  <c r="Q8" i="27"/>
  <c r="Q13" i="27"/>
  <c r="R13" i="27"/>
  <c r="O4" i="23"/>
  <c r="E16" i="23"/>
  <c r="E9" i="24"/>
  <c r="O9" i="24"/>
  <c r="P4" i="23"/>
  <c r="O16" i="23"/>
  <c r="E7" i="21"/>
  <c r="E21" i="19"/>
  <c r="E25" i="19"/>
  <c r="E15" i="27"/>
  <c r="E13" i="27"/>
  <c r="O13" i="23"/>
  <c r="P13" i="23"/>
  <c r="E14" i="23"/>
  <c r="P14" i="23"/>
  <c r="O14" i="23"/>
  <c r="E13" i="23"/>
  <c r="E8" i="27"/>
  <c r="E5" i="23"/>
  <c r="O5" i="23"/>
  <c r="CT5" i="21" l="1"/>
  <c r="CU5" i="21"/>
  <c r="CV5" i="21"/>
  <c r="CW5" i="21"/>
  <c r="CY5" i="21"/>
  <c r="CZ5" i="21"/>
  <c r="TH5" i="21"/>
  <c r="TI5" i="21"/>
  <c r="TJ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CT27" i="19"/>
  <c r="CU27" i="19"/>
  <c r="CV27" i="19"/>
  <c r="CW27" i="19"/>
  <c r="CY27" i="19"/>
  <c r="CZ27" i="19"/>
  <c r="TH27" i="19"/>
  <c r="TI27" i="19"/>
  <c r="TJ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CT23" i="19"/>
  <c r="CU23" i="19"/>
  <c r="G23" i="19" s="1"/>
  <c r="CV23" i="19"/>
  <c r="CW23" i="19"/>
  <c r="CY23" i="19"/>
  <c r="CZ23" i="19"/>
  <c r="TH23" i="19"/>
  <c r="TI23" i="19"/>
  <c r="TJ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11" i="4"/>
  <c r="CR11" i="4"/>
  <c r="CS11" i="4"/>
  <c r="CT11" i="4"/>
  <c r="CU11" i="4"/>
  <c r="CV11" i="4"/>
  <c r="CX11" i="4"/>
  <c r="CY11" i="4"/>
  <c r="CZ11" i="4"/>
  <c r="T11" i="4" l="1"/>
  <c r="U11" i="4" s="1"/>
  <c r="T11" i="22"/>
  <c r="U11" i="22" s="1"/>
  <c r="G5" i="21"/>
  <c r="G27" i="19"/>
  <c r="F5" i="21"/>
  <c r="F27" i="19"/>
  <c r="F23" i="19"/>
  <c r="H23" i="19" s="1"/>
  <c r="G11" i="4"/>
  <c r="F11" i="4"/>
  <c r="I11" i="4"/>
  <c r="I11" i="22"/>
  <c r="F11" i="22"/>
  <c r="G11" i="22"/>
  <c r="R11" i="4"/>
  <c r="S11" i="4" s="1"/>
  <c r="R11" i="22"/>
  <c r="S11" i="22" s="1"/>
  <c r="UC5" i="21"/>
  <c r="DA5" i="21"/>
  <c r="UF27" i="19"/>
  <c r="DA27" i="19"/>
  <c r="N23" i="19"/>
  <c r="N27" i="19"/>
  <c r="UC23" i="19"/>
  <c r="UH23" i="19"/>
  <c r="CW11" i="22"/>
  <c r="DA11" i="22" s="1"/>
  <c r="XO11" i="22"/>
  <c r="XL11" i="22"/>
  <c r="CW11" i="4"/>
  <c r="DA11" i="4" s="1"/>
  <c r="UI5" i="21"/>
  <c r="N5" i="21"/>
  <c r="DC5" i="21" s="1"/>
  <c r="CX5" i="21"/>
  <c r="I5" i="21" s="1"/>
  <c r="UH5" i="21"/>
  <c r="L5" i="21"/>
  <c r="DB5" i="21" s="1"/>
  <c r="UE5" i="21"/>
  <c r="UD5" i="21"/>
  <c r="J5" i="21"/>
  <c r="K5" i="21" s="1"/>
  <c r="UF5" i="21"/>
  <c r="UE27" i="19"/>
  <c r="UD27" i="19"/>
  <c r="UI27" i="19"/>
  <c r="CX27" i="19"/>
  <c r="I27" i="19" s="1"/>
  <c r="UH27" i="19"/>
  <c r="L27" i="19"/>
  <c r="J27" i="19"/>
  <c r="K27" i="19" s="1"/>
  <c r="UC27" i="19"/>
  <c r="UD23" i="19"/>
  <c r="UE23" i="19"/>
  <c r="DA23" i="19"/>
  <c r="UI23" i="19"/>
  <c r="CX23" i="19"/>
  <c r="I23" i="19" s="1"/>
  <c r="L23" i="19"/>
  <c r="J23" i="19"/>
  <c r="K23" i="19" s="1"/>
  <c r="UF23" i="19"/>
  <c r="J11" i="22"/>
  <c r="K11" i="22" s="1"/>
  <c r="XS11" i="22"/>
  <c r="P11" i="22"/>
  <c r="L11" i="22"/>
  <c r="M11" i="22" s="1"/>
  <c r="N11" i="22"/>
  <c r="DB11" i="22" s="1"/>
  <c r="L11" i="4"/>
  <c r="M11" i="4" s="1"/>
  <c r="N11" i="4"/>
  <c r="P11" i="4"/>
  <c r="DC11" i="4" s="1"/>
  <c r="J11" i="4"/>
  <c r="H27" i="19" l="1"/>
  <c r="A27" i="19" s="1" a="1"/>
  <c r="A27" i="19" s="1"/>
  <c r="H5" i="21"/>
  <c r="M5" i="21"/>
  <c r="M23" i="19"/>
  <c r="H11" i="22"/>
  <c r="DB11" i="4"/>
  <c r="V11" i="4" s="1"/>
  <c r="X11" i="4" s="1"/>
  <c r="H11" i="4"/>
  <c r="M27" i="19"/>
  <c r="DB27" i="19"/>
  <c r="O27" i="19"/>
  <c r="DC27" i="19"/>
  <c r="O23" i="19"/>
  <c r="DC23" i="19"/>
  <c r="DB23" i="19"/>
  <c r="Q11" i="22"/>
  <c r="DC11" i="22"/>
  <c r="O11" i="4"/>
  <c r="XP11" i="22"/>
  <c r="XT11" i="22" s="1"/>
  <c r="UG5" i="21"/>
  <c r="UJ23" i="19"/>
  <c r="UJ27" i="19"/>
  <c r="O5" i="21"/>
  <c r="UG23" i="19"/>
  <c r="UG27" i="19"/>
  <c r="UJ5" i="21"/>
  <c r="P5" i="21"/>
  <c r="O11" i="22"/>
  <c r="Q11" i="4"/>
  <c r="K11" i="4"/>
  <c r="Q5" i="21" l="1"/>
  <c r="R5" i="21"/>
  <c r="P27" i="19"/>
  <c r="P23" i="19"/>
  <c r="V11" i="22"/>
  <c r="X11" i="22" s="1"/>
  <c r="E5" i="21"/>
  <c r="E11" i="4"/>
  <c r="W11" i="4"/>
  <c r="Q23" i="19" l="1"/>
  <c r="R23" i="19"/>
  <c r="Q27" i="19"/>
  <c r="R27" i="19"/>
  <c r="E27" i="19"/>
  <c r="E23" i="19"/>
  <c r="E11" i="22"/>
  <c r="W11" i="22"/>
  <c r="CV6" i="27"/>
  <c r="CT14" i="27"/>
  <c r="CU14" i="27"/>
  <c r="CV14" i="27"/>
  <c r="CW14" i="27"/>
  <c r="CY14" i="27"/>
  <c r="CZ14" i="27"/>
  <c r="TH14" i="27"/>
  <c r="TI14" i="27"/>
  <c r="TJ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F14" i="27" l="1"/>
  <c r="G14" i="27"/>
  <c r="UH14" i="27"/>
  <c r="DA14" i="27"/>
  <c r="N14" i="27"/>
  <c r="DC14" i="27" s="1"/>
  <c r="UC14" i="27"/>
  <c r="UE14" i="27"/>
  <c r="UI14" i="27"/>
  <c r="UD14" i="27"/>
  <c r="L14" i="27"/>
  <c r="UF14" i="27"/>
  <c r="CX14" i="27"/>
  <c r="I14" i="27" s="1"/>
  <c r="H14" i="27" s="1"/>
  <c r="J14" i="27"/>
  <c r="CT5" i="26"/>
  <c r="CU5" i="26"/>
  <c r="CV5" i="26"/>
  <c r="CW5" i="26"/>
  <c r="CY5" i="26"/>
  <c r="CZ5" i="26"/>
  <c r="TH5" i="26"/>
  <c r="TI5" i="26"/>
  <c r="TJ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CQ21" i="4"/>
  <c r="CR21" i="4"/>
  <c r="CS21" i="4"/>
  <c r="CT21" i="4"/>
  <c r="CU21" i="4"/>
  <c r="CV21" i="4"/>
  <c r="CX21" i="4"/>
  <c r="CY21" i="4"/>
  <c r="CZ21" i="4"/>
  <c r="CQ20" i="4"/>
  <c r="CR20" i="4"/>
  <c r="CS20" i="4"/>
  <c r="CT20" i="4"/>
  <c r="CU20" i="4"/>
  <c r="CV20" i="4"/>
  <c r="CX20" i="4"/>
  <c r="CY20" i="4"/>
  <c r="CZ20" i="4"/>
  <c r="T21" i="4" l="1"/>
  <c r="T20" i="4"/>
  <c r="U20" i="4" s="1"/>
  <c r="G20" i="4"/>
  <c r="A14" i="27" a="1"/>
  <c r="A14" i="27" s="1"/>
  <c r="F20" i="4"/>
  <c r="I20" i="4"/>
  <c r="F21" i="4"/>
  <c r="I21" i="4"/>
  <c r="G21" i="4"/>
  <c r="G5" i="26"/>
  <c r="F5" i="26"/>
  <c r="R20" i="4"/>
  <c r="S20" i="4" s="1"/>
  <c r="U21" i="4"/>
  <c r="R21" i="4"/>
  <c r="S21" i="4" s="1"/>
  <c r="DB14" i="27"/>
  <c r="P14" i="27" s="1"/>
  <c r="UJ14" i="27"/>
  <c r="O14" i="27"/>
  <c r="DA5" i="26"/>
  <c r="CW20" i="4"/>
  <c r="DA20" i="4" s="1"/>
  <c r="CW21" i="4"/>
  <c r="DA21" i="4" s="1"/>
  <c r="UG14" i="27"/>
  <c r="K14" i="27"/>
  <c r="M14" i="27" s="1"/>
  <c r="UI5" i="26"/>
  <c r="UE5" i="26"/>
  <c r="UD5" i="26"/>
  <c r="UH5" i="26"/>
  <c r="CX5" i="26"/>
  <c r="I5" i="26" s="1"/>
  <c r="UC5" i="26"/>
  <c r="N5" i="26"/>
  <c r="DC5" i="26" s="1"/>
  <c r="L5" i="26"/>
  <c r="J5" i="26"/>
  <c r="K5" i="26" s="1"/>
  <c r="UF5" i="26"/>
  <c r="L21" i="4"/>
  <c r="M21" i="4" s="1"/>
  <c r="P21" i="4"/>
  <c r="DC21" i="4" s="1"/>
  <c r="J21" i="4"/>
  <c r="K21" i="4" s="1"/>
  <c r="N21" i="4"/>
  <c r="L20" i="4"/>
  <c r="M20" i="4" s="1"/>
  <c r="P20" i="4"/>
  <c r="DC20" i="4" s="1"/>
  <c r="N20" i="4"/>
  <c r="J20" i="4"/>
  <c r="K20" i="4" s="1"/>
  <c r="H5" i="26" l="1"/>
  <c r="Q14" i="27"/>
  <c r="R14" i="27"/>
  <c r="H20" i="4"/>
  <c r="DB20" i="4"/>
  <c r="V20" i="4" s="1"/>
  <c r="X20" i="4" s="1"/>
  <c r="M5" i="26"/>
  <c r="DB21" i="4"/>
  <c r="V21" i="4" s="1"/>
  <c r="X21" i="4" s="1"/>
  <c r="H21" i="4"/>
  <c r="DB5" i="26"/>
  <c r="P5" i="26" s="1"/>
  <c r="O20" i="4"/>
  <c r="UJ5" i="26"/>
  <c r="E14" i="27"/>
  <c r="UG5" i="26"/>
  <c r="O5" i="26"/>
  <c r="Q21" i="4"/>
  <c r="O21" i="4"/>
  <c r="Q20" i="4"/>
  <c r="Q5" i="26" l="1"/>
  <c r="R5" i="26"/>
  <c r="E5" i="26"/>
  <c r="E21" i="4"/>
  <c r="W21" i="4"/>
  <c r="W20" i="4"/>
  <c r="E20" i="4"/>
  <c r="CT23" i="21" l="1"/>
  <c r="CU23" i="21"/>
  <c r="CV23" i="21"/>
  <c r="CW23" i="21"/>
  <c r="CY23" i="21"/>
  <c r="CZ23" i="21"/>
  <c r="TH23" i="21"/>
  <c r="TI23" i="21"/>
  <c r="TJ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CT17" i="19"/>
  <c r="CU17" i="19"/>
  <c r="CV17" i="19"/>
  <c r="CW17" i="19"/>
  <c r="CY17" i="19"/>
  <c r="CZ17" i="19"/>
  <c r="TH17" i="19"/>
  <c r="TI17" i="19"/>
  <c r="TJ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G23" i="21" l="1"/>
  <c r="F23" i="21"/>
  <c r="G17" i="19"/>
  <c r="F17" i="19"/>
  <c r="DA23" i="21"/>
  <c r="DA17" i="19"/>
  <c r="UH23" i="21"/>
  <c r="UF23" i="21"/>
  <c r="N23" i="21"/>
  <c r="DC23" i="21" s="1"/>
  <c r="UD23" i="21"/>
  <c r="UI23" i="21"/>
  <c r="UE23" i="21"/>
  <c r="L23" i="21"/>
  <c r="DB23" i="21" s="1"/>
  <c r="UC23" i="21"/>
  <c r="J23" i="21"/>
  <c r="K23" i="21" s="1"/>
  <c r="CX23" i="21"/>
  <c r="I23" i="21" s="1"/>
  <c r="UC17" i="19"/>
  <c r="UI17" i="19"/>
  <c r="UH17" i="19"/>
  <c r="CX17" i="19"/>
  <c r="I17" i="19" s="1"/>
  <c r="UE17" i="19"/>
  <c r="UD17" i="19"/>
  <c r="L17" i="19"/>
  <c r="J17" i="19"/>
  <c r="K17" i="19" s="1"/>
  <c r="N17" i="19"/>
  <c r="DC17" i="19" s="1"/>
  <c r="UF17" i="19"/>
  <c r="CT11" i="27"/>
  <c r="CU11" i="27"/>
  <c r="CV11" i="27"/>
  <c r="CW11" i="27"/>
  <c r="CY11" i="27"/>
  <c r="CZ11" i="27"/>
  <c r="TH11" i="27"/>
  <c r="TI11" i="27"/>
  <c r="TJ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H17" i="19" l="1"/>
  <c r="H23" i="21"/>
  <c r="M23" i="21"/>
  <c r="G11" i="27"/>
  <c r="F11" i="27"/>
  <c r="M17" i="19"/>
  <c r="P23" i="21"/>
  <c r="DB17" i="19"/>
  <c r="UJ23" i="21"/>
  <c r="UJ17" i="19"/>
  <c r="DA11" i="27"/>
  <c r="UC11" i="27"/>
  <c r="N11" i="27"/>
  <c r="DC11" i="27" s="1"/>
  <c r="O23" i="21"/>
  <c r="UG23" i="21"/>
  <c r="UG17" i="19"/>
  <c r="O17" i="19"/>
  <c r="UE11" i="27"/>
  <c r="UD11" i="27"/>
  <c r="UH11" i="27"/>
  <c r="CX11" i="27"/>
  <c r="I11" i="27" s="1"/>
  <c r="L11" i="27"/>
  <c r="DB11" i="27" s="1"/>
  <c r="UI11" i="27"/>
  <c r="J11" i="27"/>
  <c r="K11" i="27" s="1"/>
  <c r="UF11" i="27"/>
  <c r="H11" i="27" l="1"/>
  <c r="Q23" i="21"/>
  <c r="R23" i="21"/>
  <c r="M11" i="27"/>
  <c r="P11" i="27"/>
  <c r="UJ11" i="27"/>
  <c r="O11" i="27"/>
  <c r="P17" i="19"/>
  <c r="E23" i="21"/>
  <c r="UG11" i="27"/>
  <c r="R17" i="19" l="1"/>
  <c r="Q17" i="19"/>
  <c r="Q11" i="27"/>
  <c r="R11" i="27"/>
  <c r="E17" i="19"/>
  <c r="A23" i="21" a="1"/>
  <c r="A23" i="21" s="1"/>
  <c r="E11" i="27"/>
  <c r="CI12" i="23" l="1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CI8" i="24"/>
  <c r="CJ8" i="24"/>
  <c r="CK8" i="24"/>
  <c r="CL8" i="24"/>
  <c r="CM8" i="24"/>
  <c r="CN8" i="24"/>
  <c r="CP8" i="24"/>
  <c r="CQ8" i="24"/>
  <c r="CR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G12" i="23" l="1"/>
  <c r="F12" i="23"/>
  <c r="I12" i="23"/>
  <c r="F8" i="24"/>
  <c r="I8" i="24"/>
  <c r="CO8" i="24"/>
  <c r="CS8" i="24" s="1"/>
  <c r="G8" i="24"/>
  <c r="CO12" i="23"/>
  <c r="CS12" i="23" s="1"/>
  <c r="J12" i="23"/>
  <c r="K12" i="23" s="1"/>
  <c r="XD12" i="23"/>
  <c r="XK12" i="23"/>
  <c r="L12" i="23"/>
  <c r="XG12" i="23"/>
  <c r="XD8" i="24"/>
  <c r="L8" i="24"/>
  <c r="XK8" i="24"/>
  <c r="XG8" i="24"/>
  <c r="J8" i="24"/>
  <c r="K8" i="24" s="1"/>
  <c r="H12" i="23" l="1"/>
  <c r="H8" i="24"/>
  <c r="CT8" i="24"/>
  <c r="CU8" i="24"/>
  <c r="CU12" i="23"/>
  <c r="CT12" i="23"/>
  <c r="XH12" i="23"/>
  <c r="XL12" i="23" s="1"/>
  <c r="M12" i="23"/>
  <c r="XH8" i="24"/>
  <c r="XL8" i="24" s="1"/>
  <c r="M8" i="24"/>
  <c r="N8" i="24" l="1"/>
  <c r="O8" i="24" s="1"/>
  <c r="N12" i="23"/>
  <c r="P12" i="23" s="1"/>
  <c r="P8" i="24" l="1"/>
  <c r="E8" i="24"/>
  <c r="E12" i="23"/>
  <c r="O12" i="23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I7" i="23" l="1"/>
  <c r="F7" i="23"/>
  <c r="G7" i="23"/>
  <c r="CO7" i="23"/>
  <c r="CS7" i="23" s="1"/>
  <c r="XD7" i="23"/>
  <c r="XG7" i="23"/>
  <c r="XK7" i="23"/>
  <c r="L7" i="23"/>
  <c r="J7" i="23"/>
  <c r="K7" i="23" s="1"/>
  <c r="H7" i="23" l="1"/>
  <c r="CU7" i="23"/>
  <c r="CT7" i="23"/>
  <c r="XH7" i="23"/>
  <c r="XL7" i="23" s="1"/>
  <c r="M7" i="23"/>
  <c r="CT9" i="21"/>
  <c r="CU9" i="21"/>
  <c r="CV9" i="21"/>
  <c r="CW9" i="21"/>
  <c r="CY9" i="21"/>
  <c r="CZ9" i="21"/>
  <c r="TH9" i="21"/>
  <c r="TI9" i="21"/>
  <c r="TJ9" i="21"/>
  <c r="TK9" i="21"/>
  <c r="TL9" i="21"/>
  <c r="TM9" i="21"/>
  <c r="TN9" i="21"/>
  <c r="TO9" i="21"/>
  <c r="TP9" i="21"/>
  <c r="TQ9" i="21"/>
  <c r="TR9" i="21"/>
  <c r="TS9" i="21"/>
  <c r="TT9" i="21"/>
  <c r="TU9" i="21"/>
  <c r="TV9" i="21"/>
  <c r="TW9" i="21"/>
  <c r="TX9" i="21"/>
  <c r="TY9" i="21"/>
  <c r="TZ9" i="21"/>
  <c r="UA9" i="21"/>
  <c r="CT6" i="19"/>
  <c r="CU6" i="19"/>
  <c r="CV6" i="19"/>
  <c r="CW6" i="19"/>
  <c r="CY6" i="19"/>
  <c r="CZ6" i="19"/>
  <c r="TH6" i="19"/>
  <c r="TI6" i="19"/>
  <c r="TJ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CT12" i="19"/>
  <c r="CU12" i="19"/>
  <c r="CV12" i="19"/>
  <c r="CW12" i="19"/>
  <c r="CY12" i="19"/>
  <c r="CZ12" i="19"/>
  <c r="TH12" i="19"/>
  <c r="TI12" i="19"/>
  <c r="TJ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CT19" i="19"/>
  <c r="CU19" i="19"/>
  <c r="CV19" i="19"/>
  <c r="CW19" i="19"/>
  <c r="CY19" i="19"/>
  <c r="CZ19" i="19"/>
  <c r="TH19" i="19"/>
  <c r="TI19" i="19"/>
  <c r="TJ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CT16" i="27"/>
  <c r="CU16" i="27"/>
  <c r="CV16" i="27"/>
  <c r="CW16" i="27"/>
  <c r="CY16" i="27"/>
  <c r="CZ16" i="27"/>
  <c r="TH16" i="27"/>
  <c r="TI16" i="27"/>
  <c r="TJ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CT13" i="26"/>
  <c r="CU13" i="26"/>
  <c r="CV13" i="26"/>
  <c r="CW13" i="26"/>
  <c r="CY13" i="26"/>
  <c r="CZ13" i="26"/>
  <c r="TH13" i="26"/>
  <c r="TI13" i="26"/>
  <c r="TJ13" i="26"/>
  <c r="TK13" i="26"/>
  <c r="TL13" i="26"/>
  <c r="TM13" i="26"/>
  <c r="TN13" i="26"/>
  <c r="TO13" i="26"/>
  <c r="TP13" i="26"/>
  <c r="TQ13" i="26"/>
  <c r="TR13" i="26"/>
  <c r="TS13" i="26"/>
  <c r="TT13" i="26"/>
  <c r="TU13" i="26"/>
  <c r="TV13" i="26"/>
  <c r="TW13" i="26"/>
  <c r="TX13" i="26"/>
  <c r="TY13" i="26"/>
  <c r="TZ13" i="26"/>
  <c r="UA13" i="26"/>
  <c r="CT4" i="26"/>
  <c r="CU4" i="26"/>
  <c r="CV4" i="26"/>
  <c r="CW4" i="26"/>
  <c r="CY4" i="26"/>
  <c r="CZ4" i="26"/>
  <c r="TH4" i="26"/>
  <c r="TI4" i="26"/>
  <c r="TJ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G9" i="21" l="1"/>
  <c r="F9" i="21"/>
  <c r="G19" i="19"/>
  <c r="G12" i="19"/>
  <c r="G6" i="19"/>
  <c r="F19" i="19"/>
  <c r="F12" i="19"/>
  <c r="F6" i="19"/>
  <c r="G16" i="27"/>
  <c r="F16" i="27"/>
  <c r="G13" i="26"/>
  <c r="F13" i="26"/>
  <c r="N7" i="23"/>
  <c r="P7" i="23" s="1"/>
  <c r="DA9" i="21"/>
  <c r="DA19" i="19"/>
  <c r="DA6" i="19"/>
  <c r="DA12" i="19"/>
  <c r="DA16" i="27"/>
  <c r="DA4" i="26"/>
  <c r="DA13" i="26"/>
  <c r="UH6" i="19"/>
  <c r="UC4" i="26"/>
  <c r="UH4" i="26"/>
  <c r="UH12" i="19"/>
  <c r="UC12" i="19"/>
  <c r="CX6" i="19"/>
  <c r="I6" i="19" s="1"/>
  <c r="N16" i="27"/>
  <c r="DC16" i="27" s="1"/>
  <c r="N13" i="26"/>
  <c r="UC9" i="21"/>
  <c r="UE9" i="21"/>
  <c r="UD9" i="21"/>
  <c r="N9" i="21"/>
  <c r="DC9" i="21" s="1"/>
  <c r="CX9" i="21"/>
  <c r="I9" i="21" s="1"/>
  <c r="L9" i="21"/>
  <c r="UH9" i="21"/>
  <c r="UI9" i="21"/>
  <c r="J9" i="21"/>
  <c r="K9" i="21" s="1"/>
  <c r="UF9" i="21"/>
  <c r="UC6" i="19"/>
  <c r="UI6" i="19"/>
  <c r="UE6" i="19"/>
  <c r="L6" i="19"/>
  <c r="UD6" i="19"/>
  <c r="J6" i="19"/>
  <c r="K6" i="19" s="1"/>
  <c r="N6" i="19"/>
  <c r="DC6" i="19" s="1"/>
  <c r="UF6" i="19"/>
  <c r="UE12" i="19"/>
  <c r="UD12" i="19"/>
  <c r="CX12" i="19"/>
  <c r="I12" i="19" s="1"/>
  <c r="L12" i="19"/>
  <c r="DB12" i="19" s="1"/>
  <c r="N12" i="19"/>
  <c r="UI12" i="19"/>
  <c r="J12" i="19"/>
  <c r="K12" i="19" s="1"/>
  <c r="UF12" i="19"/>
  <c r="UC19" i="19"/>
  <c r="UE19" i="19"/>
  <c r="UD19" i="19"/>
  <c r="N19" i="19"/>
  <c r="UH19" i="19"/>
  <c r="CX19" i="19"/>
  <c r="I19" i="19" s="1"/>
  <c r="L19" i="19"/>
  <c r="UI19" i="19"/>
  <c r="J19" i="19"/>
  <c r="K19" i="19" s="1"/>
  <c r="UF19" i="19"/>
  <c r="UH16" i="27"/>
  <c r="UC16" i="27"/>
  <c r="UD16" i="27"/>
  <c r="UE16" i="27"/>
  <c r="CX16" i="27"/>
  <c r="I16" i="27" s="1"/>
  <c r="L16" i="27"/>
  <c r="DB16" i="27" s="1"/>
  <c r="UI16" i="27"/>
  <c r="J16" i="27"/>
  <c r="K16" i="27" s="1"/>
  <c r="UF16" i="27"/>
  <c r="UH13" i="26"/>
  <c r="UC13" i="26"/>
  <c r="CX13" i="26"/>
  <c r="I13" i="26" s="1"/>
  <c r="L13" i="26"/>
  <c r="UE13" i="26"/>
  <c r="UI13" i="26"/>
  <c r="J13" i="26"/>
  <c r="UF13" i="26"/>
  <c r="UD13" i="26"/>
  <c r="UE4" i="26"/>
  <c r="UD4" i="26"/>
  <c r="CX4" i="26"/>
  <c r="I4" i="26" s="1"/>
  <c r="UI4" i="26"/>
  <c r="UF4" i="26"/>
  <c r="H16" i="27" l="1"/>
  <c r="H12" i="19"/>
  <c r="H19" i="19"/>
  <c r="H6" i="19"/>
  <c r="H13" i="26"/>
  <c r="H9" i="21"/>
  <c r="M19" i="19"/>
  <c r="E7" i="23"/>
  <c r="M9" i="21"/>
  <c r="M16" i="27"/>
  <c r="M6" i="19"/>
  <c r="M12" i="19"/>
  <c r="O7" i="23"/>
  <c r="DB9" i="21"/>
  <c r="P9" i="21" s="1"/>
  <c r="O12" i="19"/>
  <c r="DC12" i="19"/>
  <c r="P12" i="19" s="1"/>
  <c r="DB6" i="19"/>
  <c r="O19" i="19"/>
  <c r="DC19" i="19"/>
  <c r="DB19" i="19"/>
  <c r="DB13" i="26"/>
  <c r="O13" i="26"/>
  <c r="DC13" i="26"/>
  <c r="UJ19" i="19"/>
  <c r="UJ13" i="26"/>
  <c r="UJ9" i="21"/>
  <c r="UJ6" i="19"/>
  <c r="UJ12" i="19"/>
  <c r="UJ16" i="27"/>
  <c r="UJ4" i="26"/>
  <c r="UG6" i="19"/>
  <c r="UG16" i="27"/>
  <c r="UG12" i="19"/>
  <c r="UG9" i="21"/>
  <c r="UG19" i="19"/>
  <c r="O16" i="27"/>
  <c r="O9" i="21"/>
  <c r="O6" i="19"/>
  <c r="P16" i="27"/>
  <c r="UG13" i="26"/>
  <c r="K13" i="26"/>
  <c r="M13" i="26" s="1"/>
  <c r="UG4" i="26"/>
  <c r="R9" i="21" l="1"/>
  <c r="Q9" i="21"/>
  <c r="Q12" i="19"/>
  <c r="R12" i="19"/>
  <c r="Q16" i="27"/>
  <c r="R16" i="27"/>
  <c r="P6" i="19"/>
  <c r="P13" i="26"/>
  <c r="E9" i="21"/>
  <c r="E12" i="19"/>
  <c r="P19" i="19"/>
  <c r="E16" i="27"/>
  <c r="Q19" i="19" l="1"/>
  <c r="R19" i="19"/>
  <c r="R6" i="19"/>
  <c r="Q6" i="19"/>
  <c r="R13" i="26"/>
  <c r="Q13" i="26"/>
  <c r="E6" i="19"/>
  <c r="A19" i="19" a="1"/>
  <c r="A19" i="19" s="1"/>
  <c r="A13" i="26" a="1"/>
  <c r="A13" i="26" s="1"/>
  <c r="E13" i="26"/>
  <c r="E19" i="19"/>
  <c r="CQ13" i="22" l="1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T13" i="22" l="1"/>
  <c r="U13" i="22" s="1"/>
  <c r="G13" i="22"/>
  <c r="F13" i="22"/>
  <c r="I13" i="22"/>
  <c r="R13" i="22"/>
  <c r="S13" i="22" s="1"/>
  <c r="CW13" i="22"/>
  <c r="DA13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Q13" i="22"/>
  <c r="DC13" i="22"/>
  <c r="XP13" i="22"/>
  <c r="XT13" i="22" s="1"/>
  <c r="O13" i="22"/>
  <c r="V13" i="22" l="1"/>
  <c r="X13" i="22" s="1"/>
  <c r="E13" i="22" l="1"/>
  <c r="W13" i="22"/>
  <c r="CQ8" i="4" l="1"/>
  <c r="CR8" i="4"/>
  <c r="CS8" i="4"/>
  <c r="CT8" i="4"/>
  <c r="CU8" i="4"/>
  <c r="CV8" i="4"/>
  <c r="CX8" i="4"/>
  <c r="CY8" i="4"/>
  <c r="CZ8" i="4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TJ9" i="27"/>
  <c r="TI9" i="27"/>
  <c r="TH9" i="27"/>
  <c r="CZ9" i="27"/>
  <c r="CY9" i="27"/>
  <c r="CW9" i="27"/>
  <c r="CV9" i="27"/>
  <c r="CU9" i="27"/>
  <c r="CT9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TJ6" i="27"/>
  <c r="TI6" i="27"/>
  <c r="TH6" i="27"/>
  <c r="CZ6" i="27"/>
  <c r="CY6" i="27"/>
  <c r="CW6" i="27"/>
  <c r="CU6" i="27"/>
  <c r="CT6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TJ7" i="27"/>
  <c r="TI7" i="27"/>
  <c r="TH7" i="27"/>
  <c r="CZ7" i="27"/>
  <c r="CY7" i="27"/>
  <c r="CW7" i="27"/>
  <c r="CV7" i="27"/>
  <c r="CU7" i="27"/>
  <c r="CT7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TJ5" i="27"/>
  <c r="TI5" i="27"/>
  <c r="TH5" i="27"/>
  <c r="CZ5" i="27"/>
  <c r="CY5" i="27"/>
  <c r="CW5" i="27"/>
  <c r="CV5" i="27"/>
  <c r="CU5" i="27"/>
  <c r="CT5" i="27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TJ8" i="26"/>
  <c r="TI8" i="26"/>
  <c r="TH8" i="26"/>
  <c r="CZ8" i="26"/>
  <c r="CY8" i="26"/>
  <c r="CW8" i="26"/>
  <c r="CV8" i="26"/>
  <c r="CU8" i="26"/>
  <c r="CT8" i="26"/>
  <c r="UA10" i="26"/>
  <c r="TZ10" i="26"/>
  <c r="TY10" i="26"/>
  <c r="TX10" i="26"/>
  <c r="TW10" i="26"/>
  <c r="TV10" i="26"/>
  <c r="TU10" i="26"/>
  <c r="TT10" i="26"/>
  <c r="TS10" i="26"/>
  <c r="TR10" i="26"/>
  <c r="TQ10" i="26"/>
  <c r="TP10" i="26"/>
  <c r="TO10" i="26"/>
  <c r="TN10" i="26"/>
  <c r="TM10" i="26"/>
  <c r="TL10" i="26"/>
  <c r="TK10" i="26"/>
  <c r="TJ10" i="26"/>
  <c r="TI10" i="26"/>
  <c r="TH10" i="26"/>
  <c r="CZ10" i="26"/>
  <c r="CY10" i="26"/>
  <c r="CW10" i="26"/>
  <c r="CV10" i="26"/>
  <c r="CU10" i="26"/>
  <c r="CT10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TJ7" i="26"/>
  <c r="TI7" i="26"/>
  <c r="TH7" i="26"/>
  <c r="CZ7" i="26"/>
  <c r="CY7" i="26"/>
  <c r="CW7" i="26"/>
  <c r="CV7" i="26"/>
  <c r="CU7" i="26"/>
  <c r="CT7" i="26"/>
  <c r="TH4" i="19"/>
  <c r="T8" i="4" l="1"/>
  <c r="U8" i="4" s="1"/>
  <c r="F5" i="27"/>
  <c r="F9" i="27"/>
  <c r="G5" i="27"/>
  <c r="F7" i="27"/>
  <c r="F6" i="27"/>
  <c r="G9" i="27"/>
  <c r="G7" i="27"/>
  <c r="G6" i="27"/>
  <c r="G8" i="4"/>
  <c r="I8" i="4"/>
  <c r="F8" i="4"/>
  <c r="F7" i="26"/>
  <c r="F10" i="26"/>
  <c r="F8" i="26"/>
  <c r="G7" i="26"/>
  <c r="G10" i="26"/>
  <c r="G8" i="26"/>
  <c r="R8" i="4"/>
  <c r="S8" i="4" s="1"/>
  <c r="DA9" i="27"/>
  <c r="DA5" i="27"/>
  <c r="DA7" i="27"/>
  <c r="DA6" i="27"/>
  <c r="DA7" i="26"/>
  <c r="DA10" i="26"/>
  <c r="DA8" i="26"/>
  <c r="N7" i="26"/>
  <c r="CW8" i="4"/>
  <c r="DA8" i="4" s="1"/>
  <c r="J8" i="4"/>
  <c r="K8" i="4" s="1"/>
  <c r="UF9" i="27"/>
  <c r="UH9" i="27"/>
  <c r="CX9" i="27"/>
  <c r="I9" i="27" s="1"/>
  <c r="N8" i="4"/>
  <c r="DB8" i="4" s="1"/>
  <c r="P8" i="4"/>
  <c r="DC8" i="4" s="1"/>
  <c r="L8" i="4"/>
  <c r="M8" i="4" s="1"/>
  <c r="UC8" i="26"/>
  <c r="N9" i="27"/>
  <c r="N6" i="27"/>
  <c r="UE9" i="27"/>
  <c r="UE8" i="26"/>
  <c r="UC10" i="26"/>
  <c r="CX10" i="26"/>
  <c r="I10" i="26" s="1"/>
  <c r="UC9" i="27"/>
  <c r="N5" i="27"/>
  <c r="UC7" i="27"/>
  <c r="UH7" i="27"/>
  <c r="N7" i="27"/>
  <c r="UI9" i="27"/>
  <c r="UE7" i="27"/>
  <c r="UD6" i="27"/>
  <c r="UE6" i="27"/>
  <c r="L6" i="27"/>
  <c r="J5" i="27"/>
  <c r="K5" i="27" s="1"/>
  <c r="UD9" i="27"/>
  <c r="UD5" i="27"/>
  <c r="UE5" i="27"/>
  <c r="J6" i="27"/>
  <c r="K6" i="27" s="1"/>
  <c r="J7" i="27"/>
  <c r="K7" i="27" s="1"/>
  <c r="UC6" i="27"/>
  <c r="UH6" i="27"/>
  <c r="UF5" i="27"/>
  <c r="UH5" i="27"/>
  <c r="UE10" i="26"/>
  <c r="UD7" i="26"/>
  <c r="UF7" i="26"/>
  <c r="UE7" i="26"/>
  <c r="N10" i="26"/>
  <c r="UD10" i="26"/>
  <c r="UI10" i="26"/>
  <c r="UF10" i="26"/>
  <c r="UH10" i="26"/>
  <c r="N8" i="26"/>
  <c r="UD8" i="26"/>
  <c r="UI8" i="26"/>
  <c r="L8" i="26"/>
  <c r="UF8" i="26"/>
  <c r="UH8" i="26"/>
  <c r="UC7" i="26"/>
  <c r="CX5" i="27"/>
  <c r="I5" i="27" s="1"/>
  <c r="UD7" i="27"/>
  <c r="L7" i="27"/>
  <c r="DB7" i="27" s="1"/>
  <c r="UF7" i="27"/>
  <c r="UF6" i="27"/>
  <c r="CX7" i="27"/>
  <c r="I7" i="27" s="1"/>
  <c r="CX6" i="27"/>
  <c r="I6" i="27" s="1"/>
  <c r="L5" i="27"/>
  <c r="DB5" i="27" s="1"/>
  <c r="UI5" i="27"/>
  <c r="UC5" i="27"/>
  <c r="UI7" i="27"/>
  <c r="UI6" i="27"/>
  <c r="L9" i="27"/>
  <c r="DB9" i="27" s="1"/>
  <c r="J9" i="27"/>
  <c r="L7" i="26"/>
  <c r="DB7" i="26" s="1"/>
  <c r="J7" i="26"/>
  <c r="CX8" i="26"/>
  <c r="I8" i="26" s="1"/>
  <c r="H8" i="26" s="1"/>
  <c r="J10" i="26"/>
  <c r="CX7" i="26"/>
  <c r="I7" i="26" s="1"/>
  <c r="J8" i="26"/>
  <c r="UI7" i="26"/>
  <c r="UH7" i="26"/>
  <c r="L10" i="26"/>
  <c r="DB10" i="26" s="1"/>
  <c r="H7" i="27" l="1"/>
  <c r="H9" i="27"/>
  <c r="H5" i="27"/>
  <c r="H7" i="26"/>
  <c r="H10" i="26"/>
  <c r="H6" i="27"/>
  <c r="M5" i="27"/>
  <c r="M7" i="27"/>
  <c r="H8" i="4"/>
  <c r="M6" i="27"/>
  <c r="O7" i="27"/>
  <c r="DC7" i="27"/>
  <c r="DB6" i="27"/>
  <c r="O6" i="27"/>
  <c r="DC6" i="27"/>
  <c r="O9" i="27"/>
  <c r="DC9" i="27"/>
  <c r="O5" i="27"/>
  <c r="DC5" i="27"/>
  <c r="DB8" i="26"/>
  <c r="O8" i="26"/>
  <c r="DC8" i="26"/>
  <c r="O7" i="26"/>
  <c r="DC7" i="26"/>
  <c r="O10" i="26"/>
  <c r="DC10" i="26"/>
  <c r="UJ7" i="27"/>
  <c r="UJ5" i="27"/>
  <c r="UJ6" i="27"/>
  <c r="UJ9" i="27"/>
  <c r="UJ8" i="26"/>
  <c r="UJ7" i="26"/>
  <c r="UJ10" i="26"/>
  <c r="V8" i="4"/>
  <c r="X8" i="4" s="1"/>
  <c r="O8" i="4"/>
  <c r="Q8" i="4"/>
  <c r="UG8" i="26"/>
  <c r="UG6" i="27"/>
  <c r="UG7" i="26"/>
  <c r="UG9" i="27"/>
  <c r="UG5" i="27"/>
  <c r="UG10" i="26"/>
  <c r="UG7" i="27"/>
  <c r="K9" i="27"/>
  <c r="M9" i="27" s="1"/>
  <c r="K10" i="26"/>
  <c r="M10" i="26" s="1"/>
  <c r="K8" i="26"/>
  <c r="M8" i="26" s="1"/>
  <c r="K7" i="26"/>
  <c r="M7" i="26" s="1"/>
  <c r="P7" i="26" l="1"/>
  <c r="P6" i="27"/>
  <c r="E8" i="4"/>
  <c r="P9" i="27"/>
  <c r="W8" i="4"/>
  <c r="P8" i="26"/>
  <c r="P5" i="27"/>
  <c r="P7" i="27"/>
  <c r="P10" i="26"/>
  <c r="R7" i="27" l="1"/>
  <c r="Q7" i="27"/>
  <c r="Q9" i="27"/>
  <c r="R9" i="27"/>
  <c r="Q5" i="27"/>
  <c r="R5" i="27"/>
  <c r="Q6" i="27"/>
  <c r="R6" i="27"/>
  <c r="Q8" i="26"/>
  <c r="R8" i="26"/>
  <c r="R10" i="26"/>
  <c r="Q10" i="26"/>
  <c r="Q7" i="26"/>
  <c r="R7" i="26"/>
  <c r="E9" i="27"/>
  <c r="E6" i="27"/>
  <c r="E7" i="26"/>
  <c r="E8" i="26"/>
  <c r="E7" i="27"/>
  <c r="E5" i="27"/>
  <c r="A10" i="27" s="1" a="1"/>
  <c r="A10" i="27" s="1"/>
  <c r="E10" i="26"/>
  <c r="A17" i="27" l="1" a="1"/>
  <c r="A17" i="27" s="1"/>
  <c r="A11" i="27" a="1"/>
  <c r="A11" i="27" s="1"/>
  <c r="A4" i="27" a="1"/>
  <c r="A4" i="27" s="1"/>
  <c r="A8" i="27" a="1"/>
  <c r="A8" i="27" s="1"/>
  <c r="A13" i="27" a="1"/>
  <c r="A13" i="27" s="1"/>
  <c r="A16" i="27" a="1"/>
  <c r="A16" i="27" s="1"/>
  <c r="A7" i="27" a="1"/>
  <c r="A7" i="27" s="1"/>
  <c r="A6" i="27" a="1"/>
  <c r="A6" i="27" s="1"/>
  <c r="A5" i="27" a="1"/>
  <c r="A5" i="27" s="1"/>
  <c r="A9" i="27" a="1"/>
  <c r="A9" i="27" s="1"/>
  <c r="D39" i="11" l="1"/>
  <c r="C39" i="11"/>
  <c r="D40" i="11"/>
  <c r="C40" i="11"/>
  <c r="D41" i="11"/>
  <c r="C41" i="11"/>
  <c r="D42" i="11"/>
  <c r="C42" i="11"/>
  <c r="D43" i="11"/>
  <c r="C43" i="11"/>
  <c r="D44" i="11"/>
  <c r="C44" i="11"/>
  <c r="D45" i="11"/>
  <c r="C45" i="11"/>
  <c r="D38" i="11"/>
  <c r="C38" i="11"/>
  <c r="CT28" i="19" l="1"/>
  <c r="CU28" i="19"/>
  <c r="CV28" i="19"/>
  <c r="CW28" i="19"/>
  <c r="CY28" i="19"/>
  <c r="CZ28" i="19"/>
  <c r="TH28" i="19"/>
  <c r="TI28" i="19"/>
  <c r="TJ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G28" i="19" l="1"/>
  <c r="F28" i="19"/>
  <c r="DA28" i="19"/>
  <c r="UH28" i="19"/>
  <c r="UC28" i="19"/>
  <c r="N28" i="19"/>
  <c r="DC28" i="19" s="1"/>
  <c r="CX28" i="19"/>
  <c r="I28" i="19" s="1"/>
  <c r="UE28" i="19"/>
  <c r="UD28" i="19"/>
  <c r="UI28" i="19"/>
  <c r="L28" i="19"/>
  <c r="DB28" i="19" s="1"/>
  <c r="J28" i="19"/>
  <c r="UF28" i="19"/>
  <c r="H28" i="19" l="1"/>
  <c r="UJ28" i="19"/>
  <c r="O28" i="19"/>
  <c r="UG28" i="19"/>
  <c r="K28" i="19"/>
  <c r="M28" i="19" s="1"/>
  <c r="A28" i="19" l="1" a="1"/>
  <c r="A28" i="19" s="1"/>
  <c r="P28" i="19"/>
  <c r="Q28" i="19" l="1"/>
  <c r="R28" i="19"/>
  <c r="E28" i="19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Q8" i="22"/>
  <c r="CR8" i="22"/>
  <c r="CS8" i="22"/>
  <c r="CT8" i="22"/>
  <c r="CU8" i="22"/>
  <c r="CV8" i="22"/>
  <c r="CX8" i="22"/>
  <c r="CY8" i="22"/>
  <c r="CZ8" i="22"/>
  <c r="WT8" i="22"/>
  <c r="WU8" i="22"/>
  <c r="WV8" i="22"/>
  <c r="XJ8" i="22" s="1"/>
  <c r="WW8" i="22"/>
  <c r="XK8" i="22" s="1"/>
  <c r="WX8" i="22"/>
  <c r="WY8" i="22"/>
  <c r="WZ8" i="22"/>
  <c r="XA8" i="22"/>
  <c r="XM8" i="22" s="1"/>
  <c r="XB8" i="22"/>
  <c r="XN8" i="22" s="1"/>
  <c r="XC8" i="22"/>
  <c r="XD8" i="22"/>
  <c r="XE8" i="22"/>
  <c r="XF8" i="22"/>
  <c r="XQ8" i="22" s="1"/>
  <c r="XG8" i="22"/>
  <c r="XR8" i="22" s="1"/>
  <c r="XH8" i="22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4" i="22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T8" i="22" l="1"/>
  <c r="U8" i="22" s="1"/>
  <c r="T10" i="22"/>
  <c r="U10" i="22" s="1"/>
  <c r="T14" i="22"/>
  <c r="U14" i="22" s="1"/>
  <c r="G14" i="22"/>
  <c r="G10" i="24"/>
  <c r="F10" i="24"/>
  <c r="I10" i="24"/>
  <c r="I10" i="22"/>
  <c r="F10" i="22"/>
  <c r="G8" i="22"/>
  <c r="I8" i="22"/>
  <c r="F8" i="22"/>
  <c r="I14" i="22"/>
  <c r="F14" i="22"/>
  <c r="G10" i="22"/>
  <c r="R10" i="22"/>
  <c r="S10" i="22" s="1"/>
  <c r="R14" i="22"/>
  <c r="S14" i="22" s="1"/>
  <c r="R8" i="22"/>
  <c r="S8" i="22" s="1"/>
  <c r="L10" i="24"/>
  <c r="CW8" i="22"/>
  <c r="DA8" i="22" s="1"/>
  <c r="CW10" i="22"/>
  <c r="DA10" i="22" s="1"/>
  <c r="CO10" i="24"/>
  <c r="CS10" i="24" s="1"/>
  <c r="XG10" i="24"/>
  <c r="XD10" i="24"/>
  <c r="XK10" i="24"/>
  <c r="J10" i="24"/>
  <c r="J8" i="22"/>
  <c r="K8" i="22" s="1"/>
  <c r="XS8" i="22"/>
  <c r="XO8" i="22"/>
  <c r="XL8" i="22"/>
  <c r="L8" i="22"/>
  <c r="M8" i="22" s="1"/>
  <c r="P8" i="22"/>
  <c r="DC8" i="22" s="1"/>
  <c r="N8" i="22"/>
  <c r="CW14" i="22"/>
  <c r="DA14" i="22" s="1"/>
  <c r="J10" i="22"/>
  <c r="K10" i="22" s="1"/>
  <c r="XO10" i="22"/>
  <c r="XL10" i="22"/>
  <c r="XS10" i="22"/>
  <c r="L10" i="22"/>
  <c r="M10" i="22" s="1"/>
  <c r="P10" i="22"/>
  <c r="DC10" i="22" s="1"/>
  <c r="N10" i="22"/>
  <c r="DB10" i="22" s="1"/>
  <c r="XL14" i="22"/>
  <c r="J14" i="22"/>
  <c r="K14" i="22" s="1"/>
  <c r="XO14" i="22"/>
  <c r="XS14" i="22"/>
  <c r="L14" i="22"/>
  <c r="M14" i="22" s="1"/>
  <c r="P14" i="22"/>
  <c r="DC14" i="22" s="1"/>
  <c r="N14" i="22"/>
  <c r="H14" i="22" l="1"/>
  <c r="A14" i="22" s="1" a="1"/>
  <c r="A14" i="22" s="1"/>
  <c r="DB14" i="22"/>
  <c r="DB8" i="22"/>
  <c r="H10" i="24"/>
  <c r="H8" i="22"/>
  <c r="H10" i="22"/>
  <c r="CT10" i="24"/>
  <c r="CU10" i="24"/>
  <c r="M10" i="24"/>
  <c r="XP8" i="22"/>
  <c r="XT8" i="22" s="1"/>
  <c r="XP10" i="22"/>
  <c r="XT10" i="22" s="1"/>
  <c r="XH10" i="24"/>
  <c r="XL10" i="24" s="1"/>
  <c r="K10" i="24"/>
  <c r="O8" i="22"/>
  <c r="Q8" i="22"/>
  <c r="XP14" i="22"/>
  <c r="XT14" i="22" s="1"/>
  <c r="Q10" i="22"/>
  <c r="O10" i="22"/>
  <c r="O14" i="22"/>
  <c r="Q14" i="22"/>
  <c r="N10" i="24" l="1"/>
  <c r="P10" i="24" s="1"/>
  <c r="V8" i="22"/>
  <c r="X8" i="22" s="1"/>
  <c r="V10" i="22"/>
  <c r="X10" i="22" s="1"/>
  <c r="V14" i="22"/>
  <c r="X14" i="22" s="1"/>
  <c r="W14" i="22" l="1"/>
  <c r="W10" i="22"/>
  <c r="W8" i="22"/>
  <c r="E10" i="24"/>
  <c r="O10" i="24"/>
  <c r="E8" i="22"/>
  <c r="E10" i="22"/>
  <c r="E14" i="22"/>
  <c r="CQ5" i="4" l="1"/>
  <c r="CR5" i="4"/>
  <c r="CS5" i="4"/>
  <c r="CT5" i="4"/>
  <c r="CU5" i="4"/>
  <c r="CV5" i="4"/>
  <c r="CX5" i="4"/>
  <c r="CY5" i="4"/>
  <c r="CZ5" i="4"/>
  <c r="T5" i="4" l="1"/>
  <c r="U5" i="4" s="1"/>
  <c r="G5" i="4"/>
  <c r="F5" i="4"/>
  <c r="I5" i="4"/>
  <c r="R5" i="4"/>
  <c r="S5" i="4" s="1"/>
  <c r="CW5" i="4"/>
  <c r="DA5" i="4" s="1"/>
  <c r="J5" i="4"/>
  <c r="K5" i="4" s="1"/>
  <c r="L5" i="4"/>
  <c r="M5" i="4" s="1"/>
  <c r="P5" i="4"/>
  <c r="DC5" i="4" s="1"/>
  <c r="N5" i="4"/>
  <c r="DB5" i="4" s="1"/>
  <c r="CT19" i="21"/>
  <c r="CU19" i="21"/>
  <c r="CV19" i="21"/>
  <c r="CW19" i="21"/>
  <c r="CY19" i="21"/>
  <c r="CZ19" i="21"/>
  <c r="TH19" i="21"/>
  <c r="TI19" i="21"/>
  <c r="TJ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CT9" i="19"/>
  <c r="CU9" i="19"/>
  <c r="CV9" i="19"/>
  <c r="CW9" i="19"/>
  <c r="CY9" i="19"/>
  <c r="CZ9" i="19"/>
  <c r="TH9" i="19"/>
  <c r="TI9" i="19"/>
  <c r="TJ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H5" i="4" l="1"/>
  <c r="G19" i="21"/>
  <c r="F19" i="21"/>
  <c r="G9" i="19"/>
  <c r="F9" i="19"/>
  <c r="DA19" i="21"/>
  <c r="DA9" i="19"/>
  <c r="O5" i="4"/>
  <c r="Q5" i="4"/>
  <c r="UC19" i="21"/>
  <c r="UH19" i="21"/>
  <c r="CX19" i="21"/>
  <c r="I19" i="21" s="1"/>
  <c r="N19" i="21"/>
  <c r="DC19" i="21" s="1"/>
  <c r="UE19" i="21"/>
  <c r="UD19" i="21"/>
  <c r="UI19" i="21"/>
  <c r="L19" i="21"/>
  <c r="DB19" i="21" s="1"/>
  <c r="J19" i="21"/>
  <c r="UF19" i="21"/>
  <c r="UC9" i="19"/>
  <c r="UH9" i="19"/>
  <c r="N9" i="19"/>
  <c r="DC9" i="19" s="1"/>
  <c r="CX9" i="19"/>
  <c r="I9" i="19" s="1"/>
  <c r="UE9" i="19"/>
  <c r="UD9" i="19"/>
  <c r="UI9" i="19"/>
  <c r="L9" i="19"/>
  <c r="DB9" i="19" s="1"/>
  <c r="J9" i="19"/>
  <c r="K9" i="19" s="1"/>
  <c r="UF9" i="19"/>
  <c r="H9" i="19" l="1"/>
  <c r="H19" i="21"/>
  <c r="M9" i="19"/>
  <c r="UJ19" i="21"/>
  <c r="UJ9" i="19"/>
  <c r="O9" i="19"/>
  <c r="K19" i="21"/>
  <c r="M19" i="21" s="1"/>
  <c r="UG9" i="19"/>
  <c r="V5" i="4"/>
  <c r="X5" i="4" s="1"/>
  <c r="UG19" i="21"/>
  <c r="O19" i="21"/>
  <c r="E5" i="4" l="1"/>
  <c r="W5" i="4"/>
  <c r="P19" i="21"/>
  <c r="P9" i="19"/>
  <c r="Q19" i="21" l="1"/>
  <c r="R19" i="21"/>
  <c r="R9" i="19"/>
  <c r="Q9" i="19"/>
  <c r="E19" i="21"/>
  <c r="E9" i="19"/>
  <c r="CI11" i="23" l="1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XH7" i="22"/>
  <c r="XG7" i="22"/>
  <c r="XF7" i="22"/>
  <c r="XQ7" i="22" s="1"/>
  <c r="XE7" i="22"/>
  <c r="XD7" i="22"/>
  <c r="XC7" i="22"/>
  <c r="XB7" i="22"/>
  <c r="XN7" i="22" s="1"/>
  <c r="XA7" i="22"/>
  <c r="XM7" i="22" s="1"/>
  <c r="WZ7" i="22"/>
  <c r="WY7" i="22"/>
  <c r="WX7" i="22"/>
  <c r="WW7" i="22"/>
  <c r="XK7" i="22" s="1"/>
  <c r="WV7" i="22"/>
  <c r="XJ7" i="22" s="1"/>
  <c r="WU7" i="22"/>
  <c r="WT7" i="22"/>
  <c r="CZ7" i="22"/>
  <c r="CY7" i="22"/>
  <c r="CX7" i="22"/>
  <c r="CV7" i="22"/>
  <c r="CU7" i="22"/>
  <c r="CT7" i="22"/>
  <c r="CS7" i="22"/>
  <c r="CR7" i="22"/>
  <c r="CQ7" i="22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9" i="22"/>
  <c r="XG9" i="22"/>
  <c r="XR9" i="22" s="1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CZ9" i="22"/>
  <c r="CY9" i="22"/>
  <c r="CX9" i="22"/>
  <c r="CV9" i="22"/>
  <c r="CU9" i="22"/>
  <c r="CT9" i="22"/>
  <c r="CS9" i="22"/>
  <c r="CR9" i="22"/>
  <c r="CQ9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T4" i="22" l="1"/>
  <c r="U4" i="22" s="1"/>
  <c r="T7" i="22"/>
  <c r="T9" i="22"/>
  <c r="U9" i="22" s="1"/>
  <c r="T6" i="22"/>
  <c r="U6" i="22" s="1"/>
  <c r="T12" i="22"/>
  <c r="T5" i="22"/>
  <c r="U5" i="22" s="1"/>
  <c r="G5" i="22"/>
  <c r="G4" i="22"/>
  <c r="G11" i="23"/>
  <c r="F11" i="23"/>
  <c r="I11" i="23"/>
  <c r="F6" i="22"/>
  <c r="I6" i="22"/>
  <c r="F5" i="22"/>
  <c r="I5" i="22"/>
  <c r="I4" i="22"/>
  <c r="F4" i="22"/>
  <c r="F9" i="22"/>
  <c r="I9" i="22"/>
  <c r="I7" i="22"/>
  <c r="F7" i="22"/>
  <c r="G9" i="22"/>
  <c r="G7" i="22"/>
  <c r="F12" i="22"/>
  <c r="I12" i="22"/>
  <c r="G6" i="22"/>
  <c r="G12" i="22"/>
  <c r="R9" i="22"/>
  <c r="S9" i="22" s="1"/>
  <c r="R7" i="22"/>
  <c r="S7" i="22" s="1"/>
  <c r="U7" i="22"/>
  <c r="R5" i="22"/>
  <c r="S5" i="22" s="1"/>
  <c r="R4" i="22"/>
  <c r="S4" i="22" s="1"/>
  <c r="R12" i="22"/>
  <c r="S12" i="22" s="1"/>
  <c r="U12" i="22"/>
  <c r="R6" i="22"/>
  <c r="S6" i="22" s="1"/>
  <c r="L11" i="23"/>
  <c r="CO11" i="23"/>
  <c r="CS11" i="23" s="1"/>
  <c r="P4" i="22"/>
  <c r="DC4" i="22" s="1"/>
  <c r="XK11" i="23"/>
  <c r="XG11" i="23"/>
  <c r="XD11" i="23"/>
  <c r="J11" i="23"/>
  <c r="K11" i="23" s="1"/>
  <c r="P9" i="22"/>
  <c r="DC9" i="22" s="1"/>
  <c r="CW4" i="22"/>
  <c r="DA4" i="22" s="1"/>
  <c r="P12" i="22"/>
  <c r="DC12" i="22" s="1"/>
  <c r="J5" i="22"/>
  <c r="K5" i="22" s="1"/>
  <c r="XS12" i="22"/>
  <c r="CW5" i="22"/>
  <c r="DA5" i="22" s="1"/>
  <c r="XO4" i="22"/>
  <c r="XS5" i="22"/>
  <c r="XL12" i="22"/>
  <c r="L9" i="22"/>
  <c r="M9" i="22" s="1"/>
  <c r="L12" i="22"/>
  <c r="M12" i="22" s="1"/>
  <c r="XS4" i="22"/>
  <c r="XL9" i="22"/>
  <c r="N12" i="22"/>
  <c r="XO9" i="22"/>
  <c r="P6" i="22"/>
  <c r="DC6" i="22" s="1"/>
  <c r="XL6" i="22"/>
  <c r="XO6" i="22"/>
  <c r="N9" i="22"/>
  <c r="DB9" i="22" s="1"/>
  <c r="P7" i="22"/>
  <c r="DC7" i="22" s="1"/>
  <c r="L5" i="22"/>
  <c r="M5" i="22" s="1"/>
  <c r="J4" i="22"/>
  <c r="K4" i="22" s="1"/>
  <c r="XS9" i="22"/>
  <c r="XO12" i="22"/>
  <c r="XL7" i="22"/>
  <c r="N5" i="22"/>
  <c r="DB5" i="22" s="1"/>
  <c r="XO5" i="22"/>
  <c r="CW6" i="22"/>
  <c r="DA6" i="22" s="1"/>
  <c r="N4" i="22"/>
  <c r="XO7" i="22"/>
  <c r="P5" i="22"/>
  <c r="DC5" i="22" s="1"/>
  <c r="CW9" i="22"/>
  <c r="DA9" i="22" s="1"/>
  <c r="CW7" i="22"/>
  <c r="DA7" i="22" s="1"/>
  <c r="XL4" i="22"/>
  <c r="XL5" i="22"/>
  <c r="L6" i="22"/>
  <c r="J6" i="22"/>
  <c r="N6" i="22"/>
  <c r="CW12" i="22"/>
  <c r="DA12" i="22" s="1"/>
  <c r="J12" i="22"/>
  <c r="XS6" i="22"/>
  <c r="J7" i="22"/>
  <c r="XS7" i="22"/>
  <c r="XR7" i="22"/>
  <c r="J9" i="22"/>
  <c r="L4" i="22"/>
  <c r="N7" i="22"/>
  <c r="L7" i="22"/>
  <c r="H11" i="23" l="1"/>
  <c r="H5" i="22"/>
  <c r="H6" i="22"/>
  <c r="H4" i="22"/>
  <c r="DB7" i="22"/>
  <c r="V7" i="22" s="1"/>
  <c r="X7" i="22" s="1"/>
  <c r="DB4" i="22"/>
  <c r="V4" i="22" s="1"/>
  <c r="X4" i="22" s="1"/>
  <c r="DB6" i="22"/>
  <c r="DB12" i="22"/>
  <c r="V12" i="22" s="1"/>
  <c r="X12" i="22" s="1"/>
  <c r="H9" i="22"/>
  <c r="H12" i="22"/>
  <c r="H7" i="22"/>
  <c r="CU11" i="23"/>
  <c r="CT11" i="23"/>
  <c r="M11" i="23"/>
  <c r="Q6" i="22"/>
  <c r="Q9" i="22"/>
  <c r="XP9" i="22"/>
  <c r="XT9" i="22" s="1"/>
  <c r="Q4" i="22"/>
  <c r="XP5" i="22"/>
  <c r="XT5" i="22" s="1"/>
  <c r="Q7" i="22"/>
  <c r="Q12" i="22"/>
  <c r="O9" i="22"/>
  <c r="O7" i="22"/>
  <c r="O5" i="22"/>
  <c r="O12" i="22"/>
  <c r="O6" i="22"/>
  <c r="Q5" i="22"/>
  <c r="O4" i="22"/>
  <c r="XP12" i="22"/>
  <c r="XT12" i="22" s="1"/>
  <c r="XP4" i="22"/>
  <c r="XT4" i="22" s="1"/>
  <c r="XP7" i="22"/>
  <c r="XT7" i="22" s="1"/>
  <c r="XH11" i="23"/>
  <c r="XL11" i="23" s="1"/>
  <c r="XP6" i="22"/>
  <c r="XT6" i="22" s="1"/>
  <c r="K9" i="22"/>
  <c r="M4" i="22"/>
  <c r="K6" i="22"/>
  <c r="K12" i="22"/>
  <c r="M6" i="22"/>
  <c r="M7" i="22"/>
  <c r="K7" i="22"/>
  <c r="N11" i="23" l="1"/>
  <c r="P11" i="23" s="1"/>
  <c r="V9" i="22"/>
  <c r="X9" i="22" s="1"/>
  <c r="V6" i="22"/>
  <c r="X6" i="22" s="1"/>
  <c r="V5" i="22"/>
  <c r="X5" i="22" s="1"/>
  <c r="E4" i="22"/>
  <c r="E12" i="22"/>
  <c r="E7" i="22"/>
  <c r="W12" i="22"/>
  <c r="W7" i="22"/>
  <c r="W4" i="22"/>
  <c r="O11" i="23" l="1"/>
  <c r="E11" i="23"/>
  <c r="A10" i="23" s="1" a="1"/>
  <c r="A10" i="23" s="1"/>
  <c r="W9" i="22"/>
  <c r="E9" i="22"/>
  <c r="W6" i="22"/>
  <c r="E5" i="22"/>
  <c r="W5" i="22"/>
  <c r="E6" i="22"/>
  <c r="A11" i="23" l="1" a="1"/>
  <c r="A11" i="23" s="1"/>
  <c r="A13" i="23" a="1"/>
  <c r="A13" i="23" s="1"/>
  <c r="A16" i="23" a="1"/>
  <c r="A16" i="23" s="1"/>
  <c r="A5" i="23" a="1"/>
  <c r="A5" i="23" s="1"/>
  <c r="A15" i="23" a="1"/>
  <c r="A15" i="23" s="1"/>
  <c r="A7" i="23" a="1"/>
  <c r="A7" i="23" s="1"/>
  <c r="A4" i="23" a="1"/>
  <c r="A4" i="23" s="1"/>
  <c r="A14" i="23" a="1"/>
  <c r="A14" i="23" s="1"/>
  <c r="A11" i="22" a="1"/>
  <c r="A11" i="22" s="1"/>
  <c r="A8" i="22" a="1"/>
  <c r="A8" i="22" s="1"/>
  <c r="A12" i="22" a="1"/>
  <c r="A12" i="22" s="1"/>
  <c r="A10" i="24" a="1"/>
  <c r="A10" i="24" s="1"/>
  <c r="A12" i="23" a="1"/>
  <c r="A12" i="23" s="1"/>
  <c r="A5" i="22" a="1"/>
  <c r="A5" i="22" s="1"/>
  <c r="A6" i="22" a="1"/>
  <c r="A6" i="22" s="1"/>
  <c r="A9" i="22" a="1"/>
  <c r="A9" i="22" s="1"/>
  <c r="A10" i="22" a="1"/>
  <c r="A10" i="22" s="1"/>
  <c r="A7" i="22" a="1"/>
  <c r="A7" i="22" s="1"/>
  <c r="A4" i="22" a="1"/>
  <c r="A4" i="22" s="1"/>
  <c r="A13" i="22" a="1"/>
  <c r="A13" i="22" s="1"/>
  <c r="D18" i="11" l="1"/>
  <c r="C21" i="11"/>
  <c r="C20" i="11"/>
  <c r="D19" i="11"/>
  <c r="C18" i="11"/>
  <c r="D20" i="11"/>
  <c r="C19" i="11"/>
  <c r="D21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7" i="4" l="1"/>
  <c r="CR7" i="4"/>
  <c r="CS7" i="4"/>
  <c r="CT7" i="4"/>
  <c r="CU7" i="4"/>
  <c r="CV7" i="4"/>
  <c r="CX7" i="4"/>
  <c r="CY7" i="4"/>
  <c r="CZ7" i="4"/>
  <c r="T7" i="4" l="1"/>
  <c r="U7" i="4" s="1"/>
  <c r="G7" i="4"/>
  <c r="F7" i="4"/>
  <c r="H7" i="4" s="1"/>
  <c r="I7" i="4"/>
  <c r="R7" i="4"/>
  <c r="S7" i="4" s="1"/>
  <c r="CW7" i="4"/>
  <c r="DA7" i="4" s="1"/>
  <c r="P7" i="4"/>
  <c r="DC7" i="4" s="1"/>
  <c r="L7" i="4"/>
  <c r="J7" i="4"/>
  <c r="N7" i="4"/>
  <c r="DB7" i="4" s="1"/>
  <c r="V7" i="4" l="1"/>
  <c r="X7" i="4" s="1"/>
  <c r="O7" i="4"/>
  <c r="M7" i="4"/>
  <c r="Q7" i="4"/>
  <c r="K7" i="4"/>
  <c r="W7" i="4" l="1"/>
  <c r="E7" i="4"/>
  <c r="UA6" i="21" l="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TJ6" i="21"/>
  <c r="TI6" i="21"/>
  <c r="TH6" i="21"/>
  <c r="CZ6" i="21"/>
  <c r="CY6" i="21"/>
  <c r="CW6" i="21"/>
  <c r="CV6" i="21"/>
  <c r="CU6" i="21"/>
  <c r="CT6" i="21"/>
  <c r="UA14" i="21"/>
  <c r="TZ14" i="21"/>
  <c r="TY14" i="21"/>
  <c r="TX14" i="21"/>
  <c r="TW14" i="21"/>
  <c r="TV14" i="21"/>
  <c r="TU14" i="21"/>
  <c r="TT14" i="21"/>
  <c r="TS14" i="21"/>
  <c r="TR14" i="21"/>
  <c r="TQ14" i="21"/>
  <c r="TP14" i="21"/>
  <c r="TO14" i="21"/>
  <c r="TN14" i="21"/>
  <c r="TM14" i="21"/>
  <c r="TL14" i="21"/>
  <c r="TK14" i="21"/>
  <c r="TJ14" i="21"/>
  <c r="TI14" i="21"/>
  <c r="TH14" i="21"/>
  <c r="CZ14" i="21"/>
  <c r="CY14" i="21"/>
  <c r="CW14" i="21"/>
  <c r="CV14" i="21"/>
  <c r="CU14" i="21"/>
  <c r="G14" i="21" s="1"/>
  <c r="CT14" i="21"/>
  <c r="UA11" i="21"/>
  <c r="TZ11" i="21"/>
  <c r="TY11" i="21"/>
  <c r="TX11" i="21"/>
  <c r="TW11" i="21"/>
  <c r="TV11" i="21"/>
  <c r="TU11" i="21"/>
  <c r="TT11" i="21"/>
  <c r="TS11" i="21"/>
  <c r="TR11" i="21"/>
  <c r="TQ11" i="21"/>
  <c r="TP11" i="21"/>
  <c r="TO11" i="21"/>
  <c r="TN11" i="21"/>
  <c r="TM11" i="21"/>
  <c r="TL11" i="21"/>
  <c r="TK11" i="21"/>
  <c r="TJ11" i="21"/>
  <c r="TI11" i="21"/>
  <c r="TH11" i="21"/>
  <c r="CZ11" i="21"/>
  <c r="CY11" i="21"/>
  <c r="CW11" i="21"/>
  <c r="CV11" i="21"/>
  <c r="CU11" i="21"/>
  <c r="CT11" i="21"/>
  <c r="UA13" i="21"/>
  <c r="TZ13" i="21"/>
  <c r="TY13" i="21"/>
  <c r="TX13" i="21"/>
  <c r="TW13" i="21"/>
  <c r="TV13" i="21"/>
  <c r="TU13" i="21"/>
  <c r="TT13" i="21"/>
  <c r="TS13" i="21"/>
  <c r="TR13" i="21"/>
  <c r="TQ13" i="21"/>
  <c r="TP13" i="21"/>
  <c r="TO13" i="21"/>
  <c r="TN13" i="21"/>
  <c r="TM13" i="21"/>
  <c r="TL13" i="21"/>
  <c r="TK13" i="21"/>
  <c r="TJ13" i="21"/>
  <c r="TI13" i="21"/>
  <c r="TH13" i="21"/>
  <c r="CZ13" i="21"/>
  <c r="CY13" i="21"/>
  <c r="CW13" i="21"/>
  <c r="CV13" i="21"/>
  <c r="CU13" i="21"/>
  <c r="CT13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TJ10" i="21"/>
  <c r="TI10" i="21"/>
  <c r="TH10" i="21"/>
  <c r="CZ10" i="21"/>
  <c r="CY10" i="21"/>
  <c r="CW10" i="21"/>
  <c r="CV10" i="21"/>
  <c r="CU10" i="21"/>
  <c r="CT10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TJ4" i="21"/>
  <c r="TI4" i="21"/>
  <c r="TH4" i="21"/>
  <c r="CZ4" i="21"/>
  <c r="CY4" i="21"/>
  <c r="CW4" i="21"/>
  <c r="CV4" i="21"/>
  <c r="CU4" i="21"/>
  <c r="CT4" i="21"/>
  <c r="UA25" i="21"/>
  <c r="TZ25" i="21"/>
  <c r="TY25" i="21"/>
  <c r="TX25" i="21"/>
  <c r="TW25" i="21"/>
  <c r="TV25" i="21"/>
  <c r="TU25" i="21"/>
  <c r="TT25" i="21"/>
  <c r="TS25" i="21"/>
  <c r="TR25" i="21"/>
  <c r="TQ25" i="21"/>
  <c r="TP25" i="21"/>
  <c r="TO25" i="21"/>
  <c r="TN25" i="21"/>
  <c r="TM25" i="21"/>
  <c r="TL25" i="21"/>
  <c r="TK25" i="21"/>
  <c r="TJ25" i="21"/>
  <c r="TI25" i="21"/>
  <c r="TH25" i="21"/>
  <c r="CZ25" i="21"/>
  <c r="CY25" i="21"/>
  <c r="CW25" i="21"/>
  <c r="CV25" i="21"/>
  <c r="CU25" i="21"/>
  <c r="CT25" i="21"/>
  <c r="CW16" i="19"/>
  <c r="CW11" i="19"/>
  <c r="CW15" i="19"/>
  <c r="CW29" i="19"/>
  <c r="CW8" i="19"/>
  <c r="CW13" i="19"/>
  <c r="CW4" i="19"/>
  <c r="CW5" i="19"/>
  <c r="CV5" i="19"/>
  <c r="CV4" i="19"/>
  <c r="CV13" i="19"/>
  <c r="CV8" i="19"/>
  <c r="CV29" i="19"/>
  <c r="CV15" i="19"/>
  <c r="CV11" i="19"/>
  <c r="CV16" i="19"/>
  <c r="CT29" i="19"/>
  <c r="CU29" i="19"/>
  <c r="CY29" i="19"/>
  <c r="CZ29" i="19"/>
  <c r="TH29" i="19"/>
  <c r="TI29" i="19"/>
  <c r="TJ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CT15" i="19"/>
  <c r="CU15" i="19"/>
  <c r="CY15" i="19"/>
  <c r="CZ15" i="19"/>
  <c r="TH15" i="19"/>
  <c r="TI15" i="19"/>
  <c r="TJ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CT11" i="19"/>
  <c r="CU11" i="19"/>
  <c r="CY11" i="19"/>
  <c r="CZ11" i="19"/>
  <c r="TH11" i="19"/>
  <c r="TI11" i="19"/>
  <c r="TJ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CT16" i="19"/>
  <c r="CU16" i="19"/>
  <c r="CY16" i="19"/>
  <c r="CZ16" i="19"/>
  <c r="TH16" i="19"/>
  <c r="TI16" i="19"/>
  <c r="TJ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A8" i="19"/>
  <c r="TZ8" i="19"/>
  <c r="TY8" i="19"/>
  <c r="TX8" i="19"/>
  <c r="TW8" i="19"/>
  <c r="TV8" i="19"/>
  <c r="TU8" i="19"/>
  <c r="TT8" i="19"/>
  <c r="TS8" i="19"/>
  <c r="TR8" i="19"/>
  <c r="TQ8" i="19"/>
  <c r="TP8" i="19"/>
  <c r="TO8" i="19"/>
  <c r="TN8" i="19"/>
  <c r="TM8" i="19"/>
  <c r="TL8" i="19"/>
  <c r="TK8" i="19"/>
  <c r="TJ8" i="19"/>
  <c r="TI8" i="19"/>
  <c r="TH8" i="19"/>
  <c r="CZ8" i="19"/>
  <c r="CY8" i="19"/>
  <c r="CU8" i="19"/>
  <c r="CT8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TJ13" i="19"/>
  <c r="TI13" i="19"/>
  <c r="TH13" i="19"/>
  <c r="CZ13" i="19"/>
  <c r="CY13" i="19"/>
  <c r="CU13" i="19"/>
  <c r="CT13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TK4" i="19"/>
  <c r="TJ4" i="19"/>
  <c r="TI4" i="19"/>
  <c r="CZ4" i="19"/>
  <c r="CY4" i="19"/>
  <c r="CU4" i="19"/>
  <c r="CT4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TJ5" i="19"/>
  <c r="TI5" i="19"/>
  <c r="TH5" i="19"/>
  <c r="CZ5" i="19"/>
  <c r="CY5" i="19"/>
  <c r="CU5" i="19"/>
  <c r="CT5" i="19"/>
  <c r="G4" i="21" l="1"/>
  <c r="G25" i="21"/>
  <c r="G11" i="21"/>
  <c r="F25" i="21"/>
  <c r="F11" i="21"/>
  <c r="F13" i="21"/>
  <c r="F4" i="21"/>
  <c r="F14" i="21"/>
  <c r="F10" i="21"/>
  <c r="F6" i="21"/>
  <c r="G10" i="21"/>
  <c r="G6" i="21"/>
  <c r="G13" i="21"/>
  <c r="G16" i="19"/>
  <c r="F16" i="19"/>
  <c r="F13" i="19"/>
  <c r="F5" i="19"/>
  <c r="G13" i="19"/>
  <c r="G5" i="19"/>
  <c r="G11" i="19"/>
  <c r="G29" i="19"/>
  <c r="F11" i="19"/>
  <c r="F29" i="19"/>
  <c r="F8" i="19"/>
  <c r="G8" i="19"/>
  <c r="G15" i="19"/>
  <c r="F15" i="19"/>
  <c r="DA25" i="21"/>
  <c r="DA10" i="21"/>
  <c r="DA13" i="21"/>
  <c r="DA11" i="21"/>
  <c r="DA14" i="21"/>
  <c r="DA4" i="21"/>
  <c r="DA6" i="21"/>
  <c r="DA13" i="19"/>
  <c r="DA5" i="19"/>
  <c r="DA16" i="19"/>
  <c r="DA11" i="19"/>
  <c r="DA15" i="19"/>
  <c r="DA8" i="19"/>
  <c r="DA4" i="19"/>
  <c r="DA29" i="19"/>
  <c r="CX8" i="19"/>
  <c r="I8" i="19" s="1"/>
  <c r="CX29" i="19"/>
  <c r="I29" i="19" s="1"/>
  <c r="CX11" i="19"/>
  <c r="I11" i="19" s="1"/>
  <c r="CX4" i="19"/>
  <c r="N6" i="21"/>
  <c r="DC6" i="21" s="1"/>
  <c r="CX6" i="21"/>
  <c r="I6" i="21" s="1"/>
  <c r="UE10" i="21"/>
  <c r="UC25" i="21"/>
  <c r="UH25" i="21"/>
  <c r="N4" i="21"/>
  <c r="DC4" i="21" s="1"/>
  <c r="UF14" i="21"/>
  <c r="L6" i="21"/>
  <c r="DB6" i="21" s="1"/>
  <c r="N14" i="21"/>
  <c r="DC14" i="21" s="1"/>
  <c r="UC4" i="21"/>
  <c r="UF10" i="21"/>
  <c r="CX16" i="19"/>
  <c r="I16" i="19" s="1"/>
  <c r="CX13" i="19"/>
  <c r="I13" i="19" s="1"/>
  <c r="UC13" i="21"/>
  <c r="N11" i="21"/>
  <c r="DC11" i="21" s="1"/>
  <c r="CX11" i="21"/>
  <c r="I11" i="21" s="1"/>
  <c r="CX25" i="21"/>
  <c r="I25" i="21" s="1"/>
  <c r="UF6" i="21"/>
  <c r="UH14" i="21"/>
  <c r="CX4" i="21"/>
  <c r="I4" i="21" s="1"/>
  <c r="UD14" i="21"/>
  <c r="UE14" i="21"/>
  <c r="UI14" i="21"/>
  <c r="UE13" i="21"/>
  <c r="UI6" i="21"/>
  <c r="UE25" i="21"/>
  <c r="N10" i="21"/>
  <c r="DC10" i="21" s="1"/>
  <c r="UC6" i="21"/>
  <c r="UH6" i="21"/>
  <c r="UH10" i="21"/>
  <c r="L13" i="21"/>
  <c r="DB13" i="21" s="1"/>
  <c r="UI13" i="21"/>
  <c r="L11" i="21"/>
  <c r="DB11" i="21" s="1"/>
  <c r="UF11" i="21"/>
  <c r="UH11" i="21"/>
  <c r="CX14" i="21"/>
  <c r="I14" i="21" s="1"/>
  <c r="UH13" i="21"/>
  <c r="UE11" i="21"/>
  <c r="UE6" i="21"/>
  <c r="UD4" i="21"/>
  <c r="UE4" i="21"/>
  <c r="CX13" i="21"/>
  <c r="I13" i="21" s="1"/>
  <c r="UI11" i="21"/>
  <c r="UF5" i="19"/>
  <c r="UF8" i="19"/>
  <c r="CX15" i="19"/>
  <c r="I15" i="19" s="1"/>
  <c r="UF29" i="19"/>
  <c r="UF4" i="19"/>
  <c r="UF16" i="19"/>
  <c r="UF11" i="19"/>
  <c r="UF13" i="19"/>
  <c r="UF15" i="19"/>
  <c r="CX5" i="19"/>
  <c r="I5" i="19" s="1"/>
  <c r="L25" i="21"/>
  <c r="DB25" i="21" s="1"/>
  <c r="UD11" i="21"/>
  <c r="UF25" i="21"/>
  <c r="UD13" i="21"/>
  <c r="UF4" i="21"/>
  <c r="UC10" i="21"/>
  <c r="J13" i="21"/>
  <c r="UF13" i="21"/>
  <c r="J11" i="21"/>
  <c r="J25" i="21"/>
  <c r="J14" i="21"/>
  <c r="L14" i="21"/>
  <c r="DB14" i="21" s="1"/>
  <c r="UI25" i="21"/>
  <c r="UD10" i="21"/>
  <c r="N25" i="21"/>
  <c r="DC25" i="21" s="1"/>
  <c r="L4" i="21"/>
  <c r="DB4" i="21" s="1"/>
  <c r="J4" i="21"/>
  <c r="CX10" i="21"/>
  <c r="I10" i="21" s="1"/>
  <c r="N13" i="21"/>
  <c r="DC13" i="21" s="1"/>
  <c r="UI4" i="21"/>
  <c r="UH4" i="21"/>
  <c r="UD25" i="21"/>
  <c r="UI10" i="21"/>
  <c r="L10" i="21"/>
  <c r="DB10" i="21" s="1"/>
  <c r="J10" i="21"/>
  <c r="UD6" i="21"/>
  <c r="UC11" i="21"/>
  <c r="UC14" i="21"/>
  <c r="J6" i="21"/>
  <c r="J5" i="19"/>
  <c r="UH11" i="19"/>
  <c r="UE11" i="19"/>
  <c r="J16" i="19"/>
  <c r="K16" i="19" s="1"/>
  <c r="UC11" i="19"/>
  <c r="N15" i="19"/>
  <c r="DC15" i="19" s="1"/>
  <c r="UD15" i="19"/>
  <c r="UH16" i="19"/>
  <c r="N11" i="19"/>
  <c r="DC11" i="19" s="1"/>
  <c r="UE15" i="19"/>
  <c r="UD11" i="19"/>
  <c r="N29" i="19"/>
  <c r="DC29" i="19" s="1"/>
  <c r="UI16" i="19"/>
  <c r="UE16" i="19"/>
  <c r="UD16" i="19"/>
  <c r="UI11" i="19"/>
  <c r="J11" i="19"/>
  <c r="N16" i="19"/>
  <c r="DC16" i="19" s="1"/>
  <c r="UH15" i="19"/>
  <c r="UC15" i="19"/>
  <c r="UC16" i="19"/>
  <c r="UI15" i="19"/>
  <c r="UE29" i="19"/>
  <c r="UD29" i="19"/>
  <c r="UH29" i="19"/>
  <c r="UC29" i="19"/>
  <c r="L29" i="19"/>
  <c r="DB29" i="19" s="1"/>
  <c r="L15" i="19"/>
  <c r="DB15" i="19" s="1"/>
  <c r="J29" i="19"/>
  <c r="UI29" i="19"/>
  <c r="L11" i="19"/>
  <c r="DB11" i="19" s="1"/>
  <c r="J15" i="19"/>
  <c r="L16" i="19"/>
  <c r="DB16" i="19" s="1"/>
  <c r="UI8" i="19"/>
  <c r="UH8" i="19"/>
  <c r="N13" i="19"/>
  <c r="DC13" i="19" s="1"/>
  <c r="UC4" i="19"/>
  <c r="UH5" i="19"/>
  <c r="L5" i="19"/>
  <c r="DB5" i="19" s="1"/>
  <c r="UC13" i="19"/>
  <c r="UI4" i="19"/>
  <c r="N5" i="19"/>
  <c r="DC5" i="19" s="1"/>
  <c r="UD13" i="19"/>
  <c r="UI5" i="19"/>
  <c r="UI13" i="19"/>
  <c r="L8" i="19"/>
  <c r="DB8" i="19" s="1"/>
  <c r="UD4" i="19"/>
  <c r="UE4" i="19"/>
  <c r="UH13" i="19"/>
  <c r="N8" i="19"/>
  <c r="DC8" i="19" s="1"/>
  <c r="UC5" i="19"/>
  <c r="J8" i="19"/>
  <c r="UC8" i="19"/>
  <c r="UD5" i="19"/>
  <c r="UE5" i="19"/>
  <c r="J13" i="19"/>
  <c r="UD8" i="19"/>
  <c r="UE8" i="19"/>
  <c r="UE13" i="19"/>
  <c r="UH4" i="19"/>
  <c r="L13" i="19"/>
  <c r="DB13" i="19" s="1"/>
  <c r="H15" i="19" l="1"/>
  <c r="H16" i="19"/>
  <c r="H8" i="19"/>
  <c r="H13" i="19"/>
  <c r="H29" i="19"/>
  <c r="H11" i="19"/>
  <c r="H5" i="19"/>
  <c r="H14" i="21"/>
  <c r="H4" i="21"/>
  <c r="H13" i="21"/>
  <c r="H25" i="21"/>
  <c r="H6" i="21"/>
  <c r="H10" i="21"/>
  <c r="H11" i="21"/>
  <c r="M16" i="19"/>
  <c r="UJ6" i="21"/>
  <c r="UJ25" i="21"/>
  <c r="UJ8" i="19"/>
  <c r="UJ16" i="19"/>
  <c r="UJ4" i="21"/>
  <c r="UJ14" i="21"/>
  <c r="UJ13" i="21"/>
  <c r="UJ10" i="21"/>
  <c r="UJ11" i="21"/>
  <c r="UJ15" i="19"/>
  <c r="UJ5" i="19"/>
  <c r="UJ29" i="19"/>
  <c r="UJ13" i="19"/>
  <c r="UJ4" i="19"/>
  <c r="UJ11" i="19"/>
  <c r="K11" i="21"/>
  <c r="M11" i="21" s="1"/>
  <c r="P29" i="19"/>
  <c r="O11" i="21"/>
  <c r="O4" i="21"/>
  <c r="O6" i="21"/>
  <c r="P13" i="21"/>
  <c r="P14" i="21"/>
  <c r="O10" i="21"/>
  <c r="P11" i="21"/>
  <c r="O13" i="19"/>
  <c r="O11" i="19"/>
  <c r="O16" i="19"/>
  <c r="O15" i="19"/>
  <c r="O8" i="19"/>
  <c r="UG11" i="21"/>
  <c r="UG14" i="21"/>
  <c r="UG16" i="19"/>
  <c r="UG8" i="19"/>
  <c r="UG4" i="21"/>
  <c r="O14" i="21"/>
  <c r="K25" i="21"/>
  <c r="M25" i="21" s="1"/>
  <c r="K13" i="21"/>
  <c r="M13" i="21" s="1"/>
  <c r="K14" i="21"/>
  <c r="M14" i="21" s="1"/>
  <c r="K8" i="19"/>
  <c r="M8" i="19" s="1"/>
  <c r="K13" i="19"/>
  <c r="M13" i="19" s="1"/>
  <c r="K11" i="19"/>
  <c r="M11" i="19" s="1"/>
  <c r="UG13" i="21"/>
  <c r="UG29" i="19"/>
  <c r="UG4" i="19"/>
  <c r="UG13" i="19"/>
  <c r="UG15" i="19"/>
  <c r="UG5" i="19"/>
  <c r="UG11" i="19"/>
  <c r="K4" i="21"/>
  <c r="M4" i="21" s="1"/>
  <c r="UG25" i="21"/>
  <c r="UG6" i="21"/>
  <c r="K10" i="21"/>
  <c r="M10" i="21" s="1"/>
  <c r="O13" i="21"/>
  <c r="UG10" i="21"/>
  <c r="O25" i="21"/>
  <c r="K6" i="21"/>
  <c r="M6" i="21" s="1"/>
  <c r="O29" i="19"/>
  <c r="K29" i="19"/>
  <c r="M29" i="19" s="1"/>
  <c r="K15" i="19"/>
  <c r="M15" i="19" s="1"/>
  <c r="O5" i="19"/>
  <c r="K5" i="19"/>
  <c r="M5" i="19" s="1"/>
  <c r="R11" i="21" l="1"/>
  <c r="Q11" i="21"/>
  <c r="Q14" i="21"/>
  <c r="R14" i="21"/>
  <c r="Q13" i="21"/>
  <c r="R13" i="21"/>
  <c r="Q29" i="19"/>
  <c r="R29" i="19"/>
  <c r="E11" i="21"/>
  <c r="E14" i="21"/>
  <c r="E13" i="21"/>
  <c r="P25" i="21"/>
  <c r="P6" i="21"/>
  <c r="P5" i="19"/>
  <c r="P10" i="21"/>
  <c r="P4" i="21"/>
  <c r="E29" i="19"/>
  <c r="P15" i="19"/>
  <c r="P11" i="19"/>
  <c r="P16" i="19"/>
  <c r="P13" i="19"/>
  <c r="P8" i="19"/>
  <c r="Q25" i="21" l="1"/>
  <c r="R25" i="21"/>
  <c r="Q10" i="21"/>
  <c r="R10" i="21"/>
  <c r="Q6" i="21"/>
  <c r="R6" i="21"/>
  <c r="R4" i="21"/>
  <c r="Q4" i="21"/>
  <c r="Q15" i="19"/>
  <c r="R15" i="19"/>
  <c r="Q5" i="19"/>
  <c r="R5" i="19"/>
  <c r="Q8" i="19"/>
  <c r="R8" i="19"/>
  <c r="Q13" i="19"/>
  <c r="R13" i="19"/>
  <c r="Q16" i="19"/>
  <c r="R16" i="19"/>
  <c r="Q11" i="19"/>
  <c r="R11" i="19"/>
  <c r="E4" i="21"/>
  <c r="E11" i="19"/>
  <c r="E8" i="19"/>
  <c r="E6" i="21"/>
  <c r="E25" i="21"/>
  <c r="E10" i="21"/>
  <c r="E5" i="19"/>
  <c r="E15" i="19"/>
  <c r="E13" i="19"/>
  <c r="E16" i="19"/>
  <c r="A15" i="21" l="1" a="1"/>
  <c r="A15" i="21" s="1"/>
  <c r="A14" i="21" a="1"/>
  <c r="A14" i="21" s="1"/>
  <c r="A16" i="21" a="1"/>
  <c r="A16" i="21" s="1"/>
  <c r="A12" i="21" a="1"/>
  <c r="A12" i="21" s="1"/>
  <c r="A8" i="21" a="1"/>
  <c r="A8" i="21" s="1"/>
  <c r="A7" i="21" a="1"/>
  <c r="A7" i="21" s="1"/>
  <c r="A9" i="21" a="1"/>
  <c r="A9" i="21" s="1"/>
  <c r="A5" i="21" a="1"/>
  <c r="A5" i="21" s="1"/>
  <c r="A11" i="21" a="1"/>
  <c r="A11" i="21" s="1"/>
  <c r="A6" i="21" a="1"/>
  <c r="A6" i="21" s="1"/>
  <c r="A4" i="21" a="1"/>
  <c r="A4" i="21" s="1"/>
  <c r="A25" i="21" a="1"/>
  <c r="A25" i="21" s="1"/>
  <c r="A10" i="21" a="1"/>
  <c r="A10" i="21" s="1"/>
  <c r="A19" i="21" a="1"/>
  <c r="A19" i="21" s="1"/>
  <c r="A13" i="21" a="1"/>
  <c r="A13" i="21" s="1"/>
  <c r="CY23" i="4"/>
  <c r="CY4" i="4"/>
  <c r="CY12" i="4"/>
  <c r="CY22" i="4"/>
  <c r="CY10" i="4"/>
  <c r="CY24" i="4"/>
  <c r="CY6" i="4"/>
  <c r="CY14" i="4"/>
  <c r="CX14" i="4"/>
  <c r="CU14" i="4"/>
  <c r="CU4" i="4"/>
  <c r="CU12" i="4"/>
  <c r="CU22" i="4"/>
  <c r="CU10" i="4"/>
  <c r="CU24" i="4"/>
  <c r="CU6" i="4"/>
  <c r="CU23" i="4"/>
  <c r="CT23" i="4"/>
  <c r="CR14" i="4"/>
  <c r="CR4" i="4"/>
  <c r="CR12" i="4"/>
  <c r="CR22" i="4"/>
  <c r="CR10" i="4"/>
  <c r="CR24" i="4"/>
  <c r="CR6" i="4"/>
  <c r="CR23" i="4"/>
  <c r="CQ23" i="4"/>
  <c r="CQ14" i="4"/>
  <c r="CQ4" i="4"/>
  <c r="CQ12" i="4"/>
  <c r="CQ22" i="4"/>
  <c r="CQ10" i="4"/>
  <c r="CQ24" i="4"/>
  <c r="CQ6" i="4"/>
  <c r="C54" i="11" l="1"/>
  <c r="C58" i="11"/>
  <c r="D57" i="11"/>
  <c r="C60" i="11"/>
  <c r="D56" i="11"/>
  <c r="D54" i="11"/>
  <c r="C57" i="11"/>
  <c r="D55" i="11"/>
  <c r="C56" i="11"/>
  <c r="D59" i="11"/>
  <c r="C55" i="11"/>
  <c r="C59" i="11"/>
  <c r="C61" i="11"/>
  <c r="D60" i="11"/>
  <c r="D58" i="11"/>
  <c r="D61" i="11"/>
  <c r="CS6" i="4" l="1"/>
  <c r="CT6" i="4"/>
  <c r="CV6" i="4"/>
  <c r="CX6" i="4"/>
  <c r="CZ6" i="4"/>
  <c r="T6" i="4" l="1"/>
  <c r="U6" i="4" s="1"/>
  <c r="G6" i="4"/>
  <c r="I6" i="4"/>
  <c r="F6" i="4"/>
  <c r="R6" i="4"/>
  <c r="S6" i="4" s="1"/>
  <c r="N6" i="4"/>
  <c r="DB6" i="4" s="1"/>
  <c r="L6" i="4"/>
  <c r="J6" i="4"/>
  <c r="CW6" i="4"/>
  <c r="DA6" i="4" s="1"/>
  <c r="P6" i="4"/>
  <c r="DC6" i="4" s="1"/>
  <c r="CS24" i="4"/>
  <c r="CT24" i="4"/>
  <c r="CV24" i="4"/>
  <c r="CX24" i="4"/>
  <c r="CZ24" i="4"/>
  <c r="P24" i="4" s="1"/>
  <c r="DC24" i="4" s="1"/>
  <c r="CS22" i="4"/>
  <c r="CT22" i="4"/>
  <c r="CV22" i="4"/>
  <c r="CX22" i="4"/>
  <c r="CZ22" i="4"/>
  <c r="P22" i="4" s="1"/>
  <c r="DC22" i="4" s="1"/>
  <c r="T24" i="4" l="1"/>
  <c r="T22" i="4"/>
  <c r="U22" i="4" s="1"/>
  <c r="G22" i="4"/>
  <c r="F22" i="4"/>
  <c r="I22" i="4"/>
  <c r="G24" i="4"/>
  <c r="I24" i="4"/>
  <c r="F24" i="4"/>
  <c r="H6" i="4"/>
  <c r="R24" i="4"/>
  <c r="S24" i="4" s="1"/>
  <c r="U24" i="4"/>
  <c r="R22" i="4"/>
  <c r="S22" i="4" s="1"/>
  <c r="O6" i="4"/>
  <c r="V6" i="4"/>
  <c r="X6" i="4" s="1"/>
  <c r="N22" i="4"/>
  <c r="DB22" i="4" s="1"/>
  <c r="N24" i="4"/>
  <c r="DB24" i="4" s="1"/>
  <c r="K6" i="4"/>
  <c r="L22" i="4"/>
  <c r="J24" i="4"/>
  <c r="K24" i="4" s="1"/>
  <c r="J22" i="4"/>
  <c r="L24" i="4"/>
  <c r="Q24" i="4"/>
  <c r="Q22" i="4"/>
  <c r="M6" i="4"/>
  <c r="Q6" i="4"/>
  <c r="CW22" i="4"/>
  <c r="DA22" i="4" s="1"/>
  <c r="CW24" i="4"/>
  <c r="DA24" i="4" s="1"/>
  <c r="H24" i="4" l="1"/>
  <c r="A24" i="4" s="1" a="1"/>
  <c r="A24" i="4" s="1"/>
  <c r="H22" i="4"/>
  <c r="O24" i="4"/>
  <c r="V24" i="4"/>
  <c r="X24" i="4" s="1"/>
  <c r="O22" i="4"/>
  <c r="V22" i="4"/>
  <c r="X22" i="4" s="1"/>
  <c r="W6" i="4"/>
  <c r="K22" i="4"/>
  <c r="M24" i="4"/>
  <c r="M22" i="4"/>
  <c r="A22" i="4" l="1" a="1"/>
  <c r="A22" i="4" s="1"/>
  <c r="W22" i="4"/>
  <c r="W24" i="4"/>
  <c r="E6" i="4" l="1"/>
  <c r="E24" i="4"/>
  <c r="E22" i="4" l="1"/>
  <c r="CS4" i="4"/>
  <c r="CT4" i="4"/>
  <c r="CV4" i="4"/>
  <c r="CX4" i="4"/>
  <c r="CZ4" i="4"/>
  <c r="P4" i="4" s="1"/>
  <c r="DC4" i="4" s="1"/>
  <c r="CS12" i="4"/>
  <c r="CT12" i="4"/>
  <c r="CV12" i="4"/>
  <c r="CX12" i="4"/>
  <c r="CZ12" i="4"/>
  <c r="P12" i="4" s="1"/>
  <c r="DC12" i="4" s="1"/>
  <c r="CS14" i="4"/>
  <c r="CT14" i="4"/>
  <c r="T14" i="4" s="1"/>
  <c r="CV14" i="4"/>
  <c r="CZ14" i="4"/>
  <c r="P14" i="4" s="1"/>
  <c r="DC14" i="4" s="1"/>
  <c r="CS10" i="4"/>
  <c r="CT10" i="4"/>
  <c r="CV10" i="4"/>
  <c r="CX10" i="4"/>
  <c r="CZ10" i="4"/>
  <c r="P10" i="4" s="1"/>
  <c r="DC10" i="4" s="1"/>
  <c r="CV23" i="4"/>
  <c r="CS23" i="4"/>
  <c r="T4" i="4" l="1"/>
  <c r="U4" i="4" s="1"/>
  <c r="T10" i="4"/>
  <c r="U10" i="4" s="1"/>
  <c r="T12" i="4"/>
  <c r="U12" i="4" s="1"/>
  <c r="G12" i="4"/>
  <c r="F12" i="4"/>
  <c r="I12" i="4"/>
  <c r="G14" i="4"/>
  <c r="F14" i="4"/>
  <c r="I14" i="4"/>
  <c r="G10" i="4"/>
  <c r="F10" i="4"/>
  <c r="I10" i="4"/>
  <c r="G4" i="4"/>
  <c r="I4" i="4"/>
  <c r="F4" i="4"/>
  <c r="R12" i="4"/>
  <c r="S12" i="4" s="1"/>
  <c r="R4" i="4"/>
  <c r="S4" i="4" s="1"/>
  <c r="R10" i="4"/>
  <c r="S10" i="4" s="1"/>
  <c r="U14" i="4"/>
  <c r="R14" i="4"/>
  <c r="S14" i="4" s="1"/>
  <c r="L23" i="4"/>
  <c r="N4" i="4"/>
  <c r="DB4" i="4" s="1"/>
  <c r="N10" i="4"/>
  <c r="DB10" i="4" s="1"/>
  <c r="N23" i="4"/>
  <c r="DB23" i="4" s="1"/>
  <c r="N12" i="4"/>
  <c r="DB12" i="4" s="1"/>
  <c r="L14" i="4"/>
  <c r="M14" i="4" s="1"/>
  <c r="N14" i="4"/>
  <c r="DB14" i="4" s="1"/>
  <c r="J10" i="4"/>
  <c r="K10" i="4" s="1"/>
  <c r="L10" i="4"/>
  <c r="J23" i="4"/>
  <c r="L12" i="4"/>
  <c r="J12" i="4"/>
  <c r="L4" i="4"/>
  <c r="J4" i="4"/>
  <c r="K4" i="4" s="1"/>
  <c r="J14" i="4"/>
  <c r="K14" i="4" s="1"/>
  <c r="Q10" i="4"/>
  <c r="Q14" i="4"/>
  <c r="Q4" i="4"/>
  <c r="Q12" i="4"/>
  <c r="CW12" i="4"/>
  <c r="DA12" i="4" s="1"/>
  <c r="CW4" i="4"/>
  <c r="DA4" i="4" s="1"/>
  <c r="CW23" i="4"/>
  <c r="CW14" i="4"/>
  <c r="DA14" i="4" s="1"/>
  <c r="CW10" i="4"/>
  <c r="DA10" i="4" s="1"/>
  <c r="H4" i="4" l="1"/>
  <c r="H10" i="4"/>
  <c r="H14" i="4"/>
  <c r="H12" i="4"/>
  <c r="O14" i="4"/>
  <c r="O10" i="4"/>
  <c r="V10" i="4"/>
  <c r="X10" i="4" s="1"/>
  <c r="O4" i="4"/>
  <c r="V4" i="4"/>
  <c r="X4" i="4" s="1"/>
  <c r="O12" i="4"/>
  <c r="V12" i="4"/>
  <c r="X12" i="4" s="1"/>
  <c r="O23" i="4"/>
  <c r="K12" i="4"/>
  <c r="M10" i="4"/>
  <c r="M23" i="4"/>
  <c r="M12" i="4"/>
  <c r="M4" i="4"/>
  <c r="K23" i="4"/>
  <c r="CZ23" i="4"/>
  <c r="G23" i="4" s="1"/>
  <c r="CX23" i="4"/>
  <c r="T23" i="4" s="1"/>
  <c r="F23" i="4" l="1"/>
  <c r="H23" i="4" s="1"/>
  <c r="I23" i="4"/>
  <c r="R23" i="4"/>
  <c r="S23" i="4" s="1"/>
  <c r="U23" i="4"/>
  <c r="W10" i="4"/>
  <c r="W4" i="4"/>
  <c r="W12" i="4"/>
  <c r="P23" i="4"/>
  <c r="DC23" i="4" s="1"/>
  <c r="DA23" i="4"/>
  <c r="V23" i="4" l="1"/>
  <c r="X23" i="4" s="1"/>
  <c r="Q23" i="4"/>
  <c r="W23" i="4" l="1"/>
  <c r="E10" i="4"/>
  <c r="E23" i="4" l="1"/>
  <c r="E12" i="4" l="1"/>
  <c r="E4" i="4" l="1"/>
  <c r="V14" i="4" l="1"/>
  <c r="X14" i="4" s="1"/>
  <c r="W14" i="4" l="1"/>
  <c r="E14" i="4"/>
  <c r="A9" i="4" s="1" a="1"/>
  <c r="A9" i="4" s="1"/>
  <c r="A15" i="4" l="1" a="1"/>
  <c r="A15" i="4" s="1"/>
  <c r="A13" i="4" a="1"/>
  <c r="A13" i="4" s="1"/>
  <c r="A7" i="4" a="1"/>
  <c r="A7" i="4" s="1"/>
  <c r="A6" i="4" a="1"/>
  <c r="A6" i="4" s="1"/>
  <c r="A10" i="4" a="1"/>
  <c r="A10" i="4" s="1"/>
  <c r="A11" i="4" a="1"/>
  <c r="A11" i="4" s="1"/>
  <c r="A20" i="4" a="1"/>
  <c r="A20" i="4" s="1"/>
  <c r="A21" i="4" a="1"/>
  <c r="A21" i="4" s="1"/>
  <c r="A5" i="4" a="1"/>
  <c r="A5" i="4" s="1"/>
  <c r="A23" i="4" a="1"/>
  <c r="A23" i="4" s="1"/>
  <c r="A8" i="4" a="1"/>
  <c r="A8" i="4" s="1"/>
  <c r="A12" i="4" a="1"/>
  <c r="A12" i="4" s="1"/>
  <c r="A14" i="4" a="1"/>
  <c r="A14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26" l="1"/>
  <c r="DC4" i="26" l="1"/>
  <c r="O4" i="26"/>
  <c r="F4" i="26"/>
  <c r="G4" i="26"/>
  <c r="J4" i="26"/>
  <c r="L4" i="26"/>
  <c r="DB4" i="26" s="1"/>
  <c r="P4" i="26" s="1"/>
  <c r="H4" i="26" l="1"/>
  <c r="R4" i="26"/>
  <c r="Q4" i="26"/>
  <c r="K4" i="26"/>
  <c r="M4" i="26" s="1"/>
  <c r="E4" i="26" s="1"/>
  <c r="A6" i="26" l="1" a="1"/>
  <c r="A6" i="26" s="1"/>
  <c r="A9" i="26" a="1"/>
  <c r="A9" i="26" s="1"/>
  <c r="A11" i="26" a="1"/>
  <c r="A11" i="26" s="1"/>
  <c r="A7" i="26" a="1"/>
  <c r="A7" i="26" s="1"/>
  <c r="A8" i="26" a="1"/>
  <c r="A8" i="26" s="1"/>
  <c r="A5" i="26" a="1"/>
  <c r="A5" i="26" s="1"/>
  <c r="A10" i="26" a="1"/>
  <c r="A10" i="26" s="1"/>
  <c r="A4" i="26" a="1"/>
  <c r="A4" i="26" s="1"/>
  <c r="D34" i="11" l="1"/>
  <c r="C30" i="11"/>
  <c r="C36" i="11"/>
  <c r="D35" i="11"/>
  <c r="C34" i="11"/>
  <c r="D36" i="11"/>
  <c r="D30" i="11"/>
  <c r="D31" i="11"/>
  <c r="C37" i="11"/>
  <c r="C35" i="11"/>
  <c r="C33" i="11"/>
  <c r="D37" i="11"/>
  <c r="D33" i="11"/>
  <c r="D32" i="11"/>
  <c r="C32" i="11"/>
  <c r="C31" i="11"/>
  <c r="N4" i="19"/>
  <c r="G4" i="19"/>
  <c r="L4" i="19" l="1"/>
  <c r="DB4" i="19" s="1"/>
  <c r="F4" i="19"/>
  <c r="H4" i="19" s="1"/>
  <c r="J4" i="19"/>
  <c r="K4" i="19" s="1"/>
  <c r="M4" i="19" s="1"/>
  <c r="I4" i="19"/>
  <c r="DC4" i="19"/>
  <c r="O4" i="19"/>
  <c r="P4" i="19" l="1"/>
  <c r="E4" i="19" s="1"/>
  <c r="R4" i="19" l="1"/>
  <c r="Q4" i="19"/>
  <c r="A13" i="19" a="1"/>
  <c r="A13" i="19" s="1"/>
  <c r="A15" i="19" a="1"/>
  <c r="A15" i="19" s="1"/>
  <c r="A10" i="19" a="1"/>
  <c r="A10" i="19" s="1"/>
  <c r="A7" i="19" a="1"/>
  <c r="A7" i="19" s="1"/>
  <c r="A16" i="19" a="1"/>
  <c r="A16" i="19" s="1"/>
  <c r="A11" i="19" a="1"/>
  <c r="A11" i="19" s="1"/>
  <c r="A17" i="19" a="1"/>
  <c r="A17" i="19" s="1"/>
  <c r="A29" i="19" a="1"/>
  <c r="A29" i="19" s="1"/>
  <c r="A14" i="19" a="1"/>
  <c r="A14" i="19" s="1"/>
  <c r="A23" i="19" a="1"/>
  <c r="A23" i="19" s="1"/>
  <c r="A12" i="19" a="1"/>
  <c r="A12" i="19" s="1"/>
  <c r="A9" i="19" a="1"/>
  <c r="A9" i="19" s="1"/>
  <c r="A24" i="19" a="1"/>
  <c r="A24" i="19" s="1"/>
  <c r="A5" i="19" a="1"/>
  <c r="A5" i="19" s="1"/>
  <c r="A8" i="19" a="1"/>
  <c r="A8" i="19" s="1"/>
  <c r="A6" i="19" a="1"/>
  <c r="A6" i="19" s="1"/>
  <c r="A4" i="19" a="1"/>
  <c r="A4" i="19" s="1"/>
  <c r="C48" i="11" l="1"/>
  <c r="D53" i="11"/>
  <c r="D48" i="11"/>
  <c r="D51" i="11"/>
  <c r="C52" i="11"/>
  <c r="D52" i="11"/>
  <c r="C46" i="11"/>
  <c r="C53" i="11"/>
  <c r="D47" i="11"/>
  <c r="C50" i="11"/>
  <c r="C51" i="11"/>
  <c r="C49" i="11"/>
  <c r="D49" i="11"/>
  <c r="D50" i="11"/>
  <c r="D46" i="11"/>
  <c r="C47" i="11"/>
  <c r="WL4" i="24" l="1"/>
  <c r="CI4" i="24"/>
  <c r="WV4" i="24"/>
  <c r="WQ4" i="24"/>
  <c r="WW4" i="24"/>
  <c r="CP4" i="24"/>
  <c r="WX4" i="24"/>
  <c r="XI4" i="24" s="1"/>
  <c r="WZ4" i="24"/>
  <c r="WM4" i="24"/>
  <c r="WP4" i="24"/>
  <c r="WR4" i="24"/>
  <c r="WT4" i="24"/>
  <c r="XF4" i="24" s="1"/>
  <c r="CM4" i="24"/>
  <c r="WU4" i="24"/>
  <c r="WY4" i="24"/>
  <c r="XJ4" i="24" s="1"/>
  <c r="CQ4" i="24"/>
  <c r="WN4" i="24"/>
  <c r="XB4" i="24" s="1"/>
  <c r="WO4" i="24"/>
  <c r="XC4" i="24" s="1"/>
  <c r="CJ4" i="24"/>
  <c r="WS4" i="24"/>
  <c r="XE4" i="24" s="1"/>
  <c r="CL4" i="24"/>
  <c r="CN4" i="24"/>
  <c r="CR4" i="24"/>
  <c r="WL6" i="24"/>
  <c r="CI6" i="24"/>
  <c r="WQ6" i="24"/>
  <c r="WV6" i="24"/>
  <c r="WP6" i="24"/>
  <c r="WY6" i="24"/>
  <c r="XJ6" i="24" s="1"/>
  <c r="CQ6" i="24"/>
  <c r="WU6" i="24"/>
  <c r="WR6" i="24"/>
  <c r="WN6" i="24"/>
  <c r="XB6" i="24" s="1"/>
  <c r="WW6" i="24"/>
  <c r="WT6" i="24"/>
  <c r="XF6" i="24" s="1"/>
  <c r="CM6" i="24"/>
  <c r="CL6" i="24"/>
  <c r="WS6" i="24"/>
  <c r="XE6" i="24" s="1"/>
  <c r="CJ6" i="24"/>
  <c r="WO6" i="24"/>
  <c r="XC6" i="24" s="1"/>
  <c r="WM6" i="24"/>
  <c r="WZ6" i="24"/>
  <c r="CP6" i="24"/>
  <c r="WX6" i="24"/>
  <c r="XI6" i="24" s="1"/>
  <c r="CR6" i="24"/>
  <c r="CK6" i="24"/>
  <c r="CN6" i="24"/>
  <c r="WL7" i="24"/>
  <c r="WV7" i="24"/>
  <c r="WL5" i="24"/>
  <c r="WQ7" i="24"/>
  <c r="CI7" i="24"/>
  <c r="WU7" i="24"/>
  <c r="CM7" i="24"/>
  <c r="WT7" i="24"/>
  <c r="XF7" i="24" s="1"/>
  <c r="WW7" i="24"/>
  <c r="WV5" i="24"/>
  <c r="WS7" i="24"/>
  <c r="XE7" i="24" s="1"/>
  <c r="CL7" i="24"/>
  <c r="WR7" i="24"/>
  <c r="WQ5" i="24"/>
  <c r="CN7" i="24"/>
  <c r="CI5" i="24"/>
  <c r="WP7" i="24"/>
  <c r="CJ7" i="24"/>
  <c r="WO7" i="24"/>
  <c r="XC7" i="24" s="1"/>
  <c r="WN7" i="24"/>
  <c r="XB7" i="24" s="1"/>
  <c r="WM7" i="24"/>
  <c r="CR7" i="24"/>
  <c r="WX7" i="24"/>
  <c r="XI7" i="24" s="1"/>
  <c r="CP7" i="24"/>
  <c r="WZ7" i="24"/>
  <c r="WY7" i="24"/>
  <c r="XJ7" i="24" s="1"/>
  <c r="CK7" i="24"/>
  <c r="CQ7" i="24"/>
  <c r="WR5" i="24"/>
  <c r="WM5" i="24"/>
  <c r="CQ5" i="24"/>
  <c r="WY5" i="24"/>
  <c r="XJ5" i="24" s="1"/>
  <c r="CP5" i="24"/>
  <c r="WX5" i="24"/>
  <c r="XI5" i="24" s="1"/>
  <c r="WW5" i="24"/>
  <c r="CR5" i="24"/>
  <c r="WO5" i="24"/>
  <c r="XC5" i="24" s="1"/>
  <c r="CJ5" i="24"/>
  <c r="WP5" i="24"/>
  <c r="WZ5" i="24"/>
  <c r="CN5" i="24"/>
  <c r="WT5" i="24"/>
  <c r="XF5" i="24" s="1"/>
  <c r="CM5" i="24"/>
  <c r="WU5" i="24"/>
  <c r="CL5" i="24"/>
  <c r="WS5" i="24"/>
  <c r="XE5" i="24" s="1"/>
  <c r="CK5" i="24"/>
  <c r="WN5" i="24"/>
  <c r="XB5" i="24" s="1"/>
  <c r="CK4" i="24"/>
  <c r="CO7" i="24" l="1"/>
  <c r="L6" i="24"/>
  <c r="I6" i="24"/>
  <c r="CO6" i="24"/>
  <c r="CS6" i="24" s="1"/>
  <c r="XD4" i="24"/>
  <c r="M6" i="24"/>
  <c r="CU6" i="24"/>
  <c r="XK7" i="24"/>
  <c r="XK4" i="24"/>
  <c r="G5" i="24"/>
  <c r="XG5" i="24"/>
  <c r="J6" i="24"/>
  <c r="K6" i="24" s="1"/>
  <c r="XD7" i="24"/>
  <c r="L4" i="24"/>
  <c r="M4" i="24" s="1"/>
  <c r="XG4" i="24"/>
  <c r="G6" i="24"/>
  <c r="XD6" i="24"/>
  <c r="XK5" i="24"/>
  <c r="J4" i="24"/>
  <c r="K4" i="24" s="1"/>
  <c r="XG6" i="24"/>
  <c r="G4" i="24"/>
  <c r="F4" i="24"/>
  <c r="F5" i="24"/>
  <c r="CO5" i="24"/>
  <c r="CS5" i="24" s="1"/>
  <c r="CT6" i="24"/>
  <c r="N6" i="24" s="1"/>
  <c r="O6" i="24" s="1"/>
  <c r="F7" i="24"/>
  <c r="L7" i="24"/>
  <c r="M7" i="24" s="1"/>
  <c r="XG7" i="24"/>
  <c r="XK6" i="24"/>
  <c r="XD5" i="24"/>
  <c r="CO4" i="24"/>
  <c r="CS4" i="24" s="1"/>
  <c r="J7" i="24"/>
  <c r="J5" i="24"/>
  <c r="F6" i="24"/>
  <c r="H6" i="24" s="1"/>
  <c r="CS7" i="24"/>
  <c r="I7" i="24"/>
  <c r="L5" i="24"/>
  <c r="I4" i="24"/>
  <c r="I5" i="24"/>
  <c r="G7" i="24"/>
  <c r="XH7" i="24" l="1"/>
  <c r="XL7" i="24" s="1"/>
  <c r="H5" i="24"/>
  <c r="XH4" i="24"/>
  <c r="XL4" i="24" s="1"/>
  <c r="CU4" i="24"/>
  <c r="XH5" i="24"/>
  <c r="XL5" i="24" s="1"/>
  <c r="H4" i="24"/>
  <c r="CT4" i="24"/>
  <c r="H7" i="24"/>
  <c r="E6" i="24"/>
  <c r="P6" i="24"/>
  <c r="CU7" i="24"/>
  <c r="XH6" i="24"/>
  <c r="XL6" i="24" s="1"/>
  <c r="CT7" i="24"/>
  <c r="K5" i="24"/>
  <c r="K7" i="24"/>
  <c r="CT5" i="24"/>
  <c r="CU5" i="24"/>
  <c r="M5" i="24"/>
  <c r="N7" i="24" l="1"/>
  <c r="P7" i="24" s="1"/>
  <c r="N4" i="24"/>
  <c r="E4" i="24" s="1"/>
  <c r="O7" i="24"/>
  <c r="N5" i="24"/>
  <c r="E7" i="24" l="1"/>
  <c r="O4" i="24"/>
  <c r="P4" i="24"/>
  <c r="P5" i="24"/>
  <c r="O5" i="24"/>
  <c r="E5" i="24"/>
  <c r="A5" i="24" l="1" a="1"/>
  <c r="A5" i="24" s="1"/>
  <c r="A9" i="24" a="1"/>
  <c r="A9" i="24" s="1"/>
  <c r="A6" i="24" a="1"/>
  <c r="A6" i="24" s="1"/>
  <c r="A11" i="24" a="1"/>
  <c r="A11" i="24" s="1"/>
  <c r="A8" i="24" a="1"/>
  <c r="A8" i="24" s="1"/>
  <c r="A4" i="24" a="1"/>
  <c r="A4" i="24" s="1"/>
  <c r="A7" i="24" a="1"/>
  <c r="A7" i="24" s="1"/>
  <c r="D24" i="11" l="1"/>
  <c r="D22" i="11"/>
  <c r="C22" i="11"/>
  <c r="C23" i="11"/>
  <c r="C24" i="11"/>
  <c r="D25" i="11"/>
  <c r="C25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<sst xmlns="http://schemas.openxmlformats.org/spreadsheetml/2006/main" count="6800" uniqueCount="259">
  <si>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</si>
  <si>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</si>
  <si>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</si>
  <si>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</si>
  <si>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</si>
  <si>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</si>
  <si>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</si>
  <si>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</si>
  <si>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</si>
  <si>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</si>
  <si>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</si>
  <si>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</si>
  <si>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</si>
  <si>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</si>
  <si>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</si>
  <si>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</si>
  <si>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</si>
  <si>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</si>
  <si>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</si>
  <si>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</si>
  <si>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</si>
  <si>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</si>
  <si>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</si>
  <si>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</si>
  <si>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</si>
  <si>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</si>
  <si>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</si>
  <si>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</si>
  <si>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</si>
  <si>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</si>
  <si>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</si>
  <si>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</si>
  <si>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</si>
  <si>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</si>
  <si>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</si>
  <si>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</si>
  <si>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</si>
  <si>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</si>
  <si>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</si>
  <si>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</si>
  <si>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</si>
  <si>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</si>
  <si>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</si>
  <si>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</si>
  <si>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</si>
  <si>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</si>
  <si>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</si>
  <si>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</si>
  <si>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</si>
  <si>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</si>
  <si>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</si>
  <si>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</si>
  <si>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</si>
  <si>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</si>
  <si>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</si>
  <si>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</si>
  <si>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</si>
  <si>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</si>
  <si>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</si>
  <si>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</si>
  <si>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</si>
  <si>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</si>
  <si>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</si>
  <si>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</si>
  <si>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</si>
  <si>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</si>
  <si>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</si>
  <si>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</si>
  <si>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</si>
  <si>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</si>
  <si>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</si>
  <si>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</si>
  <si>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</si>
  <si>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</si>
  <si>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</si>
  <si>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</si>
  <si>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</si>
  <si>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</si>
  <si>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</si>
  <si>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</si>
  <si>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</si>
  <si>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</si>
  <si>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</si>
  <si>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</si>
  <si>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</si>
  <si>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</si>
  <si>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</si>
  <si>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</si>
  <si>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</si>
  <si>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</si>
  <si>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</si>
  <si>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</si>
  <si>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</si>
  <si>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</si>
  <si>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</si>
  <si>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</si>
  <si>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</si>
  <si>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</si>
  <si>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</si>
  <si>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</si>
  <si>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</si>
  <si>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</si>
  <si>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</si>
  <si>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</si>
  <si>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</si>
  <si>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</si>
  <si>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</si>
  <si>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</si>
  <si>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</si>
  <si>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</si>
  <si>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</si>
  <si>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</si>
  <si>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</si>
  <si>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</si>
  <si>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3rd Best
Prelim Routine</t>
  </si>
  <si>
    <t>NOGA-BARD, Kasha</t>
  </si>
  <si>
    <t>DYKMAN, Matvey</t>
  </si>
  <si>
    <t>NEUFELD, Simon</t>
  </si>
  <si>
    <t>CLOUTIER, Étienne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</si>
  <si>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</si>
  <si>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</si>
  <si>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</si>
  <si>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</si>
  <si>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</si>
  <si>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</si>
  <si>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</si>
  <si>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</si>
  <si>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</si>
  <si>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</si>
  <si>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NOSSACK, Sophie</t>
  </si>
  <si>
    <t>BONNE, Rielle</t>
  </si>
  <si>
    <t>2004/1999</t>
  </si>
  <si>
    <t>NOSSACK &amp; SOEHN</t>
  </si>
  <si>
    <t>STANNARD, Adam</t>
  </si>
  <si>
    <t>BOWDITCH, Courtney</t>
  </si>
  <si>
    <t>MB</t>
  </si>
  <si>
    <t>MANCINI, Michael</t>
  </si>
  <si>
    <t>IBACH, Sam</t>
  </si>
  <si>
    <t>2nd Best Routine</t>
  </si>
  <si>
    <t>JAMES, Roshni</t>
  </si>
  <si>
    <t>MATTHEWS, Jared</t>
  </si>
  <si>
    <t>WILL, Rebecca</t>
  </si>
  <si>
    <t>THOMPSON, Derek</t>
  </si>
  <si>
    <t>VIAU, Nathan</t>
  </si>
  <si>
    <t>MALLAIS, Rylan</t>
  </si>
  <si>
    <t>DION, Amélia</t>
  </si>
  <si>
    <t>2004/2006</t>
  </si>
  <si>
    <t>ADJEMIAN, Alexan</t>
  </si>
  <si>
    <t>2001/1998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</si>
  <si>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</si>
  <si>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</si>
  <si>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</si>
  <si>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</si>
  <si>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</si>
  <si>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</si>
  <si>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</si>
  <si>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</si>
  <si>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</si>
  <si>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</si>
  <si>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</si>
  <si>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</si>
  <si>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KOOMAN, Spencer</t>
  </si>
  <si>
    <t>SMITH, Haiden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</si>
  <si>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</si>
  <si>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</si>
  <si>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</si>
  <si>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</si>
  <si>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</si>
  <si>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</si>
  <si>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</si>
  <si>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</si>
  <si>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</si>
  <si>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</si>
  <si>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</si>
  <si>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</si>
  <si>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</si>
  <si>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</si>
  <si>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</si>
  <si>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</si>
  <si>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</si>
  <si>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</si>
  <si>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</si>
  <si>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BONNE &amp; SOEHN</t>
  </si>
  <si>
    <t>ON/NB</t>
  </si>
  <si>
    <t>BERGER, Ophélie</t>
  </si>
  <si>
    <t>CHRISTIE, Emily</t>
  </si>
  <si>
    <t>NOGA-BARD &amp; TAM</t>
  </si>
  <si>
    <t>2004/2007</t>
  </si>
  <si>
    <t>BONNE &amp; CORRIVEAU</t>
  </si>
  <si>
    <t>2024 3rd Domestic Trial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</si>
  <si>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</si>
  <si>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</si>
  <si>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</si>
  <si>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</si>
  <si>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</si>
  <si>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</si>
  <si>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</si>
  <si>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</si>
  <si>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</si>
  <si>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</si>
  <si>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</si>
  <si>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</si>
  <si>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</si>
  <si>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</si>
  <si>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</si>
  <si>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</si>
  <si>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</si>
  <si>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</si>
  <si>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</si>
  <si>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</si>
  <si>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</si>
  <si>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</si>
  <si>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</si>
  <si>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</si>
  <si>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</si>
  <si>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</si>
  <si>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</si>
  <si>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</si>
  <si>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</si>
  <si>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</si>
  <si>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</si>
  <si>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</si>
  <si>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</si>
  <si>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</si>
  <si>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</si>
  <si>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SYN-X</t>
  </si>
  <si>
    <t>2025 World Cup ITA (April 6)</t>
  </si>
  <si>
    <t>2025 World Cup ITA (April 5)</t>
  </si>
  <si>
    <t>BONNE &amp; ADJEMIAN</t>
  </si>
  <si>
    <t>2025 Pan Am Championships (May 18)</t>
  </si>
  <si>
    <t>DON &amp; RICHARD</t>
  </si>
  <si>
    <t>FLYNN &amp; SOEHN</t>
  </si>
  <si>
    <t>BC/AB</t>
  </si>
  <si>
    <t>2001/1999</t>
  </si>
  <si>
    <t>2025 Nationals</t>
  </si>
  <si>
    <t>2007/2005</t>
  </si>
  <si>
    <t>COOK &amp; THOMPSON</t>
  </si>
  <si>
    <t>2006/2001</t>
  </si>
  <si>
    <t>DAVIS &amp; RICHARD</t>
  </si>
  <si>
    <t>2008/1992</t>
  </si>
  <si>
    <t>BLOOM &amp; SOEHN</t>
  </si>
  <si>
    <t>BASTIEN, Rose</t>
  </si>
  <si>
    <t>WEHAGE, Connor</t>
  </si>
  <si>
    <t>ANGST, Caelyn</t>
  </si>
  <si>
    <t>DEOBALD, Addis</t>
  </si>
  <si>
    <t>PEPPER, Emily</t>
  </si>
  <si>
    <t>2025 World Cup POR (July 6)</t>
  </si>
  <si>
    <t>DODD &amp; SOEHN</t>
  </si>
  <si>
    <t>2003/1992</t>
  </si>
  <si>
    <t>2025 Coimbra Gym Fest (July 6)</t>
  </si>
  <si>
    <t>*Merit adjusted for 2024 Rules</t>
  </si>
  <si>
    <t>2025 World Games</t>
  </si>
  <si>
    <t>2025 Junior Pan Am Games</t>
  </si>
  <si>
    <t>2025 Junior Pan Am Games (Aug 12)</t>
  </si>
  <si>
    <t>2025 World Games (Aug 10)</t>
  </si>
  <si>
    <t>2005/2007</t>
  </si>
  <si>
    <t>QC/AB</t>
  </si>
  <si>
    <t>CLOUTIER &amp; CYMAN</t>
  </si>
  <si>
    <t>2025 World Games (Aug 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</si>
</sst>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81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62</xdr:row>
          <xdr:rowOff>25400</xdr:rowOff>
        </xdr:from>
        <xdr:to>
          <xdr:col>0</xdr:col>
          <xdr:colOff>965200</xdr:colOff>
          <xdr:row>62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63</xdr:row>
          <xdr:rowOff>25400</xdr:rowOff>
        </xdr:from>
        <xdr:to>
          <xdr:col>0</xdr:col>
          <xdr:colOff>965200</xdr:colOff>
          <xdr:row>63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38100</xdr:rowOff>
        </xdr:from>
        <xdr:to>
          <xdr:col>0</xdr:col>
          <xdr:colOff>965200</xdr:colOff>
          <xdr:row>64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65</xdr:row>
          <xdr:rowOff>25400</xdr:rowOff>
        </xdr:from>
        <xdr:to>
          <xdr:col>0</xdr:col>
          <xdr:colOff>977900</xdr:colOff>
          <xdr:row>65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67</xdr:row>
          <xdr:rowOff>25400</xdr:rowOff>
        </xdr:from>
        <xdr:to>
          <xdr:col>0</xdr:col>
          <xdr:colOff>977900</xdr:colOff>
          <xdr:row>67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68</xdr:row>
          <xdr:rowOff>25400</xdr:rowOff>
        </xdr:from>
        <xdr:to>
          <xdr:col>0</xdr:col>
          <xdr:colOff>965200</xdr:colOff>
          <xdr:row>68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66</xdr:row>
          <xdr:rowOff>25400</xdr:rowOff>
        </xdr:from>
        <xdr:to>
          <xdr:col>0</xdr:col>
          <xdr:colOff>977900</xdr:colOff>
          <xdr:row>66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4</xdr:col>
          <xdr:colOff>495300</xdr:colOff>
          <xdr:row>67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72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DODD, Gavin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DON, Alexander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CLOUTIER, Étienne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ADJEMIAN, Alexan</v>
      </c>
      <c r="D6" s="14" t="str">
        <f>IF(B6&gt;MAX('TRA-M'!A:A),"",INDEX('TRA-M'!H:H,MATCH(B6,'TRA-M'!A:A,0)))</f>
        <v>Excellence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BEAULIEU, Alex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RICHARD, Dexter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CYMAN, Cody</v>
      </c>
      <c r="D9" s="14" t="str">
        <f>IF(B9&gt;MAX('TRA-M'!A:A),"",INDEX('TRA-M'!H:H,MATCH(B9,'TRA-M'!A:A,0)))</f>
        <v>No DD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MILETTE, Sarah</v>
      </c>
      <c r="D11" s="13" t="str">
        <f>IF(B3&gt;MAX('TRA-W'!A:A),"",INDEX('TRA-W'!H:H,MATCH(B3,'TRA-W'!A:A,0)))</f>
        <v>Excellence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National Team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NOGA-BARD, Kasha</v>
      </c>
      <c r="D13" s="13" t="str">
        <f>IF(B5&gt;MAX('TRA-W'!A:A),"",INDEX('TRA-W'!H:H,MATCH(B5,'TRA-W'!A:A,0)))</f>
        <v>Worlds Team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SOEHN, Kalena</v>
      </c>
      <c r="D14" s="13" t="str">
        <f>IF(B6&gt;MAX('TRA-W'!A:A),"",INDEX('TRA-W'!H:H,MATCH(B6,'TRA-W'!A:A,0)))</f>
        <v>Worlds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BONNE, Rielle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CORRIVEAU, Mélina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CLOUTIER &amp; VIAU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CLOUTIER &amp; CYMAN</v>
      </c>
      <c r="D19" s="14" t="str">
        <f>IF(B3&gt;MAX('SYN-M'!A:A),"",INDEX('SYN-M'!H:H,MATCH(B3,'SYN-M'!A:A,0)))</f>
        <v>No DD</v>
      </c>
    </row>
    <row r="20" spans="1:4" hidden="1" x14ac:dyDescent="0.2">
      <c r="A20" s="6"/>
      <c r="B20" s="6">
        <v>3</v>
      </c>
      <c r="C20" s="6" t="str">
        <f>IF(B4&gt;MAX('SYN-M'!A:A),"",INDEX('SYN-M'!B:B,MATCH(B4,'SYN-M'!A:A,0)))</f>
        <v/>
      </c>
      <c r="D20" s="14" t="str">
        <f>IF(B4&gt;MAX('SYN-M'!A:A),"",INDEX('SYN-M'!H:H,MATCH(B4,'SYN-M'!A:A,0)))</f>
        <v/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BONNE &amp; CORRIVEAU</v>
      </c>
      <c r="D23" s="13" t="str">
        <f>IF(B3&gt;MAX('SYN-W'!A:A),"",INDEX('SYN-W'!H:H,MATCH(B3,'SYN-W'!A:A,0)))</f>
        <v>Merit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NOGA-BARD &amp; TAM</v>
      </c>
      <c r="D25" s="13" t="str">
        <f>IF(B5&gt;MAX('SYN-W'!A:A),"",INDEX('SYN-W'!H:H,MATCH(B5,'SYN-W'!A:A,0)))</f>
        <v>Merit</v>
      </c>
    </row>
    <row r="26" spans="1:4" x14ac:dyDescent="0.2">
      <c r="A26" s="63" t="s">
        <v>225</v>
      </c>
      <c r="B26" s="63">
        <v>1</v>
      </c>
      <c r="C26" s="63" t="str">
        <f>IF(B2&gt;MAX('SYN-X'!A:A),"",INDEX('SYN-X'!B:B,MATCH(B2,'SYN-X'!A:A,0)))</f>
        <v>DODD &amp; FLYNN</v>
      </c>
      <c r="D26" s="64" t="str">
        <f>IF(B2&gt;MAX('SYN-X'!A:A),"",INDEX('SYN-X'!H:H,MATCH(B2,'SYN-X'!A:A,0)))</f>
        <v>Worlds Team</v>
      </c>
    </row>
    <row r="27" spans="1:4" x14ac:dyDescent="0.2">
      <c r="A27" s="63"/>
      <c r="B27" s="63">
        <v>2</v>
      </c>
      <c r="C27" s="63" t="str">
        <f>IF(B3&gt;MAX('SYN-X'!A:A),"",INDEX('SYN-X'!B:B,MATCH(B3,'SYN-X'!A:A,0)))</f>
        <v>CLOUTIER &amp; TAM</v>
      </c>
      <c r="D27" s="64" t="str">
        <f>IF(B3&gt;MAX('SYN-X'!A:A),"",INDEX('SYN-X'!H:H,MATCH(B3,'SYN-X'!A:A,0)))</f>
        <v>Excellence</v>
      </c>
    </row>
    <row r="28" spans="1:4" x14ac:dyDescent="0.2">
      <c r="A28" s="63"/>
      <c r="B28" s="63">
        <v>3</v>
      </c>
      <c r="C28" s="63" t="str">
        <f>IF(B4&gt;MAX('SYN-X'!A:A),"",INDEX('SYN-X'!B:B,MATCH(B4,'SYN-X'!A:A,0)))</f>
        <v>BONNE &amp; COLLINSON</v>
      </c>
      <c r="D28" s="64" t="str">
        <f>IF(B4&gt;MAX('SYN-X'!A:A),"",INDEX('SYN-X'!H:H,MATCH(B4,'SYN-X'!A:A,0)))</f>
        <v>Worlds Team</v>
      </c>
    </row>
    <row r="29" spans="1:4" x14ac:dyDescent="0.2">
      <c r="A29" s="63"/>
      <c r="B29" s="63">
        <v>4</v>
      </c>
      <c r="C29" s="63" t="str">
        <f>IF(B5&gt;MAX('SYN-X'!A:A),"",INDEX('SYN-X'!B:B,MATCH(B5,'SYN-X'!A:A,0)))</f>
        <v>ADJEMIAN &amp; CORRIVEAU</v>
      </c>
      <c r="D29" s="64" t="str">
        <f>IF(B5&gt;MAX('SYN-X'!A:A),"",INDEX('SYN-X'!H:H,MATCH(B5,'SYN-X'!A:A,0)))</f>
        <v>Worlds Team</v>
      </c>
    </row>
    <row r="30" spans="1:4" x14ac:dyDescent="0.2">
      <c r="A30" s="6" t="s">
        <v>44</v>
      </c>
      <c r="B30" s="6">
        <v>1</v>
      </c>
      <c r="C30" s="6" t="str">
        <f>IF(B2&gt;MAX('TUM-M'!A:A),"",INDEX('TUM-M'!B:B,MATCH(B2,'TUM-M'!A:A,0)))</f>
        <v>MATTHEWS, Jared</v>
      </c>
      <c r="D30" s="14" t="str">
        <f>IF(B2&gt;MAX('TUM-M'!A:A),"",INDEX('TUM-M'!H:H,MATCH(B2,'TUM-M'!A:A,0)))</f>
        <v>Merit</v>
      </c>
    </row>
    <row r="31" spans="1:4" x14ac:dyDescent="0.2">
      <c r="A31" s="6"/>
      <c r="B31" s="6">
        <v>2</v>
      </c>
      <c r="C31" s="6" t="str">
        <f>IF(B3&gt;MAX('TUM-M'!A:A),"",INDEX('TUM-M'!B:B,MATCH(B3,'TUM-M'!A:A,0)))</f>
        <v>CANUEL, Victor</v>
      </c>
      <c r="D31" s="14" t="str">
        <f>IF(B3&gt;MAX('TUM-M'!A:A),"",INDEX('TUM-M'!H:H,MATCH(B3,'TUM-M'!A:A,0)))</f>
        <v>Merit</v>
      </c>
    </row>
    <row r="32" spans="1:4" x14ac:dyDescent="0.2">
      <c r="A32" s="6"/>
      <c r="B32" s="6">
        <v>3</v>
      </c>
      <c r="C32" s="6" t="str">
        <f>IF(B4&gt;MAX('TUM-M'!A:A),"",INDEX('TUM-M'!B:B,MATCH(B4,'TUM-M'!A:A,0)))</f>
        <v>PINSK, Benjamin</v>
      </c>
      <c r="D32" s="14" t="str">
        <f>IF(B4&gt;MAX('TUM-M'!A:A),"",INDEX('TUM-M'!H:H,MATCH(B4,'TUM-M'!A:A,0)))</f>
        <v>Worlds Team</v>
      </c>
    </row>
    <row r="33" spans="1:4" x14ac:dyDescent="0.2">
      <c r="A33" s="6"/>
      <c r="B33" s="6">
        <v>4</v>
      </c>
      <c r="C33" s="6" t="str">
        <f>IF(B5&gt;MAX('TUM-M'!A:A),"",INDEX('TUM-M'!B:B,MATCH(B5,'TUM-M'!A:A,0)))</f>
        <v>PEDERSEN, Mitchel</v>
      </c>
      <c r="D33" s="14" t="str">
        <f>IF(B5&gt;MAX('TUM-M'!A:A),"",INDEX('TUM-M'!H:H,MATCH(B5,'TUM-M'!A:A,0)))</f>
        <v>Worlds Team</v>
      </c>
    </row>
    <row r="34" spans="1:4" x14ac:dyDescent="0.2">
      <c r="A34" s="6"/>
      <c r="B34" s="6">
        <v>5</v>
      </c>
      <c r="C34" s="6" t="str">
        <f>IF(B6&gt;MAX('TUM-M'!A:A),"",INDEX('TUM-M'!B:B,MATCH(B6,'TUM-M'!A:A,0)))</f>
        <v>STANNARD, Adam</v>
      </c>
      <c r="D34" s="14" t="str">
        <f>IF(B6&gt;MAX('TUM-M'!A:A),"",INDEX('TUM-M'!H:H,MATCH(B6,'TUM-M'!A:A,0)))</f>
        <v>Worlds Team</v>
      </c>
    </row>
    <row r="35" spans="1:4" x14ac:dyDescent="0.2">
      <c r="A35" s="6"/>
      <c r="B35" s="6">
        <v>6</v>
      </c>
      <c r="C35" s="6" t="str">
        <f>IF(B7&gt;MAX('TUM-M'!A:A),"",INDEX('TUM-M'!B:B,MATCH(B7,'TUM-M'!A:A,0)))</f>
        <v>VIAU, Nathan</v>
      </c>
      <c r="D35" s="14" t="str">
        <f>IF(B7&gt;MAX('TUM-M'!A:A),"",INDEX('TUM-M'!H:H,MATCH(B7,'TUM-M'!A:A,0)))</f>
        <v>National Team</v>
      </c>
    </row>
    <row r="36" spans="1:4" x14ac:dyDescent="0.2">
      <c r="A36" s="6"/>
      <c r="B36" s="6">
        <v>7</v>
      </c>
      <c r="C36" s="6" t="str">
        <f>IF(B8&gt;MAX('TUM-M'!A:A),"",INDEX('TUM-M'!B:B,MATCH(B8,'TUM-M'!A:A,0)))</f>
        <v>NEUFELD, Simon</v>
      </c>
      <c r="D36" s="14" t="str">
        <f>IF(B8&gt;MAX('TUM-M'!A:A),"",INDEX('TUM-M'!H:H,MATCH(B8,'TUM-M'!A:A,0)))</f>
        <v>Worlds Team</v>
      </c>
    </row>
    <row r="37" spans="1:4" hidden="1" x14ac:dyDescent="0.2">
      <c r="A37" s="6"/>
      <c r="B37" s="6">
        <v>8</v>
      </c>
      <c r="C37" s="6" t="str">
        <f>IF(B9&gt;MAX('TUM-M'!A:A),"",INDEX('TUM-M'!B:B,MATCH(B9,'TUM-M'!A:A,0)))</f>
        <v/>
      </c>
      <c r="D37" s="14" t="str">
        <f>IF(B9&gt;MAX('TUM-M'!A:A),"",INDEX('TUM-M'!H:H,MATCH(B9,'TUM-M'!A:A,0)))</f>
        <v/>
      </c>
    </row>
    <row r="38" spans="1:4" x14ac:dyDescent="0.2">
      <c r="A38" s="7" t="s">
        <v>45</v>
      </c>
      <c r="B38" s="7">
        <v>1</v>
      </c>
      <c r="C38" s="7" t="str">
        <f>IF(B2&gt;MAX('TUM-W'!A:A),"",INDEX('TUM-W'!B:B,MATCH(B2,'TUM-W'!A:A,0)))</f>
        <v>BERGER, Ophélie</v>
      </c>
      <c r="D38" s="13" t="str">
        <f>IF(B2&gt;MAX('TUM-W'!A:A),"",INDEX('TUM-W'!H:H,MATCH(B2,'TUM-W'!A:A,0)))</f>
        <v>Excellence</v>
      </c>
    </row>
    <row r="39" spans="1:4" x14ac:dyDescent="0.2">
      <c r="A39" s="7"/>
      <c r="B39" s="7">
        <v>2</v>
      </c>
      <c r="C39" s="7" t="str">
        <f>IF(B3&gt;MAX('TUM-W'!A:A),"",INDEX('TUM-W'!B:B,MATCH(B3,'TUM-W'!A:A,0)))</f>
        <v>JACKSON, Claire</v>
      </c>
      <c r="D39" s="13" t="str">
        <f>IF(B3&gt;MAX('TUM-W'!A:A),"",INDEX('TUM-W'!H:H,MATCH(B3,'TUM-W'!A:A,0)))</f>
        <v>Excellence</v>
      </c>
    </row>
    <row r="40" spans="1:4" x14ac:dyDescent="0.2">
      <c r="A40" s="7"/>
      <c r="B40" s="7">
        <v>3</v>
      </c>
      <c r="C40" s="7" t="str">
        <f>IF(B4&gt;MAX('TUM-W'!A:A),"",INDEX('TUM-W'!B:B,MATCH(B4,'TUM-W'!A:A,0)))</f>
        <v>PILLINGER, Taylor</v>
      </c>
      <c r="D40" s="13" t="str">
        <f>IF(B4&gt;MAX('TUM-W'!A:A),"",INDEX('TUM-W'!H:H,MATCH(B4,'TUM-W'!A:A,0)))</f>
        <v>Worlds Team</v>
      </c>
    </row>
    <row r="41" spans="1:4" x14ac:dyDescent="0.2">
      <c r="A41" s="7"/>
      <c r="B41" s="7">
        <v>4</v>
      </c>
      <c r="C41" s="7" t="str">
        <f>IF(B5&gt;MAX('TUM-W'!A:A),"",INDEX('TUM-W'!B:B,MATCH(B5,'TUM-W'!A:A,0)))</f>
        <v>IBACH, Sam</v>
      </c>
      <c r="D41" s="13" t="str">
        <f>IF(B5&gt;MAX('TUM-W'!A:A),"",INDEX('TUM-W'!H:H,MATCH(B5,'TUM-W'!A:A,0)))</f>
        <v>Worlds Team</v>
      </c>
    </row>
    <row r="42" spans="1:4" x14ac:dyDescent="0.2">
      <c r="A42" s="7"/>
      <c r="B42" s="7">
        <v>5</v>
      </c>
      <c r="C42" s="7" t="str">
        <f>IF(B6&gt;MAX('TUM-W'!A:A),"",INDEX('TUM-W'!B:B,MATCH(B6,'TUM-W'!A:A,0)))</f>
        <v>MOORE, Sara</v>
      </c>
      <c r="D42" s="13" t="str">
        <f>IF(B6&gt;MAX('TUM-W'!A:A),"",INDEX('TUM-W'!H:H,MATCH(B6,'TUM-W'!A:A,0)))</f>
        <v>National Team</v>
      </c>
    </row>
    <row r="43" spans="1:4" x14ac:dyDescent="0.2">
      <c r="A43" s="7"/>
      <c r="B43" s="7">
        <v>6</v>
      </c>
      <c r="C43" s="7" t="str">
        <f>IF(B7&gt;MAX('TUM-W'!A:A),"",INDEX('TUM-W'!B:B,MATCH(B7,'TUM-W'!A:A,0)))</f>
        <v>BOWDITCH, Courtney</v>
      </c>
      <c r="D43" s="13" t="str">
        <f>IF(B7&gt;MAX('TUM-W'!A:A),"",INDEX('TUM-W'!H:H,MATCH(B7,'TUM-W'!A:A,0)))</f>
        <v>Worlds Team</v>
      </c>
    </row>
    <row r="44" spans="1:4" x14ac:dyDescent="0.2">
      <c r="A44" s="7"/>
      <c r="B44" s="7">
        <v>7</v>
      </c>
      <c r="C44" s="7" t="str">
        <f>IF(B8&gt;MAX('TUM-W'!A:A),"",INDEX('TUM-W'!B:B,MATCH(B8,'TUM-W'!A:A,0)))</f>
        <v>NEWMAN, Olivia</v>
      </c>
      <c r="D44" s="13" t="str">
        <f>IF(B8&gt;MAX('TUM-W'!A:A),"",INDEX('TUM-W'!H:H,MATCH(B8,'TUM-W'!A:A,0)))</f>
        <v>Worlds Team</v>
      </c>
    </row>
    <row r="45" spans="1:4" x14ac:dyDescent="0.2">
      <c r="A45" s="7"/>
      <c r="B45" s="7">
        <v>8</v>
      </c>
      <c r="C45" s="7" t="str">
        <f>IF(B9&gt;MAX('TUM-W'!A:A),"",INDEX('TUM-W'!B:B,MATCH(B9,'TUM-W'!A:A,0)))</f>
        <v>DALGETTY, McKayla</v>
      </c>
      <c r="D45" s="13" t="str">
        <f>IF(B9&gt;MAX('TUM-W'!A:A),"",INDEX('TUM-W'!H:H,MATCH(B9,'TUM-W'!A:A,0)))</f>
        <v>National Team</v>
      </c>
    </row>
    <row r="46" spans="1:4" x14ac:dyDescent="0.2">
      <c r="A46" s="6" t="s">
        <v>46</v>
      </c>
      <c r="B46" s="6">
        <v>1</v>
      </c>
      <c r="C46" s="6" t="str">
        <f>IF(B2&gt;MAX('DMT-M'!A:A),"",INDEX('DMT-M'!B:B,MATCH(B2,'DMT-M'!A:A,0)))</f>
        <v>DODD, Gavin</v>
      </c>
      <c r="D46" s="14" t="str">
        <f>IF(B2&gt;MAX('DMT-M'!A:A),"",INDEX('DMT-M'!H:H,MATCH(B2,'DMT-M'!A:A,0)))</f>
        <v>Merit</v>
      </c>
    </row>
    <row r="47" spans="1:4" x14ac:dyDescent="0.2">
      <c r="A47" s="6"/>
      <c r="B47" s="6">
        <v>2</v>
      </c>
      <c r="C47" s="6" t="str">
        <f>IF(B3&gt;MAX('DMT-M'!A:A),"",INDEX('DMT-M'!B:B,MATCH(B3,'DMT-M'!A:A,0)))</f>
        <v>LUPISH, Kieran</v>
      </c>
      <c r="D47" s="14" t="str">
        <f>IF(B3&gt;MAX('DMT-M'!A:A),"",INDEX('DMT-M'!H:H,MATCH(B3,'DMT-M'!A:A,0)))</f>
        <v>Merit</v>
      </c>
    </row>
    <row r="48" spans="1:4" x14ac:dyDescent="0.2">
      <c r="A48" s="6"/>
      <c r="B48" s="6">
        <v>3</v>
      </c>
      <c r="C48" s="6" t="str">
        <f>IF(B4&gt;MAX('DMT-M'!A:A),"",INDEX('DMT-M'!B:B,MATCH(B4,'DMT-M'!A:A,0)))</f>
        <v>MALLAIS, Rylan</v>
      </c>
      <c r="D48" s="14" t="str">
        <f>IF(B4&gt;MAX('DMT-M'!A:A),"",INDEX('DMT-M'!H:H,MATCH(B4,'DMT-M'!A:A,0)))</f>
        <v>Excellence</v>
      </c>
    </row>
    <row r="49" spans="1:4" x14ac:dyDescent="0.2">
      <c r="A49" s="6"/>
      <c r="B49" s="6">
        <v>4</v>
      </c>
      <c r="C49" s="6" t="str">
        <f>IF(B5&gt;MAX('DMT-M'!A:A),"",INDEX('DMT-M'!B:B,MATCH(B5,'DMT-M'!A:A,0)))</f>
        <v>BLOOM, Tristan</v>
      </c>
      <c r="D49" s="14" t="str">
        <f>IF(B5&gt;MAX('DMT-M'!A:A),"",INDEX('DMT-M'!H:H,MATCH(B5,'DMT-M'!A:A,0)))</f>
        <v>Merit</v>
      </c>
    </row>
    <row r="50" spans="1:4" x14ac:dyDescent="0.2">
      <c r="A50" s="6"/>
      <c r="B50" s="6">
        <v>5</v>
      </c>
      <c r="C50" s="6" t="str">
        <f>IF(B6&gt;MAX('DMT-M'!A:A),"",INDEX('DMT-M'!B:B,MATCH(B6,'DMT-M'!A:A,0)))</f>
        <v>ZUREK, Nolan</v>
      </c>
      <c r="D50" s="14" t="str">
        <f>IF(B6&gt;MAX('DMT-M'!A:A),"",INDEX('DMT-M'!H:H,MATCH(B6,'DMT-M'!A:A,0)))</f>
        <v>Worlds Team</v>
      </c>
    </row>
    <row r="51" spans="1:4" x14ac:dyDescent="0.2">
      <c r="A51" s="6"/>
      <c r="B51" s="6">
        <v>6</v>
      </c>
      <c r="C51" s="6" t="str">
        <f>IF(B7&gt;MAX('DMT-M'!A:A),"",INDEX('DMT-M'!B:B,MATCH(B7,'DMT-M'!A:A,0)))</f>
        <v>MEYER, Jeremy</v>
      </c>
      <c r="D51" s="14" t="str">
        <f>IF(B7&gt;MAX('DMT-M'!A:A),"",INDEX('DMT-M'!H:H,MATCH(B7,'DMT-M'!A:A,0)))</f>
        <v>Worlds Team</v>
      </c>
    </row>
    <row r="52" spans="1:4" x14ac:dyDescent="0.2">
      <c r="A52" s="6"/>
      <c r="B52" s="6">
        <v>7</v>
      </c>
      <c r="C52" s="6" t="str">
        <f>IF(B8&gt;MAX('DMT-M'!A:A),"",INDEX('DMT-M'!B:B,MATCH(B8,'DMT-M'!A:A,0)))</f>
        <v>ROBERTSON, Griffyn</v>
      </c>
      <c r="D52" s="14" t="str">
        <f>IF(B8&gt;MAX('DMT-M'!A:A),"",INDEX('DMT-M'!H:H,MATCH(B8,'DMT-M'!A:A,0)))</f>
        <v>Worlds Team</v>
      </c>
    </row>
    <row r="53" spans="1:4" x14ac:dyDescent="0.2">
      <c r="A53" s="6"/>
      <c r="B53" s="6">
        <v>8</v>
      </c>
      <c r="C53" s="6" t="str">
        <f>IF(B9&gt;MAX('DMT-M'!A:A),"",INDEX('DMT-M'!B:B,MATCH(B9,'DMT-M'!A:A,0)))</f>
        <v>COUTURE, Joey</v>
      </c>
      <c r="D53" s="14" t="str">
        <f>IF(B9&gt;MAX('DMT-M'!A:A),"",INDEX('DMT-M'!H:H,MATCH(B9,'DMT-M'!A:A,0)))</f>
        <v>Worlds Team</v>
      </c>
    </row>
    <row r="54" spans="1:4" x14ac:dyDescent="0.2">
      <c r="A54" s="7" t="s">
        <v>47</v>
      </c>
      <c r="B54" s="7">
        <v>1</v>
      </c>
      <c r="C54" s="7" t="str">
        <f>IF(B2&gt;MAX('DMT-W'!A:A),"",INDEX('DMT-W'!B:B,MATCH(B2,'DMT-W'!A:A,0)))</f>
        <v>FLYNN, Gabby</v>
      </c>
      <c r="D54" s="13" t="str">
        <f>IF(B2&gt;MAX('DMT-W'!A:A),"",INDEX('DMT-W'!H:H,MATCH(B2,'DMT-W'!A:A,0)))</f>
        <v>Merit</v>
      </c>
    </row>
    <row r="55" spans="1:4" x14ac:dyDescent="0.2">
      <c r="A55" s="7"/>
      <c r="B55" s="7">
        <v>2</v>
      </c>
      <c r="C55" s="7" t="str">
        <f>IF(B3&gt;MAX('DMT-W'!A:A),"",INDEX('DMT-W'!B:B,MATCH(B3,'DMT-W'!A:A,0)))</f>
        <v>KUZNAK, Sienna</v>
      </c>
      <c r="D55" s="13" t="str">
        <f>IF(B3&gt;MAX('DMT-W'!A:A),"",INDEX('DMT-W'!H:H,MATCH(B3,'DMT-W'!A:A,0)))</f>
        <v>Merit</v>
      </c>
    </row>
    <row r="56" spans="1:4" x14ac:dyDescent="0.2">
      <c r="A56" s="7"/>
      <c r="B56" s="7">
        <v>3</v>
      </c>
      <c r="C56" s="7" t="str">
        <f>IF(B4&gt;MAX('DMT-W'!A:A),"",INDEX('DMT-W'!B:B,MATCH(B4,'DMT-W'!A:A,0)))</f>
        <v>SOEHN, Kalena</v>
      </c>
      <c r="D56" s="13" t="str">
        <f>IF(B4&gt;MAX('DMT-W'!A:A),"",INDEX('DMT-W'!H:H,MATCH(B4,'DMT-W'!A:A,0)))</f>
        <v>Merit</v>
      </c>
    </row>
    <row r="57" spans="1:4" x14ac:dyDescent="0.2">
      <c r="A57" s="7"/>
      <c r="B57" s="7">
        <v>4</v>
      </c>
      <c r="C57" s="7" t="str">
        <f>IF(B5&gt;MAX('DMT-W'!A:A),"",INDEX('DMT-W'!B:B,MATCH(B5,'DMT-W'!A:A,0)))</f>
        <v>OLSEN, Brooklyn</v>
      </c>
      <c r="D57" s="13" t="str">
        <f>IF(B5&gt;MAX('DMT-W'!A:A),"",INDEX('DMT-W'!H:H,MATCH(B5,'DMT-W'!A:A,0)))</f>
        <v>Merit</v>
      </c>
    </row>
    <row r="58" spans="1:4" x14ac:dyDescent="0.2">
      <c r="A58" s="7"/>
      <c r="B58" s="7">
        <v>5</v>
      </c>
      <c r="C58" s="7" t="str">
        <f>IF(B6&gt;MAX('DMT-W'!A:A),"",INDEX('DMT-W'!B:B,MATCH(B6,'DMT-W'!A:A,0)))</f>
        <v>WAX, Sophie</v>
      </c>
      <c r="D58" s="13" t="str">
        <f>IF(B6&gt;MAX('DMT-W'!A:A),"",INDEX('DMT-W'!H:H,MATCH(B6,'DMT-W'!A:A,0)))</f>
        <v>Excellence</v>
      </c>
    </row>
    <row r="59" spans="1:4" x14ac:dyDescent="0.2">
      <c r="A59" s="7"/>
      <c r="B59" s="7">
        <v>6</v>
      </c>
      <c r="C59" s="7" t="str">
        <f>IF(B7&gt;MAX('DMT-W'!A:A),"",INDEX('DMT-W'!B:B,MATCH(B7,'DMT-W'!A:A,0)))</f>
        <v>DION, Amélia</v>
      </c>
      <c r="D59" s="13" t="str">
        <f>IF(B7&gt;MAX('DMT-W'!A:A),"",INDEX('DMT-W'!H:H,MATCH(B7,'DMT-W'!A:A,0)))</f>
        <v>Worlds Team</v>
      </c>
    </row>
    <row r="60" spans="1:4" x14ac:dyDescent="0.2">
      <c r="A60" s="7"/>
      <c r="B60" s="7">
        <v>7</v>
      </c>
      <c r="C60" s="7" t="str">
        <f>IF(B8&gt;MAX('DMT-W'!A:A),"",INDEX('DMT-W'!B:B,MATCH(B8,'DMT-W'!A:A,0)))</f>
        <v>PHANEUF, Zoe</v>
      </c>
      <c r="D60" s="13" t="str">
        <f>IF(B8&gt;MAX('DMT-W'!A:A),"",INDEX('DMT-W'!H:H,MATCH(B8,'DMT-W'!A:A,0)))</f>
        <v>Worlds Team</v>
      </c>
    </row>
    <row r="61" spans="1:4" x14ac:dyDescent="0.2">
      <c r="A61" s="7"/>
      <c r="B61" s="7">
        <v>8</v>
      </c>
      <c r="C61" s="7" t="str">
        <f>IF(B9&gt;MAX('DMT-W'!A:A),"",INDEX('DMT-W'!B:B,MATCH(B9,'DMT-W'!A:A,0)))</f>
        <v>DODD, Kristina</v>
      </c>
      <c r="D61" s="13" t="str">
        <f>IF(B9&gt;MAX('DMT-W'!A:A),"",INDEX('DMT-W'!H:H,MATCH(B9,'DMT-W'!A:A,0)))</f>
        <v>Worlds Team</v>
      </c>
    </row>
    <row r="62" spans="1:4" x14ac:dyDescent="0.2">
      <c r="D62" s="36"/>
    </row>
    <row r="63" spans="1:4" x14ac:dyDescent="0.2">
      <c r="B63" t="s">
        <v>35</v>
      </c>
    </row>
    <row r="64" spans="1:4" x14ac:dyDescent="0.2">
      <c r="B64" t="s">
        <v>33</v>
      </c>
    </row>
    <row r="65" spans="1:5" x14ac:dyDescent="0.2">
      <c r="B65" t="s">
        <v>34</v>
      </c>
    </row>
    <row r="66" spans="1:5" x14ac:dyDescent="0.2">
      <c r="B66" s="12" t="s">
        <v>58</v>
      </c>
      <c r="D66" t="s">
        <v>56</v>
      </c>
    </row>
    <row r="67" spans="1:5" x14ac:dyDescent="0.2">
      <c r="B67" s="12" t="s">
        <v>66</v>
      </c>
      <c r="D67" t="s">
        <v>56</v>
      </c>
      <c r="E67" t="s">
        <v>56</v>
      </c>
    </row>
    <row r="68" spans="1:5" x14ac:dyDescent="0.2">
      <c r="B68" t="s">
        <v>57</v>
      </c>
    </row>
    <row r="69" spans="1:5" x14ac:dyDescent="0.2">
      <c r="B69" t="s">
        <v>67</v>
      </c>
    </row>
    <row r="70" spans="1:5" x14ac:dyDescent="0.2">
      <c r="A70" t="s">
        <v>40</v>
      </c>
      <c r="B70" s="65">
        <v>45890</v>
      </c>
      <c r="C70" s="65"/>
    </row>
    <row r="71" spans="1:5" x14ac:dyDescent="0.2">
      <c r="B71" t="s">
        <v>251</v>
      </c>
    </row>
    <row r="72" spans="1:5" x14ac:dyDescent="0.2">
      <c r="B72" t="s">
        <v>252</v>
      </c>
    </row>
  </sheetData>
  <sheetProtection formatCells="0" formatColumns="0" formatRows="0"/>
  <mergeCells count="1">
    <mergeCell ref="B70:C70"/>
  </mergeCells>
  <conditionalFormatting sqref="D2:D61">
    <cfRule type="containsText" dxfId="809" priority="1" operator="containsText" text="No DD">
      <formula>NOT(ISERROR(SEARCH("No DD",D2)))</formula>
    </cfRule>
    <cfRule type="containsText" dxfId="808" priority="4" operator="containsText" text="Merit">
      <formula>NOT(ISERROR(SEARCH("Merit",D2)))</formula>
    </cfRule>
    <cfRule type="containsText" dxfId="807" priority="5" operator="containsText" text="Excellence">
      <formula>NOT(ISERROR(SEARCH("Excellence",D2)))</formula>
    </cfRule>
    <cfRule type="containsText" dxfId="806" priority="6" operator="containsText" text="Worlds Team">
      <formula>NOT(ISERROR(SEARCH("Worlds Team",D2)))</formula>
    </cfRule>
    <cfRule type="containsText" dxfId="80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6:D67" xr:uid="{D08F591B-E1ED-7A40-99FD-CEC4A428C792}">
      <formula1>"Select,TRA-M,TRA-W,SYN-M,SYN-W,SYN-X,TUM-M,TUM-W,DMT-M,DMT-W"</formula1>
    </dataValidation>
    <dataValidation type="list" allowBlank="1" showInputMessage="1" showErrorMessage="1" sqref="E67" xr:uid="{34EE6C87-AAA8-A345-8399-C87931D9699B}">
      <formula1>IF($D$67="Select",D67,INDIRECT("'"&amp;$D$67&amp;"'!"&amp;"B4:B"&amp;MATCH(TRUE,INDEX(INDIRECT("'"&amp;$D$67&amp;"'!"&amp;"B4:B100")="",0),0)+2))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62</xdr:row>
                    <xdr:rowOff>25400</xdr:rowOff>
                  </from>
                  <to>
                    <xdr:col>0</xdr:col>
                    <xdr:colOff>965200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64</xdr:row>
                    <xdr:rowOff>38100</xdr:rowOff>
                  </from>
                  <to>
                    <xdr:col>0</xdr:col>
                    <xdr:colOff>965200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977900</xdr:colOff>
                    <xdr:row>65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977900</xdr:colOff>
                    <xdr:row>67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965200</xdr:colOff>
                    <xdr:row>68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977900</xdr:colOff>
                    <xdr:row>66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4</xdr:col>
                    <xdr:colOff>495300</xdr:colOff>
                    <xdr:row>67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90</v>
      </c>
      <c r="K1" s="71" t="s">
        <v>30</v>
      </c>
      <c r="L1" s="73" t="s">
        <v>91</v>
      </c>
      <c r="M1" s="71" t="s">
        <v>30</v>
      </c>
      <c r="N1" s="73" t="s">
        <v>114</v>
      </c>
      <c r="O1" s="71" t="s">
        <v>30</v>
      </c>
      <c r="P1" s="71" t="s">
        <v>12</v>
      </c>
      <c r="Q1" s="71" t="s">
        <v>30</v>
      </c>
      <c r="R1" s="71" t="s">
        <v>92</v>
      </c>
      <c r="S1" s="71" t="s">
        <v>30</v>
      </c>
      <c r="T1" s="73" t="s">
        <v>93</v>
      </c>
      <c r="U1" s="71" t="s">
        <v>30</v>
      </c>
      <c r="V1" s="75" t="s">
        <v>13</v>
      </c>
      <c r="W1" s="71" t="s">
        <v>31</v>
      </c>
      <c r="X1" s="71" t="s">
        <v>30</v>
      </c>
      <c r="Y1" s="66" t="s">
        <v>189</v>
      </c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9" t="s">
        <v>199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6" t="s">
        <v>234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13</v>
      </c>
      <c r="DC1" s="70"/>
      <c r="DD1" s="66" t="s">
        <v>227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9" t="s">
        <v>229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6" t="s">
        <v>246</v>
      </c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9" t="s">
        <v>249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6" t="s">
        <v>253</v>
      </c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6"/>
      <c r="RM1" s="66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6"/>
      <c r="TW1" s="66"/>
      <c r="TX1" s="66"/>
      <c r="TY1" s="66"/>
      <c r="TZ1" s="66"/>
      <c r="UA1" s="66"/>
      <c r="UB1" s="66"/>
      <c r="UC1" s="66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9"/>
      <c r="VE1" s="69"/>
      <c r="VF1" s="69"/>
      <c r="VG1" s="69"/>
      <c r="VH1" s="69"/>
      <c r="VI1" s="69"/>
      <c r="VJ1" s="69"/>
      <c r="VK1" s="69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6"/>
      <c r="WM1" s="66"/>
      <c r="WN1" s="66"/>
      <c r="WO1" s="66"/>
      <c r="WP1" s="66"/>
      <c r="WQ1" s="66"/>
      <c r="WR1" s="66"/>
      <c r="WS1" s="66"/>
      <c r="WT1" s="69" t="s">
        <v>64</v>
      </c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  <c r="XM1" s="69"/>
      <c r="XN1" s="69"/>
      <c r="XO1" s="69"/>
      <c r="XP1" s="69"/>
      <c r="XQ1" s="69"/>
      <c r="XR1" s="69"/>
      <c r="XS1" s="69"/>
      <c r="XT1" s="69"/>
    </row>
    <row r="2" spans="1:64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7" t="s">
        <v>18</v>
      </c>
      <c r="Z2" s="67"/>
      <c r="AA2" s="67"/>
      <c r="AB2" s="67"/>
      <c r="AC2" s="67"/>
      <c r="AD2" s="67" t="s">
        <v>19</v>
      </c>
      <c r="AE2" s="67"/>
      <c r="AF2" s="67"/>
      <c r="AG2" s="67"/>
      <c r="AH2" s="67"/>
      <c r="AI2" s="67" t="s">
        <v>22</v>
      </c>
      <c r="AJ2" s="67"/>
      <c r="AK2" s="67"/>
      <c r="AL2" s="67"/>
      <c r="AM2" s="67"/>
      <c r="AN2" s="14"/>
      <c r="AO2" s="14" t="s">
        <v>94</v>
      </c>
      <c r="AP2" s="14" t="s">
        <v>95</v>
      </c>
      <c r="AQ2" s="14" t="s">
        <v>20</v>
      </c>
      <c r="AR2" s="14" t="s">
        <v>76</v>
      </c>
      <c r="AS2" s="14" t="s">
        <v>96</v>
      </c>
      <c r="AT2" s="14" t="s">
        <v>21</v>
      </c>
      <c r="AU2" s="14" t="s">
        <v>23</v>
      </c>
      <c r="AV2" s="14" t="s">
        <v>97</v>
      </c>
      <c r="AW2" s="14" t="s">
        <v>98</v>
      </c>
      <c r="AX2" s="14" t="s">
        <v>22</v>
      </c>
      <c r="AY2" s="14" t="s">
        <v>17</v>
      </c>
      <c r="AZ2" s="68" t="s">
        <v>18</v>
      </c>
      <c r="BA2" s="68"/>
      <c r="BB2" s="68"/>
      <c r="BC2" s="68"/>
      <c r="BD2" s="68"/>
      <c r="BE2" s="68" t="s">
        <v>19</v>
      </c>
      <c r="BF2" s="68"/>
      <c r="BG2" s="68"/>
      <c r="BH2" s="68"/>
      <c r="BI2" s="68"/>
      <c r="BJ2" s="68" t="s">
        <v>22</v>
      </c>
      <c r="BK2" s="68"/>
      <c r="BL2" s="68"/>
      <c r="BM2" s="68"/>
      <c r="BN2" s="68"/>
      <c r="BO2" s="13"/>
      <c r="BP2" s="13" t="s">
        <v>94</v>
      </c>
      <c r="BQ2" s="13" t="s">
        <v>95</v>
      </c>
      <c r="BR2" s="13" t="s">
        <v>20</v>
      </c>
      <c r="BS2" s="13" t="s">
        <v>76</v>
      </c>
      <c r="BT2" s="13" t="s">
        <v>96</v>
      </c>
      <c r="BU2" s="13" t="s">
        <v>21</v>
      </c>
      <c r="BV2" s="13" t="s">
        <v>23</v>
      </c>
      <c r="BW2" s="13" t="s">
        <v>97</v>
      </c>
      <c r="BX2" s="13" t="s">
        <v>98</v>
      </c>
      <c r="BY2" s="13" t="s">
        <v>22</v>
      </c>
      <c r="BZ2" s="13" t="s">
        <v>17</v>
      </c>
      <c r="CA2" s="67" t="s">
        <v>18</v>
      </c>
      <c r="CB2" s="67"/>
      <c r="CC2" s="67"/>
      <c r="CD2" s="67"/>
      <c r="CE2" s="67"/>
      <c r="CF2" s="67" t="s">
        <v>19</v>
      </c>
      <c r="CG2" s="67"/>
      <c r="CH2" s="67"/>
      <c r="CI2" s="67"/>
      <c r="CJ2" s="67"/>
      <c r="CK2" s="67" t="s">
        <v>22</v>
      </c>
      <c r="CL2" s="67"/>
      <c r="CM2" s="67"/>
      <c r="CN2" s="67"/>
      <c r="CO2" s="67"/>
      <c r="CP2" s="14"/>
      <c r="CQ2" s="14" t="s">
        <v>94</v>
      </c>
      <c r="CR2" s="14" t="s">
        <v>95</v>
      </c>
      <c r="CS2" s="14" t="s">
        <v>20</v>
      </c>
      <c r="CT2" s="14" t="s">
        <v>76</v>
      </c>
      <c r="CU2" s="14" t="s">
        <v>96</v>
      </c>
      <c r="CV2" s="14" t="s">
        <v>21</v>
      </c>
      <c r="CW2" s="14" t="s">
        <v>23</v>
      </c>
      <c r="CX2" s="14" t="s">
        <v>97</v>
      </c>
      <c r="CY2" s="14" t="s">
        <v>98</v>
      </c>
      <c r="CZ2" s="14" t="s">
        <v>22</v>
      </c>
      <c r="DA2" s="14" t="s">
        <v>17</v>
      </c>
      <c r="DB2" s="50" t="s">
        <v>23</v>
      </c>
      <c r="DC2" s="50" t="s">
        <v>22</v>
      </c>
      <c r="DD2" s="67" t="s">
        <v>18</v>
      </c>
      <c r="DE2" s="67"/>
      <c r="DF2" s="67"/>
      <c r="DG2" s="67"/>
      <c r="DH2" s="67"/>
      <c r="DI2" s="67" t="s">
        <v>19</v>
      </c>
      <c r="DJ2" s="67"/>
      <c r="DK2" s="67"/>
      <c r="DL2" s="67"/>
      <c r="DM2" s="67"/>
      <c r="DN2" s="67" t="s">
        <v>99</v>
      </c>
      <c r="DO2" s="67"/>
      <c r="DP2" s="67"/>
      <c r="DQ2" s="67"/>
      <c r="DR2" s="67"/>
      <c r="DS2" s="67" t="s">
        <v>22</v>
      </c>
      <c r="DT2" s="67"/>
      <c r="DU2" s="67"/>
      <c r="DV2" s="67"/>
      <c r="DW2" s="67"/>
      <c r="DX2" s="14" t="s">
        <v>94</v>
      </c>
      <c r="DY2" s="14" t="s">
        <v>95</v>
      </c>
      <c r="DZ2" s="14" t="s">
        <v>20</v>
      </c>
      <c r="EA2" s="14" t="s">
        <v>76</v>
      </c>
      <c r="EB2" s="14" t="s">
        <v>96</v>
      </c>
      <c r="EC2" s="14" t="s">
        <v>21</v>
      </c>
      <c r="ED2" s="14" t="s">
        <v>23</v>
      </c>
      <c r="EE2" s="14" t="s">
        <v>100</v>
      </c>
      <c r="EF2" s="14" t="s">
        <v>101</v>
      </c>
      <c r="EG2" s="14" t="s">
        <v>99</v>
      </c>
      <c r="EH2" s="14" t="s">
        <v>97</v>
      </c>
      <c r="EI2" s="14" t="s">
        <v>98</v>
      </c>
      <c r="EJ2" s="14" t="s">
        <v>22</v>
      </c>
      <c r="EK2" s="14" t="s">
        <v>17</v>
      </c>
      <c r="EL2" s="68" t="s">
        <v>18</v>
      </c>
      <c r="EM2" s="68"/>
      <c r="EN2" s="68"/>
      <c r="EO2" s="68"/>
      <c r="EP2" s="68"/>
      <c r="EQ2" s="68" t="s">
        <v>19</v>
      </c>
      <c r="ER2" s="68"/>
      <c r="ES2" s="68"/>
      <c r="ET2" s="68"/>
      <c r="EU2" s="68"/>
      <c r="EV2" s="68" t="s">
        <v>99</v>
      </c>
      <c r="EW2" s="68"/>
      <c r="EX2" s="68"/>
      <c r="EY2" s="68"/>
      <c r="EZ2" s="68"/>
      <c r="FA2" s="68" t="s">
        <v>22</v>
      </c>
      <c r="FB2" s="68"/>
      <c r="FC2" s="68"/>
      <c r="FD2" s="68"/>
      <c r="FE2" s="68"/>
      <c r="FF2" s="13" t="s">
        <v>94</v>
      </c>
      <c r="FG2" s="13" t="s">
        <v>95</v>
      </c>
      <c r="FH2" s="13" t="s">
        <v>20</v>
      </c>
      <c r="FI2" s="13" t="s">
        <v>76</v>
      </c>
      <c r="FJ2" s="13" t="s">
        <v>96</v>
      </c>
      <c r="FK2" s="13" t="s">
        <v>21</v>
      </c>
      <c r="FL2" s="13" t="s">
        <v>23</v>
      </c>
      <c r="FM2" s="13" t="s">
        <v>100</v>
      </c>
      <c r="FN2" s="13" t="s">
        <v>101</v>
      </c>
      <c r="FO2" s="13" t="s">
        <v>99</v>
      </c>
      <c r="FP2" s="13" t="s">
        <v>97</v>
      </c>
      <c r="FQ2" s="13" t="s">
        <v>98</v>
      </c>
      <c r="FR2" s="13" t="s">
        <v>22</v>
      </c>
      <c r="FS2" s="13" t="s">
        <v>17</v>
      </c>
      <c r="FT2" s="67" t="s">
        <v>18</v>
      </c>
      <c r="FU2" s="67"/>
      <c r="FV2" s="67"/>
      <c r="FW2" s="67"/>
      <c r="FX2" s="67"/>
      <c r="FY2" s="67" t="s">
        <v>19</v>
      </c>
      <c r="FZ2" s="67"/>
      <c r="GA2" s="67"/>
      <c r="GB2" s="67"/>
      <c r="GC2" s="67"/>
      <c r="GD2" s="67" t="s">
        <v>99</v>
      </c>
      <c r="GE2" s="67"/>
      <c r="GF2" s="67"/>
      <c r="GG2" s="67"/>
      <c r="GH2" s="67"/>
      <c r="GI2" s="67" t="s">
        <v>22</v>
      </c>
      <c r="GJ2" s="67"/>
      <c r="GK2" s="67"/>
      <c r="GL2" s="67"/>
      <c r="GM2" s="67"/>
      <c r="GN2" s="14" t="s">
        <v>94</v>
      </c>
      <c r="GO2" s="14" t="s">
        <v>95</v>
      </c>
      <c r="GP2" s="14" t="s">
        <v>20</v>
      </c>
      <c r="GQ2" s="14" t="s">
        <v>76</v>
      </c>
      <c r="GR2" s="14" t="s">
        <v>96</v>
      </c>
      <c r="GS2" s="14" t="s">
        <v>21</v>
      </c>
      <c r="GT2" s="14" t="s">
        <v>23</v>
      </c>
      <c r="GU2" s="14" t="s">
        <v>100</v>
      </c>
      <c r="GV2" s="14" t="s">
        <v>101</v>
      </c>
      <c r="GW2" s="14" t="s">
        <v>99</v>
      </c>
      <c r="GX2" s="14" t="s">
        <v>97</v>
      </c>
      <c r="GY2" s="14" t="s">
        <v>98</v>
      </c>
      <c r="GZ2" s="14" t="s">
        <v>22</v>
      </c>
      <c r="HA2" s="14" t="s">
        <v>17</v>
      </c>
      <c r="HB2" s="68" t="s">
        <v>18</v>
      </c>
      <c r="HC2" s="68"/>
      <c r="HD2" s="68"/>
      <c r="HE2" s="68"/>
      <c r="HF2" s="68"/>
      <c r="HG2" s="68" t="s">
        <v>19</v>
      </c>
      <c r="HH2" s="68"/>
      <c r="HI2" s="68"/>
      <c r="HJ2" s="68"/>
      <c r="HK2" s="68"/>
      <c r="HL2" s="68" t="s">
        <v>99</v>
      </c>
      <c r="HM2" s="68"/>
      <c r="HN2" s="68"/>
      <c r="HO2" s="68"/>
      <c r="HP2" s="68"/>
      <c r="HQ2" s="68" t="s">
        <v>22</v>
      </c>
      <c r="HR2" s="68"/>
      <c r="HS2" s="68"/>
      <c r="HT2" s="68"/>
      <c r="HU2" s="68"/>
      <c r="HV2" s="13" t="s">
        <v>94</v>
      </c>
      <c r="HW2" s="13" t="s">
        <v>95</v>
      </c>
      <c r="HX2" s="13" t="s">
        <v>20</v>
      </c>
      <c r="HY2" s="13" t="s">
        <v>76</v>
      </c>
      <c r="HZ2" s="13" t="s">
        <v>96</v>
      </c>
      <c r="IA2" s="13" t="s">
        <v>21</v>
      </c>
      <c r="IB2" s="13" t="s">
        <v>23</v>
      </c>
      <c r="IC2" s="13" t="s">
        <v>100</v>
      </c>
      <c r="ID2" s="13" t="s">
        <v>101</v>
      </c>
      <c r="IE2" s="13" t="s">
        <v>99</v>
      </c>
      <c r="IF2" s="13" t="s">
        <v>97</v>
      </c>
      <c r="IG2" s="13" t="s">
        <v>98</v>
      </c>
      <c r="IH2" s="13" t="s">
        <v>22</v>
      </c>
      <c r="II2" s="13" t="s">
        <v>17</v>
      </c>
      <c r="IJ2" s="67" t="s">
        <v>18</v>
      </c>
      <c r="IK2" s="67"/>
      <c r="IL2" s="67"/>
      <c r="IM2" s="67"/>
      <c r="IN2" s="67"/>
      <c r="IO2" s="67" t="s">
        <v>19</v>
      </c>
      <c r="IP2" s="67"/>
      <c r="IQ2" s="67"/>
      <c r="IR2" s="67"/>
      <c r="IS2" s="67"/>
      <c r="IT2" s="67" t="s">
        <v>99</v>
      </c>
      <c r="IU2" s="67"/>
      <c r="IV2" s="67"/>
      <c r="IW2" s="67"/>
      <c r="IX2" s="67"/>
      <c r="IY2" s="67" t="s">
        <v>22</v>
      </c>
      <c r="IZ2" s="67"/>
      <c r="JA2" s="67"/>
      <c r="JB2" s="67"/>
      <c r="JC2" s="67"/>
      <c r="JD2" s="14" t="s">
        <v>94</v>
      </c>
      <c r="JE2" s="14" t="s">
        <v>95</v>
      </c>
      <c r="JF2" s="14" t="s">
        <v>20</v>
      </c>
      <c r="JG2" s="14" t="s">
        <v>76</v>
      </c>
      <c r="JH2" s="14" t="s">
        <v>96</v>
      </c>
      <c r="JI2" s="14" t="s">
        <v>21</v>
      </c>
      <c r="JJ2" s="14" t="s">
        <v>23</v>
      </c>
      <c r="JK2" s="14" t="s">
        <v>100</v>
      </c>
      <c r="JL2" s="14" t="s">
        <v>101</v>
      </c>
      <c r="JM2" s="14" t="s">
        <v>99</v>
      </c>
      <c r="JN2" s="14" t="s">
        <v>97</v>
      </c>
      <c r="JO2" s="14" t="s">
        <v>98</v>
      </c>
      <c r="JP2" s="14" t="s">
        <v>22</v>
      </c>
      <c r="JQ2" s="14" t="s">
        <v>17</v>
      </c>
      <c r="JR2" s="68" t="s">
        <v>18</v>
      </c>
      <c r="JS2" s="68"/>
      <c r="JT2" s="68"/>
      <c r="JU2" s="68"/>
      <c r="JV2" s="68"/>
      <c r="JW2" s="68" t="s">
        <v>19</v>
      </c>
      <c r="JX2" s="68"/>
      <c r="JY2" s="68"/>
      <c r="JZ2" s="68"/>
      <c r="KA2" s="68"/>
      <c r="KB2" s="68" t="s">
        <v>99</v>
      </c>
      <c r="KC2" s="68"/>
      <c r="KD2" s="68"/>
      <c r="KE2" s="68"/>
      <c r="KF2" s="68"/>
      <c r="KG2" s="68" t="s">
        <v>22</v>
      </c>
      <c r="KH2" s="68"/>
      <c r="KI2" s="68"/>
      <c r="KJ2" s="68"/>
      <c r="KK2" s="68"/>
      <c r="KL2" s="13" t="s">
        <v>94</v>
      </c>
      <c r="KM2" s="13" t="s">
        <v>95</v>
      </c>
      <c r="KN2" s="13" t="s">
        <v>20</v>
      </c>
      <c r="KO2" s="13" t="s">
        <v>76</v>
      </c>
      <c r="KP2" s="13" t="s">
        <v>96</v>
      </c>
      <c r="KQ2" s="13" t="s">
        <v>21</v>
      </c>
      <c r="KR2" s="13" t="s">
        <v>23</v>
      </c>
      <c r="KS2" s="13" t="s">
        <v>100</v>
      </c>
      <c r="KT2" s="13" t="s">
        <v>101</v>
      </c>
      <c r="KU2" s="13" t="s">
        <v>99</v>
      </c>
      <c r="KV2" s="13" t="s">
        <v>97</v>
      </c>
      <c r="KW2" s="13" t="s">
        <v>98</v>
      </c>
      <c r="KX2" s="13" t="s">
        <v>22</v>
      </c>
      <c r="KY2" s="13" t="s">
        <v>17</v>
      </c>
      <c r="KZ2" s="67" t="s">
        <v>18</v>
      </c>
      <c r="LA2" s="67"/>
      <c r="LB2" s="67"/>
      <c r="LC2" s="67"/>
      <c r="LD2" s="67"/>
      <c r="LE2" s="67" t="s">
        <v>19</v>
      </c>
      <c r="LF2" s="67"/>
      <c r="LG2" s="67"/>
      <c r="LH2" s="67"/>
      <c r="LI2" s="67"/>
      <c r="LJ2" s="67" t="s">
        <v>99</v>
      </c>
      <c r="LK2" s="67"/>
      <c r="LL2" s="67"/>
      <c r="LM2" s="67"/>
      <c r="LN2" s="67"/>
      <c r="LO2" s="67" t="s">
        <v>22</v>
      </c>
      <c r="LP2" s="67"/>
      <c r="LQ2" s="67"/>
      <c r="LR2" s="67"/>
      <c r="LS2" s="67"/>
      <c r="LT2" s="14" t="s">
        <v>94</v>
      </c>
      <c r="LU2" s="14" t="s">
        <v>95</v>
      </c>
      <c r="LV2" s="14" t="s">
        <v>20</v>
      </c>
      <c r="LW2" s="14" t="s">
        <v>76</v>
      </c>
      <c r="LX2" s="14" t="s">
        <v>96</v>
      </c>
      <c r="LY2" s="14" t="s">
        <v>21</v>
      </c>
      <c r="LZ2" s="14" t="s">
        <v>23</v>
      </c>
      <c r="MA2" s="14" t="s">
        <v>100</v>
      </c>
      <c r="MB2" s="14" t="s">
        <v>101</v>
      </c>
      <c r="MC2" s="14" t="s">
        <v>99</v>
      </c>
      <c r="MD2" s="14" t="s">
        <v>97</v>
      </c>
      <c r="ME2" s="14" t="s">
        <v>98</v>
      </c>
      <c r="MF2" s="14" t="s">
        <v>22</v>
      </c>
      <c r="MG2" s="14" t="s">
        <v>17</v>
      </c>
      <c r="MH2" s="68" t="s">
        <v>18</v>
      </c>
      <c r="MI2" s="68"/>
      <c r="MJ2" s="68"/>
      <c r="MK2" s="68"/>
      <c r="ML2" s="68"/>
      <c r="MM2" s="68" t="s">
        <v>19</v>
      </c>
      <c r="MN2" s="68"/>
      <c r="MO2" s="68"/>
      <c r="MP2" s="68"/>
      <c r="MQ2" s="68"/>
      <c r="MR2" s="68" t="s">
        <v>99</v>
      </c>
      <c r="MS2" s="68"/>
      <c r="MT2" s="68"/>
      <c r="MU2" s="68"/>
      <c r="MV2" s="68"/>
      <c r="MW2" s="68" t="s">
        <v>22</v>
      </c>
      <c r="MX2" s="68"/>
      <c r="MY2" s="68"/>
      <c r="MZ2" s="68"/>
      <c r="NA2" s="68"/>
      <c r="NB2" s="13" t="s">
        <v>94</v>
      </c>
      <c r="NC2" s="13" t="s">
        <v>95</v>
      </c>
      <c r="ND2" s="13" t="s">
        <v>20</v>
      </c>
      <c r="NE2" s="13" t="s">
        <v>76</v>
      </c>
      <c r="NF2" s="13" t="s">
        <v>96</v>
      </c>
      <c r="NG2" s="13" t="s">
        <v>21</v>
      </c>
      <c r="NH2" s="13" t="s">
        <v>23</v>
      </c>
      <c r="NI2" s="13" t="s">
        <v>100</v>
      </c>
      <c r="NJ2" s="13" t="s">
        <v>101</v>
      </c>
      <c r="NK2" s="13" t="s">
        <v>99</v>
      </c>
      <c r="NL2" s="13" t="s">
        <v>97</v>
      </c>
      <c r="NM2" s="13" t="s">
        <v>98</v>
      </c>
      <c r="NN2" s="13" t="s">
        <v>22</v>
      </c>
      <c r="NO2" s="13" t="s">
        <v>17</v>
      </c>
      <c r="NP2" s="67" t="s">
        <v>18</v>
      </c>
      <c r="NQ2" s="67"/>
      <c r="NR2" s="67"/>
      <c r="NS2" s="67"/>
      <c r="NT2" s="67"/>
      <c r="NU2" s="67" t="s">
        <v>19</v>
      </c>
      <c r="NV2" s="67"/>
      <c r="NW2" s="67"/>
      <c r="NX2" s="67"/>
      <c r="NY2" s="67"/>
      <c r="NZ2" s="67" t="s">
        <v>99</v>
      </c>
      <c r="OA2" s="67"/>
      <c r="OB2" s="67"/>
      <c r="OC2" s="67"/>
      <c r="OD2" s="67"/>
      <c r="OE2" s="67" t="s">
        <v>22</v>
      </c>
      <c r="OF2" s="67"/>
      <c r="OG2" s="67"/>
      <c r="OH2" s="67"/>
      <c r="OI2" s="67"/>
      <c r="OJ2" s="14" t="s">
        <v>94</v>
      </c>
      <c r="OK2" s="14" t="s">
        <v>95</v>
      </c>
      <c r="OL2" s="14" t="s">
        <v>20</v>
      </c>
      <c r="OM2" s="14" t="s">
        <v>76</v>
      </c>
      <c r="ON2" s="14" t="s">
        <v>96</v>
      </c>
      <c r="OO2" s="14" t="s">
        <v>21</v>
      </c>
      <c r="OP2" s="14" t="s">
        <v>23</v>
      </c>
      <c r="OQ2" s="14" t="s">
        <v>100</v>
      </c>
      <c r="OR2" s="14" t="s">
        <v>101</v>
      </c>
      <c r="OS2" s="14" t="s">
        <v>99</v>
      </c>
      <c r="OT2" s="14" t="s">
        <v>97</v>
      </c>
      <c r="OU2" s="14" t="s">
        <v>98</v>
      </c>
      <c r="OV2" s="14" t="s">
        <v>22</v>
      </c>
      <c r="OW2" s="14" t="s">
        <v>17</v>
      </c>
      <c r="OX2" s="68" t="s">
        <v>18</v>
      </c>
      <c r="OY2" s="68"/>
      <c r="OZ2" s="68"/>
      <c r="PA2" s="68"/>
      <c r="PB2" s="68"/>
      <c r="PC2" s="68" t="s">
        <v>19</v>
      </c>
      <c r="PD2" s="68"/>
      <c r="PE2" s="68"/>
      <c r="PF2" s="68"/>
      <c r="PG2" s="68"/>
      <c r="PH2" s="68" t="s">
        <v>99</v>
      </c>
      <c r="PI2" s="68"/>
      <c r="PJ2" s="68"/>
      <c r="PK2" s="68"/>
      <c r="PL2" s="68"/>
      <c r="PM2" s="68" t="s">
        <v>22</v>
      </c>
      <c r="PN2" s="68"/>
      <c r="PO2" s="68"/>
      <c r="PP2" s="68"/>
      <c r="PQ2" s="68"/>
      <c r="PR2" s="13" t="s">
        <v>94</v>
      </c>
      <c r="PS2" s="13" t="s">
        <v>95</v>
      </c>
      <c r="PT2" s="13" t="s">
        <v>20</v>
      </c>
      <c r="PU2" s="13" t="s">
        <v>76</v>
      </c>
      <c r="PV2" s="13" t="s">
        <v>96</v>
      </c>
      <c r="PW2" s="13" t="s">
        <v>21</v>
      </c>
      <c r="PX2" s="13" t="s">
        <v>23</v>
      </c>
      <c r="PY2" s="13" t="s">
        <v>100</v>
      </c>
      <c r="PZ2" s="13" t="s">
        <v>101</v>
      </c>
      <c r="QA2" s="13" t="s">
        <v>99</v>
      </c>
      <c r="QB2" s="13" t="s">
        <v>97</v>
      </c>
      <c r="QC2" s="13" t="s">
        <v>98</v>
      </c>
      <c r="QD2" s="13" t="s">
        <v>22</v>
      </c>
      <c r="QE2" s="13" t="s">
        <v>17</v>
      </c>
      <c r="QF2" s="67" t="s">
        <v>18</v>
      </c>
      <c r="QG2" s="67"/>
      <c r="QH2" s="67"/>
      <c r="QI2" s="67"/>
      <c r="QJ2" s="67"/>
      <c r="QK2" s="67" t="s">
        <v>19</v>
      </c>
      <c r="QL2" s="67"/>
      <c r="QM2" s="67"/>
      <c r="QN2" s="67"/>
      <c r="QO2" s="67"/>
      <c r="QP2" s="67" t="s">
        <v>99</v>
      </c>
      <c r="QQ2" s="67"/>
      <c r="QR2" s="67"/>
      <c r="QS2" s="67"/>
      <c r="QT2" s="67"/>
      <c r="QU2" s="67" t="s">
        <v>22</v>
      </c>
      <c r="QV2" s="67"/>
      <c r="QW2" s="67"/>
      <c r="QX2" s="67"/>
      <c r="QY2" s="67"/>
      <c r="QZ2" s="14" t="s">
        <v>94</v>
      </c>
      <c r="RA2" s="14" t="s">
        <v>95</v>
      </c>
      <c r="RB2" s="14" t="s">
        <v>20</v>
      </c>
      <c r="RC2" s="14" t="s">
        <v>76</v>
      </c>
      <c r="RD2" s="14" t="s">
        <v>96</v>
      </c>
      <c r="RE2" s="14" t="s">
        <v>21</v>
      </c>
      <c r="RF2" s="14" t="s">
        <v>23</v>
      </c>
      <c r="RG2" s="14" t="s">
        <v>100</v>
      </c>
      <c r="RH2" s="14" t="s">
        <v>101</v>
      </c>
      <c r="RI2" s="14" t="s">
        <v>99</v>
      </c>
      <c r="RJ2" s="14" t="s">
        <v>97</v>
      </c>
      <c r="RK2" s="14" t="s">
        <v>98</v>
      </c>
      <c r="RL2" s="14" t="s">
        <v>22</v>
      </c>
      <c r="RM2" s="14" t="s">
        <v>17</v>
      </c>
      <c r="RN2" s="68" t="s">
        <v>18</v>
      </c>
      <c r="RO2" s="68"/>
      <c r="RP2" s="68"/>
      <c r="RQ2" s="68"/>
      <c r="RR2" s="68"/>
      <c r="RS2" s="68" t="s">
        <v>19</v>
      </c>
      <c r="RT2" s="68"/>
      <c r="RU2" s="68"/>
      <c r="RV2" s="68"/>
      <c r="RW2" s="68"/>
      <c r="RX2" s="68" t="s">
        <v>99</v>
      </c>
      <c r="RY2" s="68"/>
      <c r="RZ2" s="68"/>
      <c r="SA2" s="68"/>
      <c r="SB2" s="68"/>
      <c r="SC2" s="68" t="s">
        <v>22</v>
      </c>
      <c r="SD2" s="68"/>
      <c r="SE2" s="68"/>
      <c r="SF2" s="68"/>
      <c r="SG2" s="68"/>
      <c r="SH2" s="13" t="s">
        <v>94</v>
      </c>
      <c r="SI2" s="13" t="s">
        <v>95</v>
      </c>
      <c r="SJ2" s="13" t="s">
        <v>20</v>
      </c>
      <c r="SK2" s="13" t="s">
        <v>76</v>
      </c>
      <c r="SL2" s="13" t="s">
        <v>96</v>
      </c>
      <c r="SM2" s="13" t="s">
        <v>21</v>
      </c>
      <c r="SN2" s="13" t="s">
        <v>23</v>
      </c>
      <c r="SO2" s="13" t="s">
        <v>100</v>
      </c>
      <c r="SP2" s="13" t="s">
        <v>101</v>
      </c>
      <c r="SQ2" s="13" t="s">
        <v>99</v>
      </c>
      <c r="SR2" s="13" t="s">
        <v>97</v>
      </c>
      <c r="SS2" s="13" t="s">
        <v>98</v>
      </c>
      <c r="ST2" s="13" t="s">
        <v>22</v>
      </c>
      <c r="SU2" s="13" t="s">
        <v>17</v>
      </c>
      <c r="SV2" s="67" t="s">
        <v>18</v>
      </c>
      <c r="SW2" s="67"/>
      <c r="SX2" s="67"/>
      <c r="SY2" s="67"/>
      <c r="SZ2" s="67"/>
      <c r="TA2" s="67" t="s">
        <v>19</v>
      </c>
      <c r="TB2" s="67"/>
      <c r="TC2" s="67"/>
      <c r="TD2" s="67"/>
      <c r="TE2" s="67"/>
      <c r="TF2" s="67" t="s">
        <v>99</v>
      </c>
      <c r="TG2" s="67"/>
      <c r="TH2" s="67"/>
      <c r="TI2" s="67"/>
      <c r="TJ2" s="67"/>
      <c r="TK2" s="67" t="s">
        <v>22</v>
      </c>
      <c r="TL2" s="67"/>
      <c r="TM2" s="67"/>
      <c r="TN2" s="67"/>
      <c r="TO2" s="67"/>
      <c r="TP2" s="14" t="s">
        <v>94</v>
      </c>
      <c r="TQ2" s="14" t="s">
        <v>95</v>
      </c>
      <c r="TR2" s="14" t="s">
        <v>20</v>
      </c>
      <c r="TS2" s="14" t="s">
        <v>76</v>
      </c>
      <c r="TT2" s="14" t="s">
        <v>96</v>
      </c>
      <c r="TU2" s="14" t="s">
        <v>21</v>
      </c>
      <c r="TV2" s="14" t="s">
        <v>23</v>
      </c>
      <c r="TW2" s="14" t="s">
        <v>100</v>
      </c>
      <c r="TX2" s="14" t="s">
        <v>101</v>
      </c>
      <c r="TY2" s="14" t="s">
        <v>99</v>
      </c>
      <c r="TZ2" s="14" t="s">
        <v>97</v>
      </c>
      <c r="UA2" s="14" t="s">
        <v>98</v>
      </c>
      <c r="UB2" s="14" t="s">
        <v>22</v>
      </c>
      <c r="UC2" s="14" t="s">
        <v>17</v>
      </c>
      <c r="UD2" s="68" t="s">
        <v>18</v>
      </c>
      <c r="UE2" s="68"/>
      <c r="UF2" s="68"/>
      <c r="UG2" s="68"/>
      <c r="UH2" s="68"/>
      <c r="UI2" s="68" t="s">
        <v>19</v>
      </c>
      <c r="UJ2" s="68"/>
      <c r="UK2" s="68"/>
      <c r="UL2" s="68"/>
      <c r="UM2" s="68"/>
      <c r="UN2" s="68" t="s">
        <v>99</v>
      </c>
      <c r="UO2" s="68"/>
      <c r="UP2" s="68"/>
      <c r="UQ2" s="68"/>
      <c r="UR2" s="68"/>
      <c r="US2" s="68" t="s">
        <v>22</v>
      </c>
      <c r="UT2" s="68"/>
      <c r="UU2" s="68"/>
      <c r="UV2" s="68"/>
      <c r="UW2" s="68"/>
      <c r="UX2" s="13" t="s">
        <v>94</v>
      </c>
      <c r="UY2" s="13" t="s">
        <v>95</v>
      </c>
      <c r="UZ2" s="13" t="s">
        <v>20</v>
      </c>
      <c r="VA2" s="13" t="s">
        <v>76</v>
      </c>
      <c r="VB2" s="13" t="s">
        <v>96</v>
      </c>
      <c r="VC2" s="13" t="s">
        <v>21</v>
      </c>
      <c r="VD2" s="13" t="s">
        <v>23</v>
      </c>
      <c r="VE2" s="13" t="s">
        <v>100</v>
      </c>
      <c r="VF2" s="13" t="s">
        <v>101</v>
      </c>
      <c r="VG2" s="13" t="s">
        <v>99</v>
      </c>
      <c r="VH2" s="13" t="s">
        <v>97</v>
      </c>
      <c r="VI2" s="13" t="s">
        <v>98</v>
      </c>
      <c r="VJ2" s="13" t="s">
        <v>22</v>
      </c>
      <c r="VK2" s="13" t="s">
        <v>17</v>
      </c>
      <c r="VL2" s="67" t="s">
        <v>18</v>
      </c>
      <c r="VM2" s="67"/>
      <c r="VN2" s="67"/>
      <c r="VO2" s="67"/>
      <c r="VP2" s="67"/>
      <c r="VQ2" s="67" t="s">
        <v>19</v>
      </c>
      <c r="VR2" s="67"/>
      <c r="VS2" s="67"/>
      <c r="VT2" s="67"/>
      <c r="VU2" s="67"/>
      <c r="VV2" s="67" t="s">
        <v>99</v>
      </c>
      <c r="VW2" s="67"/>
      <c r="VX2" s="67"/>
      <c r="VY2" s="67"/>
      <c r="VZ2" s="67"/>
      <c r="WA2" s="67" t="s">
        <v>22</v>
      </c>
      <c r="WB2" s="67"/>
      <c r="WC2" s="67"/>
      <c r="WD2" s="67"/>
      <c r="WE2" s="67"/>
      <c r="WF2" s="14" t="s">
        <v>94</v>
      </c>
      <c r="WG2" s="14" t="s">
        <v>95</v>
      </c>
      <c r="WH2" s="14" t="s">
        <v>20</v>
      </c>
      <c r="WI2" s="14" t="s">
        <v>76</v>
      </c>
      <c r="WJ2" s="14" t="s">
        <v>96</v>
      </c>
      <c r="WK2" s="14" t="s">
        <v>21</v>
      </c>
      <c r="WL2" s="14" t="s">
        <v>23</v>
      </c>
      <c r="WM2" s="14" t="s">
        <v>100</v>
      </c>
      <c r="WN2" s="14" t="s">
        <v>101</v>
      </c>
      <c r="WO2" s="14" t="s">
        <v>99</v>
      </c>
      <c r="WP2" s="14" t="s">
        <v>97</v>
      </c>
      <c r="WQ2" s="14" t="s">
        <v>98</v>
      </c>
      <c r="WR2" s="14" t="s">
        <v>22</v>
      </c>
      <c r="WS2" s="14" t="s">
        <v>17</v>
      </c>
      <c r="WT2" s="68" t="s">
        <v>18</v>
      </c>
      <c r="WU2" s="68"/>
      <c r="WV2" s="68"/>
      <c r="WW2" s="68"/>
      <c r="WX2" s="68"/>
      <c r="WY2" s="68" t="s">
        <v>19</v>
      </c>
      <c r="WZ2" s="68"/>
      <c r="XA2" s="68"/>
      <c r="XB2" s="68"/>
      <c r="XC2" s="68"/>
      <c r="XD2" s="68" t="s">
        <v>22</v>
      </c>
      <c r="XE2" s="68"/>
      <c r="XF2" s="68"/>
      <c r="XG2" s="68"/>
      <c r="XH2" s="68"/>
      <c r="XI2" s="13"/>
      <c r="XJ2" s="13" t="s">
        <v>94</v>
      </c>
      <c r="XK2" s="13" t="s">
        <v>95</v>
      </c>
      <c r="XL2" s="13" t="s">
        <v>20</v>
      </c>
      <c r="XM2" s="13" t="s">
        <v>76</v>
      </c>
      <c r="XN2" s="13" t="s">
        <v>96</v>
      </c>
      <c r="XO2" s="13" t="s">
        <v>21</v>
      </c>
      <c r="XP2" s="13" t="s">
        <v>23</v>
      </c>
      <c r="XQ2" s="13" t="s">
        <v>97</v>
      </c>
      <c r="XR2" s="13" t="s">
        <v>98</v>
      </c>
      <c r="XS2" s="13" t="s">
        <v>22</v>
      </c>
      <c r="XT2" s="13" t="s">
        <v>17</v>
      </c>
    </row>
    <row r="3" spans="1:64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4</v>
      </c>
      <c r="C4" s="4" t="s">
        <v>5</v>
      </c>
      <c r="D4" s="4">
        <v>1992</v>
      </c>
      <c r="E4" s="9">
        <f>SUM(J4:V4)+SUM(J4:T4)*0.0000001+SUM(J4)*0.0000000000001</f>
        <v>270.2300270230059</v>
      </c>
      <c r="F4" s="3" t="str">
        <f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,AND(TP4&gt;=UC$27,TP4&lt;&gt;"",TR4&gt;=UC$31,TR4&lt;&gt;""),AND(TS4&gt;=UC$27,TS4&lt;&gt;"",TU4&gt;=UC$31,TU4&lt;&gt;""),AND(TW4&gt;=UC$27,TW4&lt;&gt;"",TY4&gt;=UC$31,TYY4&lt;&gt;""),AND(TZ4&gt;=UC$27,TZ4&lt;&gt;"",UB4&gt;=UC$31,UB4&lt;&gt;""),AND(UX4&gt;=VK$27,UX4&lt;&gt;"",UZ4&gt;=VK$31,UZ4&lt;&gt;""),AND(VA4&gt;=VK$27,VA4&lt;&gt;"",VC4&gt;=VK$31,VC4&lt;&gt;""),AND(VE4&gt;=VK$27,VE4&lt;&gt;"",VG4&gt;=VK$31,VG4&lt;&gt;""),AND(VH4&gt;=VK$27,VH4&lt;&gt;"",VJ4&gt;=VK$31,VJ4&lt;&gt;""),AND(WF4&gt;=WS$27,WF4&lt;&gt;"",WH4&gt;=WS$31,WH4&lt;&gt;""),AND(WI4&gt;=WS$27,WI4&lt;&gt;"",WK4&gt;=WS$31,WK4&lt;&gt;""),AND(WM4&gt;=WS$27,WM4&lt;&gt;"",WO4&gt;=WS$31,WO4&lt;&gt;""),AND(WP4&gt;=WS$27,WP4&lt;&gt;"",WR4&gt;=WS$31,WR4&lt;&gt;"")),"P","")</f>
        <v>P</v>
      </c>
      <c r="G4" s="3" t="str">
        <f>IF(OR(AND(AQ4&gt;=AY$31,AQ4&lt;&gt;"",AN4=""),AND(AT4&gt;=AY$31,AT4&lt;&gt;"",AN4=""),AND(AX4&gt;=AY$31,AX4&lt;&gt;"",AN4=""),AND(BR4&gt;=BZ$31,BR4&lt;&gt;"",BO4=""),AND(BU4&gt;=BZ$31,BU4&lt;&gt;"",BO4=""),AND(BY4&gt;=BZ$31,BY4&lt;&gt;"",BO4=""),AND(CS4&gt;=DA$31,CS4&lt;&gt;"",CP4=""),AND(CV4&gt;=DA$31,CV4&lt;&gt;"",CP4=""),AND(CZ4&gt;=DA$31,CZ4&lt;&gt;"",CP4=""),AND(DZ4&gt;=EK$31,DZ4&lt;&gt;""),AND(EC4&gt;=EK$31,EC4&lt;&gt;""),AND(EG4&gt;=EK$31,EG4&lt;&gt;""),AND(EJ4&gt;=EK$31,EJ4&lt;&gt;""),AND(FH4&gt;=FS$31,FH4&lt;&gt;""),AND(FK4&gt;=FS$31,FK4&lt;&gt;""),AND(FO4&gt;=FS$31,FO4&lt;&gt;""),AND(FR4&gt;=FS$31,FR4&lt;&gt;""),AND(GP4&gt;=HA$31,GP4&lt;&gt;""),AND(GS4&gt;=HA$31,GS4&lt;&gt;""),AND(GW4&gt;=HA$31,GW4&lt;&gt;""),AND(GZ4&gt;=HA$31,GZ4&lt;&gt;""),AND(HX4&gt;=II$31,HX4&lt;&gt;""),AND(IA4&gt;=II$31,IA4&lt;&gt;""),AND(IE4&gt;=II$31,IE4&lt;&gt;""),AND(IH4&gt;=II$31,IH4&lt;&gt;""),AND(JF4&gt;=JQ$31,JF4&lt;&gt;""),AND(JI4&gt;=JQ$31,JI4&lt;&gt;""),AND(JM4&gt;=JQ$31,JM4&lt;&gt;""),AND(JP4&gt;=JQ$31,JP4&lt;&gt;""),AND(KN4&gt;=KY$31,KN4&lt;&gt;""),AND(KQ4&gt;=KY$31,KQ4&lt;&gt;""),AND(KU4&gt;=KY$31,KU4&lt;&gt;""),AND(KX4&gt;=KY$31,KX4&lt;&gt;""),AND(LV4&gt;=MG$31,LV4&lt;&gt;""),AND(LY4&gt;=MG$31,LY4&lt;&gt;""),AND(MC4&gt;=MG$31,MC4&lt;&gt;""),AND(MF4&gt;=MG$31,MF4&lt;&gt;""),AND(ND4&gt;=NO$31,ND4&lt;&gt;""),AND(NG4&gt;=NO$31,NG4&lt;&gt;""),AND(NK4&gt;=NO$31,NK4&lt;&gt;""),AND(NN4&gt;=NO$31,NN4&lt;&gt;""),AND(OL4&gt;=OW$31,OL4&lt;&gt;""),AND(OO4&gt;=OW$31,OO4&lt;&gt;""),AND(OS4&gt;=OW$31,OS4&lt;&gt;""),AND(OV4&gt;=OW$31,OV4&lt;&gt;""),AND(PT4&gt;=QE$31,PT4&lt;&gt;""),AND(PW4&gt;=QE$31,PW4&lt;&gt;""),AND(QA4&gt;=QE$31,QA4&lt;&gt;""),AND(QD4&gt;=QE$31,QD4&lt;&gt;""),AND(RB4&gt;=RM$31,RB4&lt;&gt;""),AND(RE4&gt;=RM$31,RE4&lt;&gt;""),AND(RI4&gt;=RM$31,RI4&lt;&gt;""),AND(RL4&gt;=RM$31,RL4&lt;&gt;""),AND(SJ4&gt;=SU$31,SJ4&lt;&gt;""),AND(SM4&gt;=SU$31,SM4&lt;&gt;""),AND(SQ4&gt;=SU$31,SQ4&lt;&gt;""),AND(ST4&gt;=SU$31,ST4&lt;&gt;""),AND(TR4&gt;=UC$31,TR4&lt;&gt;""),AND(TU4&gt;=UC$31,TU4&lt;&gt;""),AND(TY4&gt;=UC$31,TYY4&lt;&gt;""),AND(UB4&gt;=UC$31,UB4&lt;&gt;""),AND(UZ4&gt;=VK$31,UZ4&lt;&gt;""),AND(VC4&gt;=VK$31,VC4&lt;&gt;""),AND(VG4&gt;=VK$31,VG4&lt;&gt;""),AND(VJ4&gt;=VK$31,VJ4&lt;&gt;""),AND(WH4&gt;=WS$31,WH4&lt;&gt;""),AND(WK4&gt;=WS$31,WK4&lt;&gt;""),AND(WO4&gt;=WS$31,WO4&lt;&gt;""),AND(WR4&gt;=WS$31,WR4&lt;&gt;"")),"P","")</f>
        <v>P</v>
      </c>
      <c r="H4" s="36" t="str">
        <f>IF(AND(G4="P",F4=""),"No DD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$354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Merit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Excellence",IF(I4="P","Worlds Team",IF(F4="P","National Team","")))))</f>
        <v>Excellence</v>
      </c>
      <c r="I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J4" s="8">
        <f>IF(COUNT(AQ4,AT4,BR4,BU4,CS4,CV4)&gt;0,LARGE((AQ4,AT4,BR4,BU4,CS4,CV4),1),0)</f>
        <v>59.32</v>
      </c>
      <c r="K4" s="8" t="str">
        <f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58.58</v>
      </c>
      <c r="O4" s="8" t="str">
        <f>IF(N4="","",IF(OR(N4=CS4,N4=CV4),$CA$1,IF(OR(N4=BR4,N4=BU4),$AZ$1,IF(OR(N4=AQ4,N4=AT4),$Y$1,""))))</f>
        <v>2025 Elite Canada</v>
      </c>
      <c r="P4" s="8">
        <f>IF(MAX(AX4,BY4,CZ4)&gt;0,MAX(AX4,BY4,CZ4),0)</f>
        <v>59.47</v>
      </c>
      <c r="Q4" s="8" t="str">
        <f>IF(P4="","",IF(P4=CZ4,$CA$1,IF(P4=BY4,$AZ$1,IF(P4=AX4,$Y$1,""))))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17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World Cup POR (July 6)</v>
      </c>
      <c r="T4" s="8">
        <f>MAX(IF(AND(AO4&lt;&gt;"",AO4&gt;=$AY$27),AP4,0),IF(AND(AR4&lt;&gt;"",AR4&gt;=$AY$27),AS4,0),IF(AND(AV4&lt;&gt;"",AV4&gt;=$AY$27),AW4,0),IF(AND(BP4&lt;&gt;"",BP4&gt;=$BZ$27),BQ4,0),IF(AND(BS4&lt;&gt;"",BS4&gt;=$BZ$27),BT4,0),IF(AND(BW4&lt;&gt;"",BW4&gt;=$BZ$27),BX4,0),IF(AND(CQ4&lt;&gt;"",CQ4&gt;=$DA$27),CR4,0),IF(AND(CT4&lt;&gt;"",CT4&gt;=$DA$27),CU4,0),IF(AND(CX4&lt;&gt;"",CX4&gt;=$DA$27),CY4,0),IF(AND(DX4&lt;&gt;"",DX4&gt;=$EK$27),DY4,0),IF(AND(EA4&lt;&gt;"",EA4&gt;=$EK$27),EB4,0),IF(AND(EE4&lt;&gt;"",EE4&gt;=$EK$27),EF4,0),IF(AND(EH4&lt;&gt;"",EH4&gt;=$EK$27),EI4,0),IF(AND(FF4&lt;&gt;"",FF4&gt;=$FS$27),FG4,0),IF(AND(FI4&lt;&gt;"",FI4&gt;=$FS$27),FJ4,0),IF(AND(FM4&lt;&gt;"",FM4&gt;=$FS$27),FN4,0),IF(AND(FP4&lt;&gt;"",FP4&gt;=$FS$27),FQ4,0),IF(AND(GN4&lt;&gt;"",GN4&gt;=$HA$27),GO4,0),IF(AND(GQ4&lt;&gt;"",GQ4&gt;=$HA$27),GR4,0),IF(AND(GU4&lt;&gt;"",GU4&gt;=$HA$27),GV4,0),IF(AND(GX4&lt;&gt;"",GX4&gt;=$HA$27),GY4,0),IF(AND(HV4&lt;&gt;"",HV4&gt;=$II$27),HW4,0),IF(AND(HY4&lt;&gt;"",HY4&gt;=$II$27),HZ4,0),IF(AND(IC4&lt;&gt;"",IC4&gt;=$II$27),ID4,0),IF(AND(IF4&lt;&gt;"",IF4&gt;=$II$27),IG4,0),IF(AND(JD4&lt;&gt;"",JD4&gt;=$JQ$27),JE4,0),IF(AND(JG4&lt;&gt;"",JG4&gt;=$JQ$27),JH4,0),IF(AND(JK4&lt;&gt;"",JK4&gt;=$JQ$27),JL4,0),IF(AND(JN4&lt;&gt;"",JN4&gt;=$JQ$27),JO4,0),IF(AND(KL4&lt;&gt;"",KL4&gt;=$KY$27),KM4,0),IF(AND(KO4&lt;&gt;"",KO4&gt;=$KY$27),KP4,0),IF(AND(KS4&lt;&gt;"",KS4&gt;=$KY$27),KT4,0),IF(AND(KV4&lt;&gt;"",KV4&gt;=$KY$27),KW4,0),IF(AND(LT4&lt;&gt;"",LT4&gt;=$MG$27),LU4,0),IF(AND(LW4&lt;&gt;"",LW4&gt;=$MG$27),LX4,0),IF(AND(MA4&lt;&gt;"",MA4&gt;=$MG$27),MB4,0),IF(AND(MD4&lt;&gt;"",MD4&gt;=$MG$27),ME4,0),IF(AND(NB4&lt;&gt;"",NB4&gt;=$NO$27),NC4,0),IF(AND(NE4&lt;&gt;"",NE4&gt;=$NO$27),NF4,0),IF(AND(NI4&lt;&gt;"",NI4&gt;=$NO$27),NJ4,0),IF(AND(NL4&lt;&gt;"",NL4&gt;=$NO$27),NM4,0),IF(AND(OJ4&lt;&gt;"",OJ4&gt;=$OW$27),OK4,0),IF(AND(OM4&lt;&gt;"",OM4&gt;=$OW$27),ON4,0),IF(AND(OQ4&lt;&gt;"",OQ4&gt;=$OW$27),OR4,0),IF(AND(OT4&lt;&gt;"",OT4&gt;=$OW$27),OU4,0),IF(AND(PR4&lt;&gt;"",PR4&gt;=$QE$27),PS4,0),IF(AND(PU4&lt;&gt;"",PU4&gt;=$QE$27),PV4,0),IF(AND(PY4&lt;&gt;"",PY4&gt;=$QE$27),PZ4,0),IF(AND(QB4&lt;&gt;"",QB4&gt;=$QE$27),QC4,0),IF(AND(QZ4&lt;&gt;"",QZ4&gt;=$RM$27),RA4,0),IF(AND(RC4&lt;&gt;"",RC4&gt;=$RM$27),RD4,0),IF(AND(RG4&lt;&gt;"",RG4&gt;=$RM$27),RH4,0),IF(AND(RJ4&lt;&gt;"",RJ4&gt;=$RM$27),RK4,0),IF(AND(SH4&lt;&gt;"",SH4&gt;=$SU$27),SI4,0),IF(AND(SK4&lt;&gt;"",SK4&gt;=$SU$27),SL4,0),IF(AND(SO4&lt;&gt;"",SO4&gt;=$SU$27),SP4,0),IF(AND(SR4&lt;&gt;"",SR4&gt;=$SU$27),SS4,0),IF(AND(TP4&lt;&gt;"",TP4&gt;=$UC$27),TQ4,0),IF(AND(TS4&lt;&gt;"",TS4&gt;=$UC$27),TT4,0),IF(AND(TW4&lt;&gt;"",TW4&gt;=$UC$27),TX4,0),IF(AND(TZ4&lt;&gt;"",TZ4&gt;=$UC$27),UA4,0),IF(AND(UX4&lt;&gt;"",UX4&gt;=$VK$27),UY4,0),IF(AND(VA4&lt;&gt;"",VA4&gt;=$VK$27),VB4,0),IF(AND(VE4&lt;&gt;"",VE4&gt;=$VK$27),VF4,0),IF(AND(VH4&lt;&gt;"",VH4&gt;=$VK$27),VI4,0),IF(AND(WF4&lt;&gt;"",WF4&gt;=$WS$27),WG4,0),IF(AND(WI4&lt;&gt;"",WI4&gt;=$WS$27),WJ4,0),IF(AND(WM4&lt;&gt;"",WM4&gt;=$WS$27),WN4,0),IF(AND(WP4&lt;&gt;"",WP4&gt;=$WS$27),WQ4,0),0)</f>
        <v>16.88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17.8</v>
      </c>
      <c r="Z4" s="22">
        <v>9.1</v>
      </c>
      <c r="AA4" s="22">
        <v>15.6</v>
      </c>
      <c r="AB4" s="22">
        <v>16.82</v>
      </c>
      <c r="AC4" s="22">
        <v>0</v>
      </c>
      <c r="AD4" s="22">
        <v>17.2</v>
      </c>
      <c r="AE4" s="22">
        <v>8.6999999999999993</v>
      </c>
      <c r="AF4" s="22">
        <v>16.2</v>
      </c>
      <c r="AG4" s="22">
        <v>16.88</v>
      </c>
      <c r="AH4" s="22">
        <v>0</v>
      </c>
      <c r="AI4" s="22">
        <v>17.2</v>
      </c>
      <c r="AJ4" s="22">
        <v>9.3000000000000007</v>
      </c>
      <c r="AK4" s="22">
        <v>16.2</v>
      </c>
      <c r="AL4" s="22">
        <v>16.77</v>
      </c>
      <c r="AM4" s="22">
        <v>0</v>
      </c>
      <c r="AN4" s="27"/>
      <c r="AO4" s="38">
        <f>IF(AA4&gt;0,AA4,"")</f>
        <v>15.6</v>
      </c>
      <c r="AP4" s="38">
        <f>IF(AB4&gt;0,AB4,"")</f>
        <v>16.82</v>
      </c>
      <c r="AQ4" s="40">
        <f>IF(SUM(Y4:AB4)-AC4&gt;0,SUM(Y4:AB4)-AC4,"")</f>
        <v>59.32</v>
      </c>
      <c r="AR4" s="40">
        <f>IF(AF4&gt;0,AF4,"")</f>
        <v>16.2</v>
      </c>
      <c r="AS4" s="40">
        <f>IF(AG4&gt;0,AG4,"")</f>
        <v>16.88</v>
      </c>
      <c r="AT4" s="40">
        <f>IF(SUM(AD4:AG4)-AH4&gt;0,SUM(AD4:AG4)-AH4,"")</f>
        <v>58.97999999999999</v>
      </c>
      <c r="AU4" s="40">
        <f>IF(AQ4="","",MAX(AQ4,AT4))</f>
        <v>59.32</v>
      </c>
      <c r="AV4" s="40">
        <f>IF(AK4&gt;0,AK4,"")</f>
        <v>16.2</v>
      </c>
      <c r="AW4" s="40">
        <f>IF(AL4&gt;0,AL4,"")</f>
        <v>16.77</v>
      </c>
      <c r="AX4" s="40">
        <f>IF(SUM(AI4:AL4)-AM4&gt;0,SUM(AI4:AL4)-AM4,"")</f>
        <v>59.47</v>
      </c>
      <c r="AY4" s="40">
        <f>IF(SUM(AU4,AX4)&gt;0,SUM(AU4,AX4),"")</f>
        <v>118.78999999999999</v>
      </c>
      <c r="AZ4" s="26">
        <v>16.8</v>
      </c>
      <c r="BA4" s="26">
        <v>9.3000000000000007</v>
      </c>
      <c r="BB4" s="26">
        <v>16.5</v>
      </c>
      <c r="BC4" s="26">
        <v>15.98</v>
      </c>
      <c r="BD4" s="26">
        <v>0</v>
      </c>
      <c r="BE4" s="26">
        <v>1.8</v>
      </c>
      <c r="BF4" s="26">
        <v>0.8</v>
      </c>
      <c r="BG4" s="26">
        <v>2</v>
      </c>
      <c r="BH4" s="26">
        <v>1.75</v>
      </c>
      <c r="BI4" s="26">
        <v>0</v>
      </c>
      <c r="BJ4" s="26">
        <v>16.8</v>
      </c>
      <c r="BK4" s="26">
        <v>8.8000000000000007</v>
      </c>
      <c r="BL4" s="26">
        <v>16.100000000000001</v>
      </c>
      <c r="BM4" s="26">
        <v>16.190000000000001</v>
      </c>
      <c r="BN4" s="26">
        <v>0</v>
      </c>
      <c r="BO4" s="28"/>
      <c r="BP4" s="39">
        <f>IF(BB4&gt;0,BB4,"")</f>
        <v>16.5</v>
      </c>
      <c r="BQ4" s="39">
        <f>IF(BC4&gt;0,BC4,"")</f>
        <v>15.98</v>
      </c>
      <c r="BR4" s="11">
        <f>IF(SUM(AZ4:BC4)-BD4&gt;0,SUM(AZ4:BC4)-BD4,"")</f>
        <v>58.58</v>
      </c>
      <c r="BS4" s="11">
        <f>IF(BG4&gt;0,BG4,"")</f>
        <v>2</v>
      </c>
      <c r="BT4" s="11">
        <f>IF(BH4&gt;0,BH4,"")</f>
        <v>1.75</v>
      </c>
      <c r="BU4" s="11">
        <f>IF(SUM(BE4:BH4)-BI4&gt;0,SUM(BE4:BH4)-BI4,"")</f>
        <v>6.35</v>
      </c>
      <c r="BV4" s="11">
        <f>IF(BR4="","",MAX(BR4,BU4))</f>
        <v>58.58</v>
      </c>
      <c r="BW4" s="11">
        <f>IF(BL4&gt;0,BL4,"")</f>
        <v>16.100000000000001</v>
      </c>
      <c r="BX4" s="11">
        <f>IF(BM4&gt;0,BM4,"")</f>
        <v>16.190000000000001</v>
      </c>
      <c r="BY4" s="11">
        <f>IF(SUM(BJ4:BM4)-BN4&gt;0,SUM(BJ4:BM4)-BN4,"")</f>
        <v>57.89</v>
      </c>
      <c r="BZ4" s="11">
        <f>IF(SUM(BV4,BY4)&gt;0,SUM(BV4,BY4),"")</f>
        <v>116.47</v>
      </c>
      <c r="CA4" s="22">
        <v>16.100000000000001</v>
      </c>
      <c r="CB4" s="22">
        <v>8.8000000000000007</v>
      </c>
      <c r="CC4" s="22">
        <v>14.9</v>
      </c>
      <c r="CD4" s="22">
        <v>15.86</v>
      </c>
      <c r="CE4" s="22">
        <v>0</v>
      </c>
      <c r="CF4" s="22">
        <v>5.8</v>
      </c>
      <c r="CG4" s="22">
        <v>3.4</v>
      </c>
      <c r="CH4" s="22">
        <v>6.7</v>
      </c>
      <c r="CI4" s="22">
        <v>6.41</v>
      </c>
      <c r="CJ4" s="22">
        <v>0</v>
      </c>
      <c r="CK4" s="22">
        <v>15.6</v>
      </c>
      <c r="CL4" s="22">
        <v>9</v>
      </c>
      <c r="CM4" s="22">
        <v>15.7</v>
      </c>
      <c r="CN4" s="22">
        <v>15.35</v>
      </c>
      <c r="CO4" s="22">
        <v>0</v>
      </c>
      <c r="CP4" s="27"/>
      <c r="CQ4" s="38">
        <f>IF(CC4&gt;0,CC4,"")</f>
        <v>14.9</v>
      </c>
      <c r="CR4" s="38">
        <f>IF(CD4&gt;0,CD4,"")</f>
        <v>15.86</v>
      </c>
      <c r="CS4" s="40">
        <f>IF(SUM(CA4:CD4)-CE4&gt;0,SUM(CA4:CD4)-CE4,"")</f>
        <v>55.660000000000004</v>
      </c>
      <c r="CT4" s="40">
        <f>IF(CH4&gt;0,CH4,"")</f>
        <v>6.7</v>
      </c>
      <c r="CU4" s="40">
        <f>IF(CI4&gt;0,CI4,"")</f>
        <v>6.41</v>
      </c>
      <c r="CV4" s="40">
        <f>IF(SUM(CF4:CI4)-CJ4&gt;0,SUM(CF4:CI4)-CJ4,"")</f>
        <v>22.31</v>
      </c>
      <c r="CW4" s="40">
        <f>IF(CS4="","",MAX(CS4,CV4))</f>
        <v>55.660000000000004</v>
      </c>
      <c r="CX4" s="40">
        <f>IF(CM4&gt;0,CM4,"")</f>
        <v>15.7</v>
      </c>
      <c r="CY4" s="40">
        <f>IF(CN4&gt;0,CN4,"")</f>
        <v>15.35</v>
      </c>
      <c r="CZ4" s="40">
        <f>IF(SUM(CK4:CN4)-CO4&gt;0,SUM(CK4:CN4)-CO4,"")</f>
        <v>55.65</v>
      </c>
      <c r="DA4" s="40">
        <f>IF(SUM(CW4,CZ4)&gt;0,SUM(CW4,CZ4),"")</f>
        <v>111.31</v>
      </c>
      <c r="DB4" s="51" t="str">
        <f>IF(MAX(ED4,FL4,GT4,IB4,JJ4,KR4,LZ4,NH4,OP4,PX4,RF4,SN4,TV4,VD4,WL4)-IF(N4="",0,N4)&gt;0.001,MAX(ED4,FL4,GT4,IB4,JJ4,KR4,LZ4,NH4,OP4,PX4,RF4,SN4,TV4,VD4,WL4)-IF(N4="",0,N4),"")</f>
        <v/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15.3</v>
      </c>
      <c r="FU4" s="17">
        <v>9.1999999999999993</v>
      </c>
      <c r="FV4" s="17">
        <v>17</v>
      </c>
      <c r="FW4" s="17">
        <v>15.79</v>
      </c>
      <c r="FX4" s="17">
        <v>0</v>
      </c>
      <c r="FY4" s="17">
        <v>15.2</v>
      </c>
      <c r="FZ4" s="17">
        <v>9.3000000000000007</v>
      </c>
      <c r="GA4" s="17">
        <v>17</v>
      </c>
      <c r="GB4" s="17">
        <v>15.86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17</v>
      </c>
      <c r="GO4" s="40">
        <f>IF(FW4&gt;0,FW4,"")</f>
        <v>15.79</v>
      </c>
      <c r="GP4" s="40">
        <f>IF(SUM(FT4:FW4)-FX4&gt;0,SUM(FT4:FW4)-FX4,"")</f>
        <v>57.29</v>
      </c>
      <c r="GQ4" s="40">
        <f>IF(GA4&gt;0,GA4,"")</f>
        <v>17</v>
      </c>
      <c r="GR4" s="40">
        <f>IF(GB4&gt;0,GB4,"")</f>
        <v>15.86</v>
      </c>
      <c r="GS4" s="40">
        <f>IF(SUM(FY4:GB4)-GC4&gt;0,SUM(FY4:GB4)-GC4,"")</f>
        <v>57.36</v>
      </c>
      <c r="GT4" s="40">
        <f>IF(MAX(GP4,GS4)&gt;0,MAX(GP4,GS4),"")</f>
        <v>57.36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57.36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16.450000000000003</v>
      </c>
      <c r="WU4" s="26">
        <f>IF($CP4="P",CB4,(CB4+BA4)/2)</f>
        <v>9.0500000000000007</v>
      </c>
      <c r="WV4" s="26">
        <f>IF($CP4="P",CC4,(CC4+BB4)/2)</f>
        <v>15.7</v>
      </c>
      <c r="WW4" s="26">
        <f>IF($CP4="P",CD4,(CD4+BC4)/2)</f>
        <v>15.92</v>
      </c>
      <c r="WX4" s="26">
        <f>IF($CP4="P",CE4,(CE4+BD4)/2)</f>
        <v>0</v>
      </c>
      <c r="WY4" s="26">
        <f>IF($CP4="P",CF4,(CF4+BE4)/2)</f>
        <v>3.8</v>
      </c>
      <c r="WZ4" s="26">
        <f>IF($CP4="P",CG4,(CG4+BF4)/2)</f>
        <v>2.1</v>
      </c>
      <c r="XA4" s="26">
        <f>IF($CP4="P",CH4,(CH4+BG4)/2)</f>
        <v>4.3499999999999996</v>
      </c>
      <c r="XB4" s="26">
        <f>IF($CP4="P",CI4,(CI4+BH4)/2)</f>
        <v>4.08</v>
      </c>
      <c r="XC4" s="26">
        <f>IF($CP4="P",CJ4,(CJ4+BI4)/2)</f>
        <v>0</v>
      </c>
      <c r="XD4" s="26">
        <f>IF($CP4="P",CK4,(CK4+BJ4)/2)</f>
        <v>16.2</v>
      </c>
      <c r="XE4" s="26">
        <f>IF($CP4="P",CL4,(CL4+BK4)/2)</f>
        <v>8.9</v>
      </c>
      <c r="XF4" s="26">
        <f>IF($CP4="P",CM4,(CM4+BL4)/2)</f>
        <v>15.9</v>
      </c>
      <c r="XG4" s="26">
        <f>IF($CP4="P",CN4,(CN4+BM4)/2)</f>
        <v>15.77</v>
      </c>
      <c r="XH4" s="26">
        <f>IF($CP4="P",CO4,(CO4+BN4)/2)</f>
        <v>0</v>
      </c>
      <c r="XI4" s="28" t="s">
        <v>53</v>
      </c>
      <c r="XJ4" s="11">
        <f>IF(WV4&gt;0,WV4,"")</f>
        <v>15.7</v>
      </c>
      <c r="XK4" s="11">
        <f>IF(WW4&gt;0,WW4,"")</f>
        <v>15.92</v>
      </c>
      <c r="XL4" s="11">
        <f>IF(SUM(WT4:WW4)-WX4&gt;0,SUM(WT4:WW4)-WX4,"")</f>
        <v>57.120000000000005</v>
      </c>
      <c r="XM4" s="11">
        <f>IF(XA4&gt;0,XA4,"")</f>
        <v>4.3499999999999996</v>
      </c>
      <c r="XN4" s="11">
        <f>IF(XB4&gt;0,XB4,"")</f>
        <v>4.08</v>
      </c>
      <c r="XO4" s="11">
        <f>IF(SUM(WY4:XB4)-XC4&gt;0,SUM(WY4:XB4)-XC4,"")</f>
        <v>14.33</v>
      </c>
      <c r="XP4" s="11">
        <f>IF(MAX(XL4,XO4)&gt;0,MAX(XL4,XO4),"")</f>
        <v>57.120000000000005</v>
      </c>
      <c r="XQ4" s="11">
        <f>IF(XF4&gt;0,XF4,"")</f>
        <v>15.9</v>
      </c>
      <c r="XR4" s="11">
        <f>IF(XG4&gt;0,XG4,"")</f>
        <v>15.77</v>
      </c>
      <c r="XS4" s="11">
        <f>IF(SUM(XD4:XG4)-XH4&gt;0,SUM(XD4:XG4)-XH4,"")</f>
        <v>56.769999999999996</v>
      </c>
      <c r="XT4" s="11">
        <f>IF(SUM(XP4,XS4)&gt;0,SUM(XP4,XS4),"")</f>
        <v>113.89</v>
      </c>
    </row>
    <row r="5" spans="1:644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82</v>
      </c>
      <c r="C5" s="4" t="s">
        <v>6</v>
      </c>
      <c r="D5" s="4">
        <v>2003</v>
      </c>
      <c r="E5" s="9">
        <f>SUM(J5:V5)+SUM(J5:T5)*0.0000001+SUM(J5)*0.0000000000001</f>
        <v>267.89002673500596</v>
      </c>
      <c r="F5" s="3" t="str">
        <f>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,AND(TP5&gt;=UC$27,TP5&lt;&gt;"",TR5&gt;=UC$31,TR5&lt;&gt;""),AND(TS5&gt;=UC$27,TS5&lt;&gt;"",TU5&gt;=UC$31,TU5&lt;&gt;""),AND(TW5&gt;=UC$27,TW5&lt;&gt;"",TY5&gt;=UC$31,TYY5&lt;&gt;""),AND(TZ5&gt;=UC$27,TZ5&lt;&gt;"",UB5&gt;=UC$31,UB5&lt;&gt;""),AND(UX5&gt;=VK$27,UX5&lt;&gt;"",UZ5&gt;=VK$31,UZ5&lt;&gt;""),AND(VA5&gt;=VK$27,VA5&lt;&gt;"",VC5&gt;=VK$31,VC5&lt;&gt;""),AND(VE5&gt;=VK$27,VE5&lt;&gt;"",VG5&gt;=VK$31,VG5&lt;&gt;""),AND(VH5&gt;=VK$27,VH5&lt;&gt;"",VJ5&gt;=VK$31,VJ5&lt;&gt;""),AND(WF5&gt;=WS$27,WF5&lt;&gt;"",WH5&gt;=WS$31,WH5&lt;&gt;""),AND(WI5&gt;=WS$27,WI5&lt;&gt;"",WK5&gt;=WS$31,WK5&lt;&gt;""),AND(WM5&gt;=WS$27,WM5&lt;&gt;"",WO5&gt;=WS$31,WO5&lt;&gt;""),AND(WP5&gt;=WS$27,WP5&lt;&gt;"",WR5&gt;=WS$31,WR5&lt;&gt;"")),"P","")</f>
        <v>P</v>
      </c>
      <c r="G5" s="3" t="str">
        <f>IF(OR(AND(AQ5&gt;=AY$31,AQ5&lt;&gt;"",AN5=""),AND(AT5&gt;=AY$31,AT5&lt;&gt;"",AN5=""),AND(AX5&gt;=AY$31,AX5&lt;&gt;"",AN5=""),AND(BR5&gt;=BZ$31,BR5&lt;&gt;"",BO5=""),AND(BU5&gt;=BZ$31,BU5&lt;&gt;"",BO5=""),AND(BY5&gt;=BZ$31,BY5&lt;&gt;"",BO5=""),AND(CS5&gt;=DA$31,CS5&lt;&gt;"",CP5=""),AND(CV5&gt;=DA$31,CV5&lt;&gt;"",CP5=""),AND(CZ5&gt;=DA$31,CZ5&lt;&gt;"",CP5=""),AND(DZ5&gt;=EK$31,DZ5&lt;&gt;""),AND(EC5&gt;=EK$31,EC5&lt;&gt;""),AND(EG5&gt;=EK$31,EG5&lt;&gt;""),AND(EJ5&gt;=EK$31,EJ5&lt;&gt;""),AND(FH5&gt;=FS$31,FH5&lt;&gt;""),AND(FK5&gt;=FS$31,FK5&lt;&gt;""),AND(FO5&gt;=FS$31,FO5&lt;&gt;""),AND(FR5&gt;=FS$31,FR5&lt;&gt;""),AND(GP5&gt;=HA$31,GP5&lt;&gt;""),AND(GS5&gt;=HA$31,GS5&lt;&gt;""),AND(GW5&gt;=HA$31,GW5&lt;&gt;""),AND(GZ5&gt;=HA$31,GZ5&lt;&gt;""),AND(HX5&gt;=II$31,HX5&lt;&gt;""),AND(IA5&gt;=II$31,IA5&lt;&gt;""),AND(IE5&gt;=II$31,IE5&lt;&gt;""),AND(IH5&gt;=II$31,IH5&lt;&gt;""),AND(JF5&gt;=JQ$31,JF5&lt;&gt;""),AND(JI5&gt;=JQ$31,JI5&lt;&gt;""),AND(JM5&gt;=JQ$31,JM5&lt;&gt;""),AND(JP5&gt;=JQ$31,JP5&lt;&gt;""),AND(KN5&gt;=KY$31,KN5&lt;&gt;""),AND(KQ5&gt;=KY$31,KQ5&lt;&gt;""),AND(KU5&gt;=KY$31,KU5&lt;&gt;""),AND(KX5&gt;=KY$31,KX5&lt;&gt;""),AND(LV5&gt;=MG$31,LV5&lt;&gt;""),AND(LY5&gt;=MG$31,LY5&lt;&gt;""),AND(MC5&gt;=MG$31,MC5&lt;&gt;""),AND(MF5&gt;=MG$31,MF5&lt;&gt;""),AND(ND5&gt;=NO$31,ND5&lt;&gt;""),AND(NG5&gt;=NO$31,NG5&lt;&gt;""),AND(NK5&gt;=NO$31,NK5&lt;&gt;""),AND(NN5&gt;=NO$31,NN5&lt;&gt;""),AND(OL5&gt;=OW$31,OL5&lt;&gt;""),AND(OO5&gt;=OW$31,OO5&lt;&gt;""),AND(OS5&gt;=OW$31,OS5&lt;&gt;""),AND(OV5&gt;=OW$31,OV5&lt;&gt;""),AND(PT5&gt;=QE$31,PT5&lt;&gt;""),AND(PW5&gt;=QE$31,PW5&lt;&gt;""),AND(QA5&gt;=QE$31,QA5&lt;&gt;""),AND(QD5&gt;=QE$31,QD5&lt;&gt;""),AND(RB5&gt;=RM$31,RB5&lt;&gt;""),AND(RE5&gt;=RM$31,RE5&lt;&gt;""),AND(RI5&gt;=RM$31,RI5&lt;&gt;""),AND(RL5&gt;=RM$31,RL5&lt;&gt;""),AND(SJ5&gt;=SU$31,SJ5&lt;&gt;""),AND(SM5&gt;=SU$31,SM5&lt;&gt;""),AND(SQ5&gt;=SU$31,SQ5&lt;&gt;""),AND(ST5&gt;=SU$31,ST5&lt;&gt;""),AND(TR5&gt;=UC$31,TR5&lt;&gt;""),AND(TU5&gt;=UC$31,TU5&lt;&gt;""),AND(TY5&gt;=UC$31,TYY5&lt;&gt;""),AND(UB5&gt;=UC$31,UB5&lt;&gt;""),AND(UZ5&gt;=VK$31,UZ5&lt;&gt;""),AND(VC5&gt;=VK$31,VC5&lt;&gt;""),AND(VG5&gt;=VK$31,VG5&lt;&gt;""),AND(VJ5&gt;=VK$31,VJ5&lt;&gt;""),AND(WH5&gt;=WS$31,WH5&lt;&gt;""),AND(WK5&gt;=WS$31,WK5&lt;&gt;""),AND(WO5&gt;=WS$31,WO5&lt;&gt;""),AND(WR5&gt;=WS$31,WR5&lt;&gt;"")),"P","")</f>
        <v>P</v>
      </c>
      <c r="H5" s="36" t="str">
        <f>IF(AND(G5="P",F5=""),"No DD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$354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Merit",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Excellence",IF(I5="P","Worlds Team",IF(F5="P","National Team","")))))</f>
        <v>Excellence</v>
      </c>
      <c r="I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,AND(TP5&gt;=UC$28,TP5&lt;&gt;"",TR5&gt;=UC$32,TR5&lt;&gt;""),AND(TS5&gt;=UC$28,TS5&lt;&gt;"",TU5&gt;=UC$32,TU5&lt;&gt;""),AND(TW5&gt;=UC$28,TW5&lt;&gt;"",TY5&gt;=UC$32,TYY5&lt;&gt;""),AND(TZ5&gt;=UC$28,TZ5&lt;&gt;"",UB5&gt;=UC$32,UB5&lt;&gt;""),AND(UX5&gt;=VK$28,UX5&lt;&gt;"",UZ5&gt;=VK$32,UZ5&lt;&gt;""),AND(VA5&gt;=VK$28,VA5&lt;&gt;"",VC5&gt;=VK$32,VC5&lt;&gt;""),AND(VE5&gt;=VK$28,VE5&lt;&gt;"",VG5&gt;=VK$32,VG5&lt;&gt;""),AND(VH5&gt;=VK$28,VH5&lt;&gt;"",VJ5&gt;=VK$32,VJ5&lt;&gt;""),AND(WF5&gt;=WS$28,WF5&lt;&gt;"",WH5&gt;=WS$32,WH5&lt;&gt;""),AND(WI5&gt;=WS$28,WI5&lt;&gt;"",WK5&gt;=WS$32,WK5&lt;&gt;""),AND(WM5&gt;=WS$28,WM5&lt;&gt;"",WO5&gt;=WS$32,WO5&lt;&gt;""),AND(WP5&gt;=WS$28,WP5&lt;&gt;"",WR5&gt;=WS$32,WR5&lt;&gt;"")),"P","")</f>
        <v>P</v>
      </c>
      <c r="J5" s="8">
        <f>IF(COUNT(AQ5,AT5,BR5,BU5,CS5,CV5)&gt;0,LARGE((AQ5,AT5,BR5,BU5,CS5,CV5),1),0)</f>
        <v>59.84</v>
      </c>
      <c r="K5" s="8" t="str">
        <f>IF(J5="","",IF(OR(J5=CS5,J5=CV5),$CA$1,IF(OR(J5=BR5,J5=BU5),$AZ$1,IF(OR(J5=AQ5,J5=AT5),$Y$1,""))))</f>
        <v>2024 3rd Domestic Trial</v>
      </c>
      <c r="L5" s="8">
        <f>IF(COUNT(AQ5,AT5,BR5,BU5,CS5,CV5)&gt;1,LARGE((AQ5,AT5,BR5,BU5,CS5,CV5),2),0)</f>
        <v>58.01</v>
      </c>
      <c r="M5" s="8" t="str">
        <f>IF(L5="","",IF(OR(L5=CS5,L5=CV5),$CA$1,IF(OR(L5=BR5,L5=BU5),$AZ$1,IF(OR(L5=AQ5,L5=AT5),$Y$1,""))))</f>
        <v>2025 Nationals</v>
      </c>
      <c r="N5" s="8">
        <f>IF(COUNT(AQ5,AT5,BR5,BU5,CS5,CV5)&gt;2,LARGE((AQ5,AT5,BR5,BU5,CS5,CV5),3),0)</f>
        <v>57.55</v>
      </c>
      <c r="O5" s="8" t="str">
        <f>IF(N5="","",IF(OR(N5=CS5,N5=CV5),$CA$1,IF(OR(N5=BR5,N5=BU5),$AZ$1,IF(OR(N5=AQ5,N5=AT5),$Y$1,""))))</f>
        <v>2024 3rd Domestic Trial</v>
      </c>
      <c r="P5" s="8">
        <f>IF(MAX(AX5,BY5,CZ5)&gt;0,MAX(AX5,BY5,CZ5),0)</f>
        <v>57.81</v>
      </c>
      <c r="Q5" s="8" t="str">
        <f>IF(P5="","",IF(P5=CZ5,$CA$1,IF(P5=BY5,$AZ$1,IF(P5=AX5,$Y$1,""))))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2025 Nationals</v>
      </c>
      <c r="T5" s="8">
        <f>MAX(IF(AND(AO5&lt;&gt;"",AO5&gt;=$AY$27),AP5,0),IF(AND(AR5&lt;&gt;"",AR5&gt;=$AY$27),AS5,0),IF(AND(AV5&lt;&gt;"",AV5&gt;=$AY$27),AW5,0),IF(AND(BP5&lt;&gt;"",BP5&gt;=$BZ$27),BQ5,0),IF(AND(BS5&lt;&gt;"",BS5&gt;=$BZ$27),BT5,0),IF(AND(BW5&lt;&gt;"",BW5&gt;=$BZ$27),BX5,0),IF(AND(CQ5&lt;&gt;"",CQ5&gt;=$DA$27),CR5,0),IF(AND(CT5&lt;&gt;"",CT5&gt;=$DA$27),CU5,0),IF(AND(CX5&lt;&gt;"",CX5&gt;=$DA$27),CY5,0),IF(AND(DX5&lt;&gt;"",DX5&gt;=$EK$27),DY5,0),IF(AND(EA5&lt;&gt;"",EA5&gt;=$EK$27),EB5,0),IF(AND(EE5&lt;&gt;"",EE5&gt;=$EK$27),EF5,0),IF(AND(EH5&lt;&gt;"",EH5&gt;=$EK$27),EI5,0),IF(AND(FF5&lt;&gt;"",FF5&gt;=$FS$27),FG5,0),IF(AND(FI5&lt;&gt;"",FI5&gt;=$FS$27),FJ5,0),IF(AND(FM5&lt;&gt;"",FM5&gt;=$FS$27),FN5,0),IF(AND(FP5&lt;&gt;"",FP5&gt;=$FS$27),FQ5,0),IF(AND(GN5&lt;&gt;"",GN5&gt;=$HA$27),GO5,0),IF(AND(GQ5&lt;&gt;"",GQ5&gt;=$HA$27),GR5,0),IF(AND(GU5&lt;&gt;"",GU5&gt;=$HA$27),GV5,0),IF(AND(GX5&lt;&gt;"",GX5&gt;=$HA$27),GY5,0),IF(AND(HV5&lt;&gt;"",HV5&gt;=$II$27),HW5,0),IF(AND(HY5&lt;&gt;"",HY5&gt;=$II$27),HZ5,0),IF(AND(IC5&lt;&gt;"",IC5&gt;=$II$27),ID5,0),IF(AND(IF5&lt;&gt;"",IF5&gt;=$II$27),IG5,0),IF(AND(JD5&lt;&gt;"",JD5&gt;=$JQ$27),JE5,0),IF(AND(JG5&lt;&gt;"",JG5&gt;=$JQ$27),JH5,0),IF(AND(JK5&lt;&gt;"",JK5&gt;=$JQ$27),JL5,0),IF(AND(JN5&lt;&gt;"",JN5&gt;=$JQ$27),JO5,0),IF(AND(KL5&lt;&gt;"",KL5&gt;=$KY$27),KM5,0),IF(AND(KO5&lt;&gt;"",KO5&gt;=$KY$27),KP5,0),IF(AND(KS5&lt;&gt;"",KS5&gt;=$KY$27),KT5,0),IF(AND(KV5&lt;&gt;"",KV5&gt;=$KY$27),KW5,0),IF(AND(LT5&lt;&gt;"",LT5&gt;=$MG$27),LU5,0),IF(AND(LW5&lt;&gt;"",LW5&gt;=$MG$27),LX5,0),IF(AND(MA5&lt;&gt;"",MA5&gt;=$MG$27),MB5,0),IF(AND(MD5&lt;&gt;"",MD5&gt;=$MG$27),ME5,0),IF(AND(NB5&lt;&gt;"",NB5&gt;=$NO$27),NC5,0),IF(AND(NE5&lt;&gt;"",NE5&gt;=$NO$27),NF5,0),IF(AND(NI5&lt;&gt;"",NI5&gt;=$NO$27),NJ5,0),IF(AND(NL5&lt;&gt;"",NL5&gt;=$NO$27),NM5,0),IF(AND(OJ5&lt;&gt;"",OJ5&gt;=$OW$27),OK5,0),IF(AND(OM5&lt;&gt;"",OM5&gt;=$OW$27),ON5,0),IF(AND(OQ5&lt;&gt;"",OQ5&gt;=$OW$27),OR5,0),IF(AND(OT5&lt;&gt;"",OT5&gt;=$OW$27),OU5,0),IF(AND(PR5&lt;&gt;"",PR5&gt;=$QE$27),PS5,0),IF(AND(PU5&lt;&gt;"",PU5&gt;=$QE$27),PV5,0),IF(AND(PY5&lt;&gt;"",PY5&gt;=$QE$27),PZ5,0),IF(AND(QB5&lt;&gt;"",QB5&gt;=$QE$27),QC5,0),IF(AND(QZ5&lt;&gt;"",QZ5&gt;=$RM$27),RA5,0),IF(AND(RC5&lt;&gt;"",RC5&gt;=$RM$27),RD5,0),IF(AND(RG5&lt;&gt;"",RG5&gt;=$RM$27),RH5,0),IF(AND(RJ5&lt;&gt;"",RJ5&gt;=$RM$27),RK5,0),IF(AND(SH5&lt;&gt;"",SH5&gt;=$SU$27),SI5,0),IF(AND(SK5&lt;&gt;"",SK5&gt;=$SU$27),SL5,0),IF(AND(SO5&lt;&gt;"",SO5&gt;=$SU$27),SP5,0),IF(AND(SR5&lt;&gt;"",SR5&gt;=$SU$27),SS5,0),IF(AND(TP5&lt;&gt;"",TP5&gt;=$UC$27),TQ5,0),IF(AND(TS5&lt;&gt;"",TS5&gt;=$UC$27),TT5,0),IF(AND(TW5&lt;&gt;"",TW5&gt;=$UC$27),TX5,0),IF(AND(TZ5&lt;&gt;"",TZ5&gt;=$UC$27),UA5,0),IF(AND(UX5&lt;&gt;"",UX5&gt;=$VK$27),UY5,0),IF(AND(VA5&lt;&gt;"",VA5&gt;=$VK$27),VB5,0),IF(AND(VE5&lt;&gt;"",VE5&gt;=$VK$27),VF5,0),IF(AND(VH5&lt;&gt;"",VH5&gt;=$VK$27),VI5,0),IF(AND(WF5&lt;&gt;"",WF5&gt;=$WS$27),WG5,0),IF(AND(WI5&lt;&gt;"",WI5&gt;=$WS$27),WJ5,0),IF(AND(WM5&lt;&gt;"",WM5&gt;=$WS$27),WN5,0),IF(AND(WP5&lt;&gt;"",WP5&gt;=$WS$27),WQ5,0),0)</f>
        <v>17.14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3rd Domestic Trial</v>
      </c>
      <c r="V5" s="8">
        <f>IF(MAX(DB5,DC5)&gt;0,MAX(DB5,DC5),"")</f>
        <v>0.54000000000000625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2025 World Cup POR (July 6)</v>
      </c>
      <c r="Y5" s="22">
        <v>16.899999999999999</v>
      </c>
      <c r="Z5" s="22">
        <v>8.4</v>
      </c>
      <c r="AA5" s="22">
        <v>15.2</v>
      </c>
      <c r="AB5" s="22">
        <v>17.05</v>
      </c>
      <c r="AC5" s="22">
        <v>0</v>
      </c>
      <c r="AD5" s="22">
        <v>17.7</v>
      </c>
      <c r="AE5" s="22">
        <v>9.1999999999999993</v>
      </c>
      <c r="AF5" s="22">
        <v>15.8</v>
      </c>
      <c r="AG5" s="22">
        <v>17.14</v>
      </c>
      <c r="AH5" s="22">
        <v>0</v>
      </c>
      <c r="AI5" s="22">
        <v>15.6</v>
      </c>
      <c r="AJ5" s="22">
        <v>9</v>
      </c>
      <c r="AK5" s="22">
        <v>16.2</v>
      </c>
      <c r="AL5" s="22">
        <v>17.010000000000002</v>
      </c>
      <c r="AM5" s="22">
        <v>0</v>
      </c>
      <c r="AN5" s="27"/>
      <c r="AO5" s="38">
        <f>IF(AA5&gt;0,AA5,"")</f>
        <v>15.2</v>
      </c>
      <c r="AP5" s="38">
        <f>IF(AB5&gt;0,AB5,"")</f>
        <v>17.05</v>
      </c>
      <c r="AQ5" s="40">
        <f>IF(SUM(Y5:AB5)-AC5&gt;0,SUM(Y5:AB5)-AC5,"")</f>
        <v>57.55</v>
      </c>
      <c r="AR5" s="40">
        <f>IF(AF5&gt;0,AF5,"")</f>
        <v>15.8</v>
      </c>
      <c r="AS5" s="40">
        <f>IF(AG5&gt;0,AG5,"")</f>
        <v>17.14</v>
      </c>
      <c r="AT5" s="40">
        <f>IF(SUM(AD5:AG5)-AH5&gt;0,SUM(AD5:AG5)-AH5,"")</f>
        <v>59.84</v>
      </c>
      <c r="AU5" s="40">
        <f>IF(AQ5="","",MAX(AQ5,AT5))</f>
        <v>59.84</v>
      </c>
      <c r="AV5" s="40">
        <f>IF(AK5&gt;0,AK5,"")</f>
        <v>16.2</v>
      </c>
      <c r="AW5" s="40">
        <f>IF(AL5&gt;0,AL5,"")</f>
        <v>17.010000000000002</v>
      </c>
      <c r="AX5" s="40">
        <f>IF(SUM(AI5:AL5)-AM5&gt;0,SUM(AI5:AL5)-AM5,"")</f>
        <v>57.81</v>
      </c>
      <c r="AY5" s="40">
        <f>IF(SUM(AU5,AX5)&gt;0,SUM(AU5,AX5),"")</f>
        <v>117.65</v>
      </c>
      <c r="AZ5" s="26">
        <v>14.3</v>
      </c>
      <c r="BA5" s="26">
        <v>9.1</v>
      </c>
      <c r="BB5" s="26">
        <v>16.399999999999999</v>
      </c>
      <c r="BC5" s="26">
        <v>16.37</v>
      </c>
      <c r="BD5" s="26">
        <v>0</v>
      </c>
      <c r="BE5" s="26">
        <v>3.2</v>
      </c>
      <c r="BF5" s="26">
        <v>1.9</v>
      </c>
      <c r="BG5" s="26">
        <v>4</v>
      </c>
      <c r="BH5" s="26">
        <v>3.52</v>
      </c>
      <c r="BI5" s="26">
        <v>0</v>
      </c>
      <c r="BJ5" s="26">
        <v>15.1</v>
      </c>
      <c r="BK5" s="26">
        <v>8.9</v>
      </c>
      <c r="BL5" s="26">
        <v>16.600000000000001</v>
      </c>
      <c r="BM5" s="26">
        <v>17.04</v>
      </c>
      <c r="BN5" s="26">
        <v>0</v>
      </c>
      <c r="BO5" s="28"/>
      <c r="BP5" s="39">
        <f>IF(BB5&gt;0,BB5,"")</f>
        <v>16.399999999999999</v>
      </c>
      <c r="BQ5" s="39">
        <f>IF(BC5&gt;0,BC5,"")</f>
        <v>16.37</v>
      </c>
      <c r="BR5" s="11">
        <f>IF(SUM(AZ5:BC5)-BD5&gt;0,SUM(AZ5:BC5)-BD5,"")</f>
        <v>56.17</v>
      </c>
      <c r="BS5" s="11">
        <f>IF(BG5&gt;0,BG5,"")</f>
        <v>4</v>
      </c>
      <c r="BT5" s="11">
        <f>IF(BH5&gt;0,BH5,"")</f>
        <v>3.52</v>
      </c>
      <c r="BU5" s="11">
        <f>IF(SUM(BE5:BH5)-BI5&gt;0,SUM(BE5:BH5)-BI5,"")</f>
        <v>12.62</v>
      </c>
      <c r="BV5" s="11">
        <f>IF(BR5="","",MAX(BR5,BU5))</f>
        <v>56.17</v>
      </c>
      <c r="BW5" s="11">
        <f>IF(BL5&gt;0,BL5,"")</f>
        <v>16.600000000000001</v>
      </c>
      <c r="BX5" s="11">
        <f>IF(BM5&gt;0,BM5,"")</f>
        <v>17.04</v>
      </c>
      <c r="BY5" s="11">
        <f>IF(SUM(BJ5:BM5)-BN5&gt;0,SUM(BJ5:BM5)-BN5,"")</f>
        <v>57.64</v>
      </c>
      <c r="BZ5" s="11">
        <f>IF(SUM(BV5,BY5)&gt;0,SUM(BV5,BY5),"")</f>
        <v>113.81</v>
      </c>
      <c r="CA5" s="22">
        <v>15.2</v>
      </c>
      <c r="CB5" s="22">
        <v>9.1</v>
      </c>
      <c r="CC5" s="22">
        <v>17</v>
      </c>
      <c r="CD5" s="22">
        <v>16.71</v>
      </c>
      <c r="CE5" s="22">
        <v>0</v>
      </c>
      <c r="CF5" s="22">
        <v>7.2</v>
      </c>
      <c r="CG5" s="22">
        <v>4.4000000000000004</v>
      </c>
      <c r="CH5" s="22">
        <v>9.4</v>
      </c>
      <c r="CI5" s="22">
        <v>8.41</v>
      </c>
      <c r="CJ5" s="22">
        <v>0</v>
      </c>
      <c r="CK5" s="22">
        <v>0</v>
      </c>
      <c r="CL5" s="22">
        <v>0</v>
      </c>
      <c r="CM5" s="22">
        <v>0</v>
      </c>
      <c r="CN5" s="22">
        <v>0</v>
      </c>
      <c r="CO5" s="22">
        <v>0</v>
      </c>
      <c r="CP5" s="27"/>
      <c r="CQ5" s="38">
        <f>IF(CC5&gt;0,CC5,"")</f>
        <v>17</v>
      </c>
      <c r="CR5" s="38">
        <f>IF(CD5&gt;0,CD5,"")</f>
        <v>16.71</v>
      </c>
      <c r="CS5" s="40">
        <f>IF(SUM(CA5:CD5)-CE5&gt;0,SUM(CA5:CD5)-CE5,"")</f>
        <v>58.01</v>
      </c>
      <c r="CT5" s="40">
        <f>IF(CH5&gt;0,CH5,"")</f>
        <v>9.4</v>
      </c>
      <c r="CU5" s="40">
        <f>IF(CI5&gt;0,CI5,"")</f>
        <v>8.41</v>
      </c>
      <c r="CV5" s="40">
        <f>IF(SUM(CF5:CI5)-CJ5&gt;0,SUM(CF5:CI5)-CJ5,"")</f>
        <v>29.41</v>
      </c>
      <c r="CW5" s="40">
        <f>IF(CS5="","",MAX(CS5,CV5))</f>
        <v>58.01</v>
      </c>
      <c r="CX5" s="40" t="str">
        <f>IF(CM5&gt;0,CM5,"")</f>
        <v/>
      </c>
      <c r="CY5" s="40" t="str">
        <f>IF(CN5&gt;0,CN5,"")</f>
        <v/>
      </c>
      <c r="CZ5" s="40" t="str">
        <f>IF(SUM(CK5:CN5)-CO5&gt;0,SUM(CK5:CN5)-CO5,"")</f>
        <v/>
      </c>
      <c r="DA5" s="40">
        <f>IF(SUM(CW5,CZ5)&gt;0,SUM(CW5,CZ5),"")</f>
        <v>58.01</v>
      </c>
      <c r="DB5" s="51">
        <f>IF(MAX(ED5,FL5,GT5,IB5,JJ5,KR5,LZ5,NH5,OP5,PX5,RF5,SN5,TV5,VD5,WL5)-IF(N5="",0,N5)&gt;0.001,MAX(ED5,FL5,GT5,IB5,JJ5,KR5,LZ5,NH5,OP5,PX5,RF5,SN5,TV5,VD5,WL5)-IF(N5="",0,N5),"")</f>
        <v>0.54000000000000625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13.8</v>
      </c>
      <c r="DE5" s="17">
        <v>8.9</v>
      </c>
      <c r="DF5" s="17">
        <v>6.8</v>
      </c>
      <c r="DG5" s="17">
        <v>16.62</v>
      </c>
      <c r="DH5" s="17">
        <v>0</v>
      </c>
      <c r="DI5" s="17">
        <v>14.6</v>
      </c>
      <c r="DJ5" s="17">
        <v>8.9</v>
      </c>
      <c r="DK5" s="17">
        <v>16.600000000000001</v>
      </c>
      <c r="DL5" s="17">
        <v>16.84</v>
      </c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IF(DF5&gt;0,DF5,"")</f>
        <v>6.8</v>
      </c>
      <c r="DY5" s="40">
        <f>IF(DG5&gt;0,DG5,"")</f>
        <v>16.62</v>
      </c>
      <c r="DZ5" s="40">
        <f>IF(SUM(DD5:DG5)-DH5&gt;0,SUM(DD5:DG5)-DH5,"")</f>
        <v>46.120000000000005</v>
      </c>
      <c r="EA5" s="40">
        <f>IF(DK5&gt;0,DK5,"")</f>
        <v>16.600000000000001</v>
      </c>
      <c r="EB5" s="40">
        <f>IF(DL5&gt;0,DL5,"")</f>
        <v>16.84</v>
      </c>
      <c r="EC5" s="40">
        <f>IF(SUM(DI5:DL5)-DM5&gt;0,SUM(DI5:DL5)-DM5,"")</f>
        <v>56.94</v>
      </c>
      <c r="ED5" s="40">
        <f>IF(MAX(DZ5,EC5)&gt;0,MAX(DZ5,EC5),"")</f>
        <v>56.94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56.94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14.9</v>
      </c>
      <c r="FU5" s="17">
        <v>9.3000000000000007</v>
      </c>
      <c r="FV5" s="17">
        <v>17</v>
      </c>
      <c r="FW5" s="17">
        <v>16.89</v>
      </c>
      <c r="FX5" s="17">
        <v>0</v>
      </c>
      <c r="FY5" s="17">
        <v>10.8</v>
      </c>
      <c r="FZ5" s="17">
        <v>6.7</v>
      </c>
      <c r="GA5" s="17">
        <v>11.7</v>
      </c>
      <c r="GB5" s="17">
        <v>12.48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17</v>
      </c>
      <c r="GO5" s="40">
        <f>IF(FW5&gt;0,FW5,"")</f>
        <v>16.89</v>
      </c>
      <c r="GP5" s="40">
        <f>IF(SUM(FT5:FW5)-FX5&gt;0,SUM(FT5:FW5)-FX5,"")</f>
        <v>58.09</v>
      </c>
      <c r="GQ5" s="40">
        <f>IF(GA5&gt;0,GA5,"")</f>
        <v>11.7</v>
      </c>
      <c r="GR5" s="40">
        <f>IF(GB5&gt;0,GB5,"")</f>
        <v>12.48</v>
      </c>
      <c r="GS5" s="40">
        <f>IF(SUM(FY5:GB5)-GC5&gt;0,SUM(FY5:GB5)-GC5,"")</f>
        <v>41.68</v>
      </c>
      <c r="GT5" s="40">
        <f>IF(MAX(GP5,GS5)&gt;0,MAX(GP5,GS5),"")</f>
        <v>58.09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58.09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14.75</v>
      </c>
      <c r="WU5" s="26">
        <f>IF($CP5="P",CB5,(CB5+BA5)/2)</f>
        <v>9.1</v>
      </c>
      <c r="WV5" s="26">
        <f>IF($CP5="P",CC5,(CC5+BB5)/2)</f>
        <v>16.7</v>
      </c>
      <c r="WW5" s="26">
        <f>IF($CP5="P",CD5,(CD5+BC5)/2)</f>
        <v>16.54</v>
      </c>
      <c r="WX5" s="26">
        <f>IF($CP5="P",CE5,(CE5+BD5)/2)</f>
        <v>0</v>
      </c>
      <c r="WY5" s="26">
        <f>IF($CP5="P",CF5,(CF5+BE5)/2)</f>
        <v>5.2</v>
      </c>
      <c r="WZ5" s="26">
        <f>IF($CP5="P",CG5,(CG5+BF5)/2)</f>
        <v>3.1500000000000004</v>
      </c>
      <c r="XA5" s="26">
        <f>IF($CP5="P",CH5,(CH5+BG5)/2)</f>
        <v>6.7</v>
      </c>
      <c r="XB5" s="26">
        <f>IF($CP5="P",CI5,(CI5+BH5)/2)</f>
        <v>5.9649999999999999</v>
      </c>
      <c r="XC5" s="26">
        <f>IF($CP5="P",CJ5,(CJ5+BI5)/2)</f>
        <v>0</v>
      </c>
      <c r="XD5" s="26">
        <f>IF($CP5="P",CK5,(CK5+BJ5)/2)</f>
        <v>7.55</v>
      </c>
      <c r="XE5" s="26">
        <f>IF($CP5="P",CL5,(CL5+BK5)/2)</f>
        <v>4.45</v>
      </c>
      <c r="XF5" s="26">
        <f>IF($CP5="P",CM5,(CM5+BL5)/2)</f>
        <v>8.3000000000000007</v>
      </c>
      <c r="XG5" s="26">
        <f>IF($CP5="P",CN5,(CN5+BM5)/2)</f>
        <v>8.52</v>
      </c>
      <c r="XH5" s="26">
        <f>IF($CP5="P",CO5,(CO5+BN5)/2)</f>
        <v>0</v>
      </c>
      <c r="XI5" s="28" t="s">
        <v>53</v>
      </c>
      <c r="XJ5" s="11">
        <f>IF(WV5&gt;0,WV5,"")</f>
        <v>16.7</v>
      </c>
      <c r="XK5" s="11">
        <f>IF(WW5&gt;0,WW5,"")</f>
        <v>16.54</v>
      </c>
      <c r="XL5" s="11">
        <f>IF(SUM(WT5:WW5)-WX5&gt;0,SUM(WT5:WW5)-WX5,"")</f>
        <v>57.089999999999996</v>
      </c>
      <c r="XM5" s="11">
        <f>IF(XA5&gt;0,XA5,"")</f>
        <v>6.7</v>
      </c>
      <c r="XN5" s="11">
        <f>IF(XB5&gt;0,XB5,"")</f>
        <v>5.9649999999999999</v>
      </c>
      <c r="XO5" s="11">
        <f>IF(SUM(WY5:XB5)-XC5&gt;0,SUM(WY5:XB5)-XC5,"")</f>
        <v>21.015000000000001</v>
      </c>
      <c r="XP5" s="11">
        <f>IF(MAX(XL5,XO5)&gt;0,MAX(XL5,XO5),"")</f>
        <v>57.089999999999996</v>
      </c>
      <c r="XQ5" s="11">
        <f>IF(XF5&gt;0,XF5,"")</f>
        <v>8.3000000000000007</v>
      </c>
      <c r="XR5" s="11">
        <f>IF(XG5&gt;0,XG5,"")</f>
        <v>8.52</v>
      </c>
      <c r="XS5" s="11">
        <f>IF(SUM(XD5:XG5)-XH5&gt;0,SUM(XD5:XG5)-XH5,"")</f>
        <v>28.82</v>
      </c>
      <c r="XT5" s="11">
        <f>IF(SUM(XP5,XS5)&gt;0,SUM(XP5,XS5),"")</f>
        <v>85.91</v>
      </c>
    </row>
    <row r="6" spans="1:644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85</v>
      </c>
      <c r="C6" s="4" t="s">
        <v>3</v>
      </c>
      <c r="D6" s="4">
        <v>2002</v>
      </c>
      <c r="E6" s="9">
        <f>SUM(J6:V6)+SUM(J6:T6)*0.0000001+SUM(J6)*0.0000000000001</f>
        <v>259.64002307900591</v>
      </c>
      <c r="F6" s="3" t="str">
        <f>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,AND(TP6&gt;=UC$27,TP6&lt;&gt;"",TR6&gt;=UC$31,TR6&lt;&gt;""),AND(TS6&gt;=UC$27,TS6&lt;&gt;"",TU6&gt;=UC$31,TU6&lt;&gt;""),AND(TW6&gt;=UC$27,TW6&lt;&gt;"",TY6&gt;=UC$31,TYY6&lt;&gt;""),AND(TZ6&gt;=UC$27,TZ6&lt;&gt;"",UB6&gt;=UC$31,UB6&lt;&gt;""),AND(UX6&gt;=VK$27,UX6&lt;&gt;"",UZ6&gt;=VK$31,UZ6&lt;&gt;""),AND(VA6&gt;=VK$27,VA6&lt;&gt;"",VC6&gt;=VK$31,VC6&lt;&gt;""),AND(VE6&gt;=VK$27,VE6&lt;&gt;"",VG6&gt;=VK$31,VG6&lt;&gt;""),AND(VH6&gt;=VK$27,VH6&lt;&gt;"",VJ6&gt;=VK$31,VJ6&lt;&gt;""),AND(WF6&gt;=WS$27,WF6&lt;&gt;"",WH6&gt;=WS$31,WH6&lt;&gt;""),AND(WI6&gt;=WS$27,WI6&lt;&gt;"",WK6&gt;=WS$31,WK6&lt;&gt;""),AND(WM6&gt;=WS$27,WM6&lt;&gt;"",WO6&gt;=WS$31,WO6&lt;&gt;""),AND(WP6&gt;=WS$27,WP6&lt;&gt;"",WR6&gt;=WS$31,WR6&lt;&gt;"")),"P","")</f>
        <v>P</v>
      </c>
      <c r="G6" s="3" t="str">
        <f>IF(OR(AND(AQ6&gt;=AY$31,AQ6&lt;&gt;"",AN6=""),AND(AT6&gt;=AY$31,AT6&lt;&gt;"",AN6=""),AND(AX6&gt;=AY$31,AX6&lt;&gt;"",AN6=""),AND(BR6&gt;=BZ$31,BR6&lt;&gt;"",BO6=""),AND(BU6&gt;=BZ$31,BU6&lt;&gt;"",BO6=""),AND(BY6&gt;=BZ$31,BY6&lt;&gt;"",BO6=""),AND(CS6&gt;=DA$31,CS6&lt;&gt;"",CP6=""),AND(CV6&gt;=DA$31,CV6&lt;&gt;"",CP6=""),AND(CZ6&gt;=DA$31,CZ6&lt;&gt;"",CP6=""),AND(DZ6&gt;=EK$31,DZ6&lt;&gt;""),AND(EC6&gt;=EK$31,EC6&lt;&gt;""),AND(EG6&gt;=EK$31,EG6&lt;&gt;""),AND(EJ6&gt;=EK$31,EJ6&lt;&gt;""),AND(FH6&gt;=FS$31,FH6&lt;&gt;""),AND(FK6&gt;=FS$31,FK6&lt;&gt;""),AND(FO6&gt;=FS$31,FO6&lt;&gt;""),AND(FR6&gt;=FS$31,FR6&lt;&gt;""),AND(GP6&gt;=HA$31,GP6&lt;&gt;""),AND(GS6&gt;=HA$31,GS6&lt;&gt;""),AND(GW6&gt;=HA$31,GW6&lt;&gt;""),AND(GZ6&gt;=HA$31,GZ6&lt;&gt;""),AND(HX6&gt;=II$31,HX6&lt;&gt;""),AND(IA6&gt;=II$31,IA6&lt;&gt;""),AND(IE6&gt;=II$31,IE6&lt;&gt;""),AND(IH6&gt;=II$31,IH6&lt;&gt;""),AND(JF6&gt;=JQ$31,JF6&lt;&gt;""),AND(JI6&gt;=JQ$31,JI6&lt;&gt;""),AND(JM6&gt;=JQ$31,JM6&lt;&gt;""),AND(JP6&gt;=JQ$31,JP6&lt;&gt;""),AND(KN6&gt;=KY$31,KN6&lt;&gt;""),AND(KQ6&gt;=KY$31,KQ6&lt;&gt;""),AND(KU6&gt;=KY$31,KU6&lt;&gt;""),AND(KX6&gt;=KY$31,KX6&lt;&gt;""),AND(LV6&gt;=MG$31,LV6&lt;&gt;""),AND(LY6&gt;=MG$31,LY6&lt;&gt;""),AND(MC6&gt;=MG$31,MC6&lt;&gt;""),AND(MF6&gt;=MG$31,MF6&lt;&gt;""),AND(ND6&gt;=NO$31,ND6&lt;&gt;""),AND(NG6&gt;=NO$31,NG6&lt;&gt;""),AND(NK6&gt;=NO$31,NK6&lt;&gt;""),AND(NN6&gt;=NO$31,NN6&lt;&gt;""),AND(OL6&gt;=OW$31,OL6&lt;&gt;""),AND(OO6&gt;=OW$31,OO6&lt;&gt;""),AND(OS6&gt;=OW$31,OS6&lt;&gt;""),AND(OV6&gt;=OW$31,OV6&lt;&gt;""),AND(PT6&gt;=QE$31,PT6&lt;&gt;""),AND(PW6&gt;=QE$31,PW6&lt;&gt;""),AND(QA6&gt;=QE$31,QA6&lt;&gt;""),AND(QD6&gt;=QE$31,QD6&lt;&gt;""),AND(RB6&gt;=RM$31,RB6&lt;&gt;""),AND(RE6&gt;=RM$31,RE6&lt;&gt;""),AND(RI6&gt;=RM$31,RI6&lt;&gt;""),AND(RL6&gt;=RM$31,RL6&lt;&gt;""),AND(SJ6&gt;=SU$31,SJ6&lt;&gt;""),AND(SM6&gt;=SU$31,SM6&lt;&gt;""),AND(SQ6&gt;=SU$31,SQ6&lt;&gt;""),AND(ST6&gt;=SU$31,ST6&lt;&gt;""),AND(TR6&gt;=UC$31,TR6&lt;&gt;""),AND(TU6&gt;=UC$31,TU6&lt;&gt;""),AND(TY6&gt;=UC$31,TYY6&lt;&gt;""),AND(UB6&gt;=UC$31,UB6&lt;&gt;""),AND(UZ6&gt;=VK$31,UZ6&lt;&gt;""),AND(VC6&gt;=VK$31,VC6&lt;&gt;""),AND(VG6&gt;=VK$31,VG6&lt;&gt;""),AND(VJ6&gt;=VK$31,VJ6&lt;&gt;""),AND(WH6&gt;=WS$31,WH6&lt;&gt;""),AND(WK6&gt;=WS$31,WK6&lt;&gt;""),AND(WO6&gt;=WS$31,WO6&lt;&gt;""),AND(WR6&gt;=WS$31,WR6&lt;&gt;"")),"P","")</f>
        <v>P</v>
      </c>
      <c r="H6" s="36" t="str">
        <f>IF(AND(G6="P",F6=""),"No DD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$354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Merit",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Excellence",IF(I6="P","Worlds Team",IF(F6="P","National Team","")))))</f>
        <v>National Team</v>
      </c>
      <c r="I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,AND(TP6&gt;=UC$28,TP6&lt;&gt;"",TR6&gt;=UC$32,TR6&lt;&gt;""),AND(TS6&gt;=UC$28,TS6&lt;&gt;"",TU6&gt;=UC$32,TU6&lt;&gt;""),AND(TW6&gt;=UC$28,TW6&lt;&gt;"",TY6&gt;=UC$32,TYY6&lt;&gt;""),AND(TZ6&gt;=UC$28,TZ6&lt;&gt;"",UB6&gt;=UC$32,UB6&lt;&gt;""),AND(UX6&gt;=VK$28,UX6&lt;&gt;"",UZ6&gt;=VK$32,UZ6&lt;&gt;""),AND(VA6&gt;=VK$28,VA6&lt;&gt;"",VC6&gt;=VK$32,VC6&lt;&gt;""),AND(VE6&gt;=VK$28,VE6&lt;&gt;"",VG6&gt;=VK$32,VG6&lt;&gt;""),AND(VH6&gt;=VK$28,VH6&lt;&gt;"",VJ6&gt;=VK$32,VJ6&lt;&gt;""),AND(WF6&gt;=WS$28,WF6&lt;&gt;"",WH6&gt;=WS$32,WH6&lt;&gt;""),AND(WI6&gt;=WS$28,WI6&lt;&gt;"",WK6&gt;=WS$32,WK6&lt;&gt;""),AND(WM6&gt;=WS$28,WM6&lt;&gt;"",WO6&gt;=WS$32,WO6&lt;&gt;""),AND(WP6&gt;=WS$28,WP6&lt;&gt;"",WR6&gt;=WS$32,WR6&lt;&gt;"")),"P","")</f>
        <v/>
      </c>
      <c r="J6" s="8">
        <f>IF(COUNT(AQ6,AT6,BR6,BU6,CS6,CV6)&gt;0,LARGE((AQ6,AT6,BR6,BU6,CS6,CV6),1),0)</f>
        <v>58.769999999999996</v>
      </c>
      <c r="K6" s="8" t="str">
        <f>IF(J6="","",IF(OR(J6=CS6,J6=CV6),$CA$1,IF(OR(J6=BR6,J6=BU6),$AZ$1,IF(OR(J6=AQ6,J6=AT6),$Y$1,""))))</f>
        <v>2025 Nationals</v>
      </c>
      <c r="L6" s="8">
        <f>IF(COUNT(AQ6,AT6,BR6,BU6,CS6,CV6)&gt;1,LARGE((AQ6,AT6,BR6,BU6,CS6,CV6),2),0)</f>
        <v>56.39</v>
      </c>
      <c r="M6" s="8" t="str">
        <f>IF(L6="","",IF(OR(L6=CS6,L6=CV6),$CA$1,IF(OR(L6=BR6,L6=BU6),$AZ$1,IF(OR(L6=AQ6,L6=AT6),$Y$1,""))))</f>
        <v>2025 Nationals</v>
      </c>
      <c r="N6" s="8">
        <f>IF(COUNT(AQ6,AT6,BR6,BU6,CS6,CV6)&gt;2,LARGE((AQ6,AT6,BR6,BU6,CS6,CV6),3),0)</f>
        <v>55.760000000000005</v>
      </c>
      <c r="O6" s="8" t="str">
        <f>IF(N6="","",IF(OR(N6=CS6,N6=CV6),$CA$1,IF(OR(N6=BR6,N6=BU6),$AZ$1,IF(OR(N6=AQ6,N6=AT6),$Y$1,""))))</f>
        <v>2024 3rd Domestic Trial</v>
      </c>
      <c r="P6" s="8">
        <f>IF(MAX(AX6,BY6,CZ6)&gt;0,MAX(AX6,BY6,CZ6),0)</f>
        <v>26.999999999999996</v>
      </c>
      <c r="Q6" s="8" t="str">
        <f>IF(P6="","",IF(P6=CZ6,$CA$1,IF(P6=BY6,$AZ$1,IF(P6=AX6,$Y$1,""))))</f>
        <v>2025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17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2025 Pan Am Championships (May 18)</v>
      </c>
      <c r="T6" s="8">
        <f>MAX(IF(AND(AO6&lt;&gt;"",AO6&gt;=$AY$27),AP6,0),IF(AND(AR6&lt;&gt;"",AR6&gt;=$AY$27),AS6,0),IF(AND(AV6&lt;&gt;"",AV6&gt;=$AY$27),AW6,0),IF(AND(BP6&lt;&gt;"",BP6&gt;=$BZ$27),BQ6,0),IF(AND(BS6&lt;&gt;"",BS6&gt;=$BZ$27),BT6,0),IF(AND(BW6&lt;&gt;"",BW6&gt;=$BZ$27),BX6,0),IF(AND(CQ6&lt;&gt;"",CQ6&gt;=$DA$27),CR6,0),IF(AND(CT6&lt;&gt;"",CT6&gt;=$DA$27),CU6,0),IF(AND(CX6&lt;&gt;"",CX6&gt;=$DA$27),CY6,0),IF(AND(DX6&lt;&gt;"",DX6&gt;=$EK$27),DY6,0),IF(AND(EA6&lt;&gt;"",EA6&gt;=$EK$27),EB6,0),IF(AND(EE6&lt;&gt;"",EE6&gt;=$EK$27),EF6,0),IF(AND(EH6&lt;&gt;"",EH6&gt;=$EK$27),EI6,0),IF(AND(FF6&lt;&gt;"",FF6&gt;=$FS$27),FG6,0),IF(AND(FI6&lt;&gt;"",FI6&gt;=$FS$27),FJ6,0),IF(AND(FM6&lt;&gt;"",FM6&gt;=$FS$27),FN6,0),IF(AND(FP6&lt;&gt;"",FP6&gt;=$FS$27),FQ6,0),IF(AND(GN6&lt;&gt;"",GN6&gt;=$HA$27),GO6,0),IF(AND(GQ6&lt;&gt;"",GQ6&gt;=$HA$27),GR6,0),IF(AND(GU6&lt;&gt;"",GU6&gt;=$HA$27),GV6,0),IF(AND(GX6&lt;&gt;"",GX6&gt;=$HA$27),GY6,0),IF(AND(HV6&lt;&gt;"",HV6&gt;=$II$27),HW6,0),IF(AND(HY6&lt;&gt;"",HY6&gt;=$II$27),HZ6,0),IF(AND(IC6&lt;&gt;"",IC6&gt;=$II$27),ID6,0),IF(AND(IF6&lt;&gt;"",IF6&gt;=$II$27),IG6,0),IF(AND(JD6&lt;&gt;"",JD6&gt;=$JQ$27),JE6,0),IF(AND(JG6&lt;&gt;"",JG6&gt;=$JQ$27),JH6,0),IF(AND(JK6&lt;&gt;"",JK6&gt;=$JQ$27),JL6,0),IF(AND(JN6&lt;&gt;"",JN6&gt;=$JQ$27),JO6,0),IF(AND(KL6&lt;&gt;"",KL6&gt;=$KY$27),KM6,0),IF(AND(KO6&lt;&gt;"",KO6&gt;=$KY$27),KP6,0),IF(AND(KS6&lt;&gt;"",KS6&gt;=$KY$27),KT6,0),IF(AND(KV6&lt;&gt;"",KV6&gt;=$KY$27),KW6,0),IF(AND(LT6&lt;&gt;"",LT6&gt;=$MG$27),LU6,0),IF(AND(LW6&lt;&gt;"",LW6&gt;=$MG$27),LX6,0),IF(AND(MA6&lt;&gt;"",MA6&gt;=$MG$27),MB6,0),IF(AND(MD6&lt;&gt;"",MD6&gt;=$MG$27),ME6,0),IF(AND(NB6&lt;&gt;"",NB6&gt;=$NO$27),NC6,0),IF(AND(NE6&lt;&gt;"",NE6&gt;=$NO$27),NF6,0),IF(AND(NI6&lt;&gt;"",NI6&gt;=$NO$27),NJ6,0),IF(AND(NL6&lt;&gt;"",NL6&gt;=$NO$27),NM6,0),IF(AND(OJ6&lt;&gt;"",OJ6&gt;=$OW$27),OK6,0),IF(AND(OM6&lt;&gt;"",OM6&gt;=$OW$27),ON6,0),IF(AND(OQ6&lt;&gt;"",OQ6&gt;=$OW$27),OR6,0),IF(AND(OT6&lt;&gt;"",OT6&gt;=$OW$27),OU6,0),IF(AND(PR6&lt;&gt;"",PR6&gt;=$QE$27),PS6,0),IF(AND(PU6&lt;&gt;"",PU6&gt;=$QE$27),PV6,0),IF(AND(PY6&lt;&gt;"",PY6&gt;=$QE$27),PZ6,0),IF(AND(QB6&lt;&gt;"",QB6&gt;=$QE$27),QC6,0),IF(AND(QZ6&lt;&gt;"",QZ6&gt;=$RM$27),RA6,0),IF(AND(RC6&lt;&gt;"",RC6&gt;=$RM$27),RD6,0),IF(AND(RG6&lt;&gt;"",RG6&gt;=$RM$27),RH6,0),IF(AND(RJ6&lt;&gt;"",RJ6&gt;=$RM$27),RK6,0),IF(AND(SH6&lt;&gt;"",SH6&gt;=$SU$27),SI6,0),IF(AND(SK6&lt;&gt;"",SK6&gt;=$SU$27),SL6,0),IF(AND(SO6&lt;&gt;"",SO6&gt;=$SU$27),SP6,0),IF(AND(SR6&lt;&gt;"",SR6&gt;=$SU$27),SS6,0),IF(AND(TP6&lt;&gt;"",TP6&gt;=$UC$27),TQ6,0),IF(AND(TS6&lt;&gt;"",TS6&gt;=$UC$27),TT6,0),IF(AND(TW6&lt;&gt;"",TW6&gt;=$UC$27),TX6,0),IF(AND(TZ6&lt;&gt;"",TZ6&gt;=$UC$27),UA6,0),IF(AND(UX6&lt;&gt;"",UX6&gt;=$VK$27),UY6,0),IF(AND(VA6&lt;&gt;"",VA6&gt;=$VK$27),VB6,0),IF(AND(VE6&lt;&gt;"",VE6&gt;=$VK$27),VF6,0),IF(AND(VH6&lt;&gt;"",VH6&gt;=$VK$27),VI6,0),IF(AND(WF6&lt;&gt;"",WF6&gt;=$WS$27),WG6,0),IF(AND(WI6&lt;&gt;"",WI6&gt;=$WS$27),WJ6,0),IF(AND(WM6&lt;&gt;"",WM6&gt;=$WS$27),WN6,0),IF(AND(WP6&lt;&gt;"",WP6&gt;=$WS$27),WQ6,0),0)</f>
        <v>15.87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2025 Nationals</v>
      </c>
      <c r="V6" s="8">
        <f>IF(MAX(DB6,DC6)&gt;0,MAX(DB6,DC6),"")</f>
        <v>28.850000000000005</v>
      </c>
      <c r="W6" s="11" t="str">
        <f>IF(V6="","",IF(V6=DB6,"("&amp;DB$2&amp;")",IF(V6=DC6,"("&amp;DC$2&amp;")")))</f>
        <v>(Final)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2025 Pan Am Championships (May 18)</v>
      </c>
      <c r="Y6" s="22">
        <v>14.3</v>
      </c>
      <c r="Z6" s="22">
        <v>8.6999999999999993</v>
      </c>
      <c r="AA6" s="22">
        <v>15.6</v>
      </c>
      <c r="AB6" s="22">
        <v>15.33</v>
      </c>
      <c r="AC6" s="22">
        <v>0</v>
      </c>
      <c r="AD6" s="22">
        <v>14.9</v>
      </c>
      <c r="AE6" s="22">
        <v>9.6999999999999993</v>
      </c>
      <c r="AF6" s="22">
        <v>15.5</v>
      </c>
      <c r="AG6" s="22">
        <v>15.66</v>
      </c>
      <c r="AH6" s="22">
        <v>0</v>
      </c>
      <c r="AI6" s="22">
        <v>1.6</v>
      </c>
      <c r="AJ6" s="22">
        <v>1</v>
      </c>
      <c r="AK6" s="22">
        <v>2</v>
      </c>
      <c r="AL6" s="22">
        <v>1.76</v>
      </c>
      <c r="AM6" s="22">
        <v>0</v>
      </c>
      <c r="AN6" s="27"/>
      <c r="AO6" s="38">
        <f>IF(AA6&gt;0,AA6,"")</f>
        <v>15.6</v>
      </c>
      <c r="AP6" s="38">
        <f>IF(AB6&gt;0,AB6,"")</f>
        <v>15.33</v>
      </c>
      <c r="AQ6" s="40">
        <f>IF(SUM(Y6:AB6)-AC6&gt;0,SUM(Y6:AB6)-AC6,"")</f>
        <v>53.93</v>
      </c>
      <c r="AR6" s="40">
        <f>IF(AF6&gt;0,AF6,"")</f>
        <v>15.5</v>
      </c>
      <c r="AS6" s="40">
        <f>IF(AG6&gt;0,AG6,"")</f>
        <v>15.66</v>
      </c>
      <c r="AT6" s="40">
        <f>IF(SUM(AD6:AG6)-AH6&gt;0,SUM(AD6:AG6)-AH6,"")</f>
        <v>55.760000000000005</v>
      </c>
      <c r="AU6" s="40">
        <f>IF(AQ6="","",MAX(AQ6,AT6))</f>
        <v>55.760000000000005</v>
      </c>
      <c r="AV6" s="40">
        <f>IF(AK6&gt;0,AK6,"")</f>
        <v>2</v>
      </c>
      <c r="AW6" s="40">
        <f>IF(AL6&gt;0,AL6,"")</f>
        <v>1.76</v>
      </c>
      <c r="AX6" s="40">
        <f>IF(SUM(AI6:AL6)-AM6&gt;0,SUM(AI6:AL6)-AM6,"")</f>
        <v>6.3599999999999994</v>
      </c>
      <c r="AY6" s="40">
        <f>IF(SUM(AU6,AX6)&gt;0,SUM(AU6,AX6),"")</f>
        <v>62.120000000000005</v>
      </c>
      <c r="AZ6" s="26">
        <v>1.8</v>
      </c>
      <c r="BA6" s="26">
        <v>0.8</v>
      </c>
      <c r="BB6" s="26">
        <v>2</v>
      </c>
      <c r="BC6" s="26">
        <v>1.7</v>
      </c>
      <c r="BD6" s="26">
        <v>0</v>
      </c>
      <c r="BE6" s="26">
        <v>3</v>
      </c>
      <c r="BF6" s="26">
        <v>1.8</v>
      </c>
      <c r="BG6" s="26">
        <v>4</v>
      </c>
      <c r="BH6" s="26">
        <v>3.34</v>
      </c>
      <c r="BI6" s="26">
        <v>0</v>
      </c>
      <c r="BJ6" s="26"/>
      <c r="BK6" s="26"/>
      <c r="BL6" s="26"/>
      <c r="BM6" s="26"/>
      <c r="BN6" s="26"/>
      <c r="BO6" s="28"/>
      <c r="BP6" s="39">
        <f>IF(BB6&gt;0,BB6,"")</f>
        <v>2</v>
      </c>
      <c r="BQ6" s="39">
        <f>IF(BC6&gt;0,BC6,"")</f>
        <v>1.7</v>
      </c>
      <c r="BR6" s="11">
        <f>IF(SUM(AZ6:BC6)-BD6&gt;0,SUM(AZ6:BC6)-BD6,"")</f>
        <v>6.3</v>
      </c>
      <c r="BS6" s="11">
        <f>IF(BG6&gt;0,BG6,"")</f>
        <v>4</v>
      </c>
      <c r="BT6" s="11">
        <f>IF(BH6&gt;0,BH6,"")</f>
        <v>3.34</v>
      </c>
      <c r="BU6" s="11">
        <f>IF(SUM(BE6:BH6)-BI6&gt;0,SUM(BE6:BH6)-BI6,"")</f>
        <v>12.14</v>
      </c>
      <c r="BV6" s="11">
        <f>IF(BR6="","",MAX(BR6,BU6))</f>
        <v>12.14</v>
      </c>
      <c r="BW6" s="11" t="str">
        <f>IF(BL6&gt;0,BL6,"")</f>
        <v/>
      </c>
      <c r="BX6" s="11" t="str">
        <f>IF(BM6&gt;0,BM6,"")</f>
        <v/>
      </c>
      <c r="BY6" s="11" t="str">
        <f>IF(SUM(BJ6:BM6)-BN6&gt;0,SUM(BJ6:BM6)-BN6,"")</f>
        <v/>
      </c>
      <c r="BZ6" s="11">
        <f>IF(SUM(BV6,BY6)&gt;0,SUM(BV6,BY6),"")</f>
        <v>12.14</v>
      </c>
      <c r="CA6" s="22">
        <v>15.8</v>
      </c>
      <c r="CB6" s="22">
        <v>9.4</v>
      </c>
      <c r="CC6" s="22">
        <v>16</v>
      </c>
      <c r="CD6" s="22">
        <v>15.19</v>
      </c>
      <c r="CE6" s="22">
        <v>0</v>
      </c>
      <c r="CF6" s="22">
        <v>16.399999999999999</v>
      </c>
      <c r="CG6" s="22">
        <v>9.6999999999999993</v>
      </c>
      <c r="CH6" s="22">
        <v>16.8</v>
      </c>
      <c r="CI6" s="22">
        <v>15.87</v>
      </c>
      <c r="CJ6" s="22">
        <v>0</v>
      </c>
      <c r="CK6" s="22">
        <v>7.9</v>
      </c>
      <c r="CL6" s="22">
        <v>4.3</v>
      </c>
      <c r="CM6" s="22">
        <v>7.1</v>
      </c>
      <c r="CN6" s="22">
        <v>7.7</v>
      </c>
      <c r="CO6" s="22">
        <v>0</v>
      </c>
      <c r="CP6" s="27"/>
      <c r="CQ6" s="38">
        <f>IF(CC6&gt;0,CC6,"")</f>
        <v>16</v>
      </c>
      <c r="CR6" s="38">
        <f>IF(CD6&gt;0,CD6,"")</f>
        <v>15.19</v>
      </c>
      <c r="CS6" s="40">
        <f>IF(SUM(CA6:CD6)-CE6&gt;0,SUM(CA6:CD6)-CE6,"")</f>
        <v>56.39</v>
      </c>
      <c r="CT6" s="40">
        <f>IF(CH6&gt;0,CH6,"")</f>
        <v>16.8</v>
      </c>
      <c r="CU6" s="40">
        <f>IF(CI6&gt;0,CI6,"")</f>
        <v>15.87</v>
      </c>
      <c r="CV6" s="40">
        <f>IF(SUM(CF6:CI6)-CJ6&gt;0,SUM(CF6:CI6)-CJ6,"")</f>
        <v>58.769999999999996</v>
      </c>
      <c r="CW6" s="40">
        <f>IF(CS6="","",MAX(CS6,CV6))</f>
        <v>58.769999999999996</v>
      </c>
      <c r="CX6" s="40">
        <f>IF(CM6&gt;0,CM6,"")</f>
        <v>7.1</v>
      </c>
      <c r="CY6" s="40">
        <f>IF(CN6&gt;0,CN6,"")</f>
        <v>7.7</v>
      </c>
      <c r="CZ6" s="40">
        <f>IF(SUM(CK6:CN6)-CO6&gt;0,SUM(CK6:CN6)-CO6,"")</f>
        <v>26.999999999999996</v>
      </c>
      <c r="DA6" s="40">
        <f>IF(SUM(CW6,CZ6)&gt;0,SUM(CW6,CZ6),"")</f>
        <v>85.77</v>
      </c>
      <c r="DB6" s="51">
        <f>IF(MAX(ED6,FL6,GT6,IB6,JJ6,KR6,LZ6,NH6,OP6,PX6,RF6,SN6,TV6,VD6,WL6)-IF(N6="",0,N6)&gt;0.001,MAX(ED6,FL6,GT6,IB6,JJ6,KR6,LZ6,NH6,OP6,PX6,RF6,SN6,TV6,VD6,WL6)-IF(N6="",0,N6),"")</f>
        <v>0.48499999999999943</v>
      </c>
      <c r="DC6" s="51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28.850000000000005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14.9</v>
      </c>
      <c r="EM6" s="18">
        <v>16.399999999999999</v>
      </c>
      <c r="EN6" s="18">
        <v>8.6999999999999993</v>
      </c>
      <c r="EO6" s="18">
        <v>15.39</v>
      </c>
      <c r="EP6" s="18">
        <v>0</v>
      </c>
      <c r="EQ6" s="18">
        <v>14.5</v>
      </c>
      <c r="ER6" s="18">
        <v>9.1999999999999993</v>
      </c>
      <c r="ES6" s="18">
        <v>17</v>
      </c>
      <c r="ET6" s="18">
        <v>15.545</v>
      </c>
      <c r="EU6" s="18">
        <v>0</v>
      </c>
      <c r="EV6" s="18"/>
      <c r="EW6" s="18"/>
      <c r="EX6" s="18"/>
      <c r="EY6" s="18"/>
      <c r="EZ6" s="18"/>
      <c r="FA6" s="18">
        <v>14.6</v>
      </c>
      <c r="FB6" s="18">
        <v>9</v>
      </c>
      <c r="FC6" s="18">
        <v>17</v>
      </c>
      <c r="FD6" s="18">
        <v>15.25</v>
      </c>
      <c r="FE6" s="18">
        <v>0</v>
      </c>
      <c r="FF6" s="11">
        <f>IF(EN6&gt;0,EN6,"")</f>
        <v>8.6999999999999993</v>
      </c>
      <c r="FG6" s="11">
        <f>IF(EO6&gt;0,EO6,"")</f>
        <v>15.39</v>
      </c>
      <c r="FH6" s="11">
        <f>IF(SUM(EL6:EO6)-EP6&gt;0,SUM(EL6:EO6)-EP6,"")</f>
        <v>55.39</v>
      </c>
      <c r="FI6" s="11">
        <f>IF(ES6&gt;0,ES6,"")</f>
        <v>17</v>
      </c>
      <c r="FJ6" s="11">
        <f>IF(ET6&gt;0,ET6,"")</f>
        <v>15.545</v>
      </c>
      <c r="FK6" s="11">
        <f>IF(SUM(EQ6:ET6)-EU6&gt;0,SUM(EQ6:ET6)-EU6,"")</f>
        <v>56.245000000000005</v>
      </c>
      <c r="FL6" s="11">
        <f>IF(MAX(FH6,FK6)&gt;0,MAX(FH6,FK6),"")</f>
        <v>56.245000000000005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>
        <f>IF(FC6&gt;0,FC6,"")</f>
        <v>17</v>
      </c>
      <c r="FQ6" s="11">
        <f>IF(FD6&gt;0,FD6,"")</f>
        <v>15.25</v>
      </c>
      <c r="FR6" s="11">
        <f>IF(SUM(FA6:FD6)-FE6&gt;0,SUM(FA6:FD6)-FE6,"")</f>
        <v>55.85</v>
      </c>
      <c r="FS6" s="11">
        <f>IF(SUM(FL6,FO6,FR6)&gt;0,SUM(FL6,FO6,FR6),"")</f>
        <v>112.095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8.8000000000000007</v>
      </c>
      <c r="WU6" s="26">
        <f>IF($CP6="P",CB6,(CB6+BA6)/2)</f>
        <v>5.1000000000000005</v>
      </c>
      <c r="WV6" s="26">
        <f>IF($CP6="P",CC6,(CC6+BB6)/2)</f>
        <v>9</v>
      </c>
      <c r="WW6" s="26">
        <f>IF($CP6="P",CD6,(CD6+BC6)/2)</f>
        <v>8.4450000000000003</v>
      </c>
      <c r="WX6" s="26">
        <f>IF($CP6="P",CE6,(CE6+BD6)/2)</f>
        <v>0</v>
      </c>
      <c r="WY6" s="26">
        <f>IF($CP6="P",CF6,(CF6+BE6)/2)</f>
        <v>9.6999999999999993</v>
      </c>
      <c r="WZ6" s="26">
        <f>IF($CP6="P",CG6,(CG6+BF6)/2)</f>
        <v>5.75</v>
      </c>
      <c r="XA6" s="26">
        <f>IF($CP6="P",CH6,(CH6+BG6)/2)</f>
        <v>10.4</v>
      </c>
      <c r="XB6" s="26">
        <f>IF($CP6="P",CI6,(CI6+BH6)/2)</f>
        <v>9.6050000000000004</v>
      </c>
      <c r="XC6" s="26">
        <f>IF($CP6="P",CJ6,(CJ6+BI6)/2)</f>
        <v>0</v>
      </c>
      <c r="XD6" s="26">
        <f>IF($CP6="P",CK6,(CK6+BJ6)/2)</f>
        <v>3.95</v>
      </c>
      <c r="XE6" s="26">
        <f>IF($CP6="P",CL6,(CL6+BK6)/2)</f>
        <v>2.15</v>
      </c>
      <c r="XF6" s="26">
        <f>IF($CP6="P",CM6,(CM6+BL6)/2)</f>
        <v>3.55</v>
      </c>
      <c r="XG6" s="26">
        <f>IF($CP6="P",CN6,(CN6+BM6)/2)</f>
        <v>3.85</v>
      </c>
      <c r="XH6" s="26">
        <f>IF($CP6="P",CO6,(CO6+BN6)/2)</f>
        <v>0</v>
      </c>
      <c r="XI6" s="28" t="s">
        <v>53</v>
      </c>
      <c r="XJ6" s="11">
        <f>IF(WV6&gt;0,WV6,"")</f>
        <v>9</v>
      </c>
      <c r="XK6" s="11">
        <f>IF(WW6&gt;0,WW6,"")</f>
        <v>8.4450000000000003</v>
      </c>
      <c r="XL6" s="11">
        <f>IF(SUM(WT6:WW6)-WX6&gt;0,SUM(WT6:WW6)-WX6,"")</f>
        <v>31.345000000000002</v>
      </c>
      <c r="XM6" s="11">
        <f>IF(XA6&gt;0,XA6,"")</f>
        <v>10.4</v>
      </c>
      <c r="XN6" s="11">
        <f>IF(XB6&gt;0,XB6,"")</f>
        <v>9.6050000000000004</v>
      </c>
      <c r="XO6" s="11">
        <f>IF(SUM(WY6:XB6)-XC6&gt;0,SUM(WY6:XB6)-XC6,"")</f>
        <v>35.454999999999998</v>
      </c>
      <c r="XP6" s="11">
        <f>IF(MAX(XL6,XO6)&gt;0,MAX(XL6,XO6),"")</f>
        <v>35.454999999999998</v>
      </c>
      <c r="XQ6" s="11">
        <f>IF(XF6&gt;0,XF6,"")</f>
        <v>3.55</v>
      </c>
      <c r="XR6" s="11">
        <f>IF(XG6&gt;0,XG6,"")</f>
        <v>3.85</v>
      </c>
      <c r="XS6" s="11">
        <f>IF(SUM(XD6:XG6)-XH6&gt;0,SUM(XD6:XG6)-XH6,"")</f>
        <v>13.499999999999998</v>
      </c>
      <c r="XT6" s="11">
        <f>IF(SUM(XP6,XS6)&gt;0,SUM(XP6,XS6),"")</f>
        <v>48.954999999999998</v>
      </c>
    </row>
    <row r="7" spans="1:644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118</v>
      </c>
      <c r="C7" s="4" t="s">
        <v>7</v>
      </c>
      <c r="D7" s="4">
        <v>2005</v>
      </c>
      <c r="E7" s="9">
        <f>SUM(J7:V7)+SUM(J7:T7)*0.0000001+SUM(J7)*0.0000000000001</f>
        <v>256.89002564100565</v>
      </c>
      <c r="F7" s="3" t="str">
        <f>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,AND(TP7&gt;=UC$27,TP7&lt;&gt;"",TR7&gt;=UC$31,TR7&lt;&gt;""),AND(TS7&gt;=UC$27,TS7&lt;&gt;"",TU7&gt;=UC$31,TU7&lt;&gt;""),AND(TW7&gt;=UC$27,TW7&lt;&gt;"",TY7&gt;=UC$31,TYY7&lt;&gt;""),AND(TZ7&gt;=UC$27,TZ7&lt;&gt;"",UB7&gt;=UC$31,UB7&lt;&gt;""),AND(UX7&gt;=VK$27,UX7&lt;&gt;"",UZ7&gt;=VK$31,UZ7&lt;&gt;""),AND(VA7&gt;=VK$27,VA7&lt;&gt;"",VC7&gt;=VK$31,VC7&lt;&gt;""),AND(VE7&gt;=VK$27,VE7&lt;&gt;"",VG7&gt;=VK$31,VG7&lt;&gt;""),AND(VH7&gt;=VK$27,VH7&lt;&gt;"",VJ7&gt;=VK$31,VJ7&lt;&gt;""),AND(WF7&gt;=WS$27,WF7&lt;&gt;"",WH7&gt;=WS$31,WH7&lt;&gt;""),AND(WI7&gt;=WS$27,WI7&lt;&gt;"",WK7&gt;=WS$31,WK7&lt;&gt;""),AND(WM7&gt;=WS$27,WM7&lt;&gt;"",WO7&gt;=WS$31,WO7&lt;&gt;""),AND(WP7&gt;=WS$27,WP7&lt;&gt;"",WR7&gt;=WS$31,WR7&lt;&gt;"")),"P","")</f>
        <v>P</v>
      </c>
      <c r="G7" s="3" t="str">
        <f>IF(OR(AND(AQ7&gt;=AY$31,AQ7&lt;&gt;"",AN7=""),AND(AT7&gt;=AY$31,AT7&lt;&gt;"",AN7=""),AND(AX7&gt;=AY$31,AX7&lt;&gt;"",AN7=""),AND(BR7&gt;=BZ$31,BR7&lt;&gt;"",BO7=""),AND(BU7&gt;=BZ$31,BU7&lt;&gt;"",BO7=""),AND(BY7&gt;=BZ$31,BY7&lt;&gt;"",BO7=""),AND(CS7&gt;=DA$31,CS7&lt;&gt;"",CP7=""),AND(CV7&gt;=DA$31,CV7&lt;&gt;"",CP7=""),AND(CZ7&gt;=DA$31,CZ7&lt;&gt;"",CP7=""),AND(DZ7&gt;=EK$31,DZ7&lt;&gt;""),AND(EC7&gt;=EK$31,EC7&lt;&gt;""),AND(EG7&gt;=EK$31,EG7&lt;&gt;""),AND(EJ7&gt;=EK$31,EJ7&lt;&gt;""),AND(FH7&gt;=FS$31,FH7&lt;&gt;""),AND(FK7&gt;=FS$31,FK7&lt;&gt;""),AND(FO7&gt;=FS$31,FO7&lt;&gt;""),AND(FR7&gt;=FS$31,FR7&lt;&gt;""),AND(GP7&gt;=HA$31,GP7&lt;&gt;""),AND(GS7&gt;=HA$31,GS7&lt;&gt;""),AND(GW7&gt;=HA$31,GW7&lt;&gt;""),AND(GZ7&gt;=HA$31,GZ7&lt;&gt;""),AND(HX7&gt;=II$31,HX7&lt;&gt;""),AND(IA7&gt;=II$31,IA7&lt;&gt;""),AND(IE7&gt;=II$31,IE7&lt;&gt;""),AND(IH7&gt;=II$31,IH7&lt;&gt;""),AND(JF7&gt;=JQ$31,JF7&lt;&gt;""),AND(JI7&gt;=JQ$31,JI7&lt;&gt;""),AND(JM7&gt;=JQ$31,JM7&lt;&gt;""),AND(JP7&gt;=JQ$31,JP7&lt;&gt;""),AND(KN7&gt;=KY$31,KN7&lt;&gt;""),AND(KQ7&gt;=KY$31,KQ7&lt;&gt;""),AND(KU7&gt;=KY$31,KU7&lt;&gt;""),AND(KX7&gt;=KY$31,KX7&lt;&gt;""),AND(LV7&gt;=MG$31,LV7&lt;&gt;""),AND(LY7&gt;=MG$31,LY7&lt;&gt;""),AND(MC7&gt;=MG$31,MC7&lt;&gt;""),AND(MF7&gt;=MG$31,MF7&lt;&gt;""),AND(ND7&gt;=NO$31,ND7&lt;&gt;""),AND(NG7&gt;=NO$31,NG7&lt;&gt;""),AND(NK7&gt;=NO$31,NK7&lt;&gt;""),AND(NN7&gt;=NO$31,NN7&lt;&gt;""),AND(OL7&gt;=OW$31,OL7&lt;&gt;""),AND(OO7&gt;=OW$31,OO7&lt;&gt;""),AND(OS7&gt;=OW$31,OS7&lt;&gt;""),AND(OV7&gt;=OW$31,OV7&lt;&gt;""),AND(PT7&gt;=QE$31,PT7&lt;&gt;""),AND(PW7&gt;=QE$31,PW7&lt;&gt;""),AND(QA7&gt;=QE$31,QA7&lt;&gt;""),AND(QD7&gt;=QE$31,QD7&lt;&gt;""),AND(RB7&gt;=RM$31,RB7&lt;&gt;""),AND(RE7&gt;=RM$31,RE7&lt;&gt;""),AND(RI7&gt;=RM$31,RI7&lt;&gt;""),AND(RL7&gt;=RM$31,RL7&lt;&gt;""),AND(SJ7&gt;=SU$31,SJ7&lt;&gt;""),AND(SM7&gt;=SU$31,SM7&lt;&gt;""),AND(SQ7&gt;=SU$31,SQ7&lt;&gt;""),AND(ST7&gt;=SU$31,ST7&lt;&gt;""),AND(TR7&gt;=UC$31,TR7&lt;&gt;""),AND(TU7&gt;=UC$31,TU7&lt;&gt;""),AND(TY7&gt;=UC$31,TYY7&lt;&gt;""),AND(UB7&gt;=UC$31,UB7&lt;&gt;""),AND(UZ7&gt;=VK$31,UZ7&lt;&gt;""),AND(VC7&gt;=VK$31,VC7&lt;&gt;""),AND(VG7&gt;=VK$31,VG7&lt;&gt;""),AND(VJ7&gt;=VK$31,VJ7&lt;&gt;""),AND(WH7&gt;=WS$31,WH7&lt;&gt;""),AND(WK7&gt;=WS$31,WK7&lt;&gt;""),AND(WO7&gt;=WS$31,WO7&lt;&gt;""),AND(WR7&gt;=WS$31,WR7&lt;&gt;"")),"P","")</f>
        <v>P</v>
      </c>
      <c r="H7" s="36" t="str">
        <f>IF(AND(G7="P",F7=""),"No DD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$354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Merit",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Excellence",IF(I7="P","Worlds Team",IF(F7="P","National Team","")))))</f>
        <v>National Team</v>
      </c>
      <c r="I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,AND(TP7&gt;=UC$28,TP7&lt;&gt;"",TR7&gt;=UC$32,TR7&lt;&gt;""),AND(TS7&gt;=UC$28,TS7&lt;&gt;"",TU7&gt;=UC$32,TU7&lt;&gt;""),AND(TW7&gt;=UC$28,TW7&lt;&gt;"",TY7&gt;=UC$32,TYY7&lt;&gt;""),AND(TZ7&gt;=UC$28,TZ7&lt;&gt;"",UB7&gt;=UC$32,UB7&lt;&gt;""),AND(UX7&gt;=VK$28,UX7&lt;&gt;"",UZ7&gt;=VK$32,UZ7&lt;&gt;""),AND(VA7&gt;=VK$28,VA7&lt;&gt;"",VC7&gt;=VK$32,VC7&lt;&gt;""),AND(VE7&gt;=VK$28,VE7&lt;&gt;"",VG7&gt;=VK$32,VG7&lt;&gt;""),AND(VH7&gt;=VK$28,VH7&lt;&gt;"",VJ7&gt;=VK$32,VJ7&lt;&gt;""),AND(WF7&gt;=WS$28,WF7&lt;&gt;"",WH7&gt;=WS$32,WH7&lt;&gt;""),AND(WI7&gt;=WS$28,WI7&lt;&gt;"",WK7&gt;=WS$32,WK7&lt;&gt;""),AND(WM7&gt;=WS$28,WM7&lt;&gt;"",WO7&gt;=WS$32,WO7&lt;&gt;""),AND(WP7&gt;=WS$28,WP7&lt;&gt;"",WR7&gt;=WS$32,WR7&lt;&gt;"")),"P","")</f>
        <v/>
      </c>
      <c r="J7" s="8">
        <f>IF(COUNT(AQ7,AT7,BR7,BU7,CS7,CV7)&gt;0,LARGE((AQ7,AT7,BR7,BU7,CS7,CV7),1),0)</f>
        <v>56.529999999999994</v>
      </c>
      <c r="K7" s="8" t="str">
        <f>IF(J7="","",IF(OR(J7=CS7,J7=CV7),$CA$1,IF(OR(J7=BR7,J7=BU7),$AZ$1,IF(OR(J7=AQ7,J7=AT7),$Y$1,""))))</f>
        <v>2024 3rd Domestic Trial</v>
      </c>
      <c r="L7" s="8">
        <f>IF(COUNT(AQ7,AT7,BR7,BU7,CS7,CV7)&gt;1,LARGE((AQ7,AT7,BR7,BU7,CS7,CV7),2),0)</f>
        <v>56.26</v>
      </c>
      <c r="M7" s="8" t="str">
        <f>IF(L7="","",IF(OR(L7=CS7,L7=CV7),$CA$1,IF(OR(L7=BR7,L7=BU7),$AZ$1,IF(OR(L7=AQ7,L7=AT7),$Y$1,""))))</f>
        <v>2024 3rd Domestic Trial</v>
      </c>
      <c r="N7" s="8">
        <f>IF(COUNT(AQ7,AT7,BR7,BU7,CS7,CV7)&gt;2,LARGE((AQ7,AT7,BR7,BU7,CS7,CV7),3),0)</f>
        <v>56.03</v>
      </c>
      <c r="O7" s="8" t="str">
        <f>IF(N7="","",IF(OR(N7=CS7,N7=CV7),$CA$1,IF(OR(N7=BR7,N7=BU7),$AZ$1,IF(OR(N7=AQ7,N7=AT7),$Y$1,""))))</f>
        <v>2025 Nationals</v>
      </c>
      <c r="P7" s="8">
        <f>IF(MAX(AX7,BY7,CZ7)&gt;0,MAX(AX7,BY7,CZ7),0)</f>
        <v>56.36</v>
      </c>
      <c r="Q7" s="8" t="str">
        <f>IF(P7="","",IF(P7=CZ7,$CA$1,IF(P7=BY7,$AZ$1,IF(P7=AX7,$Y$1,""))))</f>
        <v>2024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15.9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Nationals</v>
      </c>
      <c r="T7" s="8">
        <f>MAX(IF(AND(AO7&lt;&gt;"",AO7&gt;=$AY$27),AP7,0),IF(AND(AR7&lt;&gt;"",AR7&gt;=$AY$27),AS7,0),IF(AND(AV7&lt;&gt;"",AV7&gt;=$AY$27),AW7,0),IF(AND(BP7&lt;&gt;"",BP7&gt;=$BZ$27),BQ7,0),IF(AND(BS7&lt;&gt;"",BS7&gt;=$BZ$27),BT7,0),IF(AND(BW7&lt;&gt;"",BW7&gt;=$BZ$27),BX7,0),IF(AND(CQ7&lt;&gt;"",CQ7&gt;=$DA$27),CR7,0),IF(AND(CT7&lt;&gt;"",CT7&gt;=$DA$27),CU7,0),IF(AND(CX7&lt;&gt;"",CX7&gt;=$DA$27),CY7,0),IF(AND(DX7&lt;&gt;"",DX7&gt;=$EK$27),DY7,0),IF(AND(EA7&lt;&gt;"",EA7&gt;=$EK$27),EB7,0),IF(AND(EE7&lt;&gt;"",EE7&gt;=$EK$27),EF7,0),IF(AND(EH7&lt;&gt;"",EH7&gt;=$EK$27),EI7,0),IF(AND(FF7&lt;&gt;"",FF7&gt;=$FS$27),FG7,0),IF(AND(FI7&lt;&gt;"",FI7&gt;=$FS$27),FJ7,0),IF(AND(FM7&lt;&gt;"",FM7&gt;=$FS$27),FN7,0),IF(AND(FP7&lt;&gt;"",FP7&gt;=$FS$27),FQ7,0),IF(AND(GN7&lt;&gt;"",GN7&gt;=$HA$27),GO7,0),IF(AND(GQ7&lt;&gt;"",GQ7&gt;=$HA$27),GR7,0),IF(AND(GU7&lt;&gt;"",GU7&gt;=$HA$27),GV7,0),IF(AND(GX7&lt;&gt;"",GX7&gt;=$HA$27),GY7,0),IF(AND(HV7&lt;&gt;"",HV7&gt;=$II$27),HW7,0),IF(AND(HY7&lt;&gt;"",HY7&gt;=$II$27),HZ7,0),IF(AND(IC7&lt;&gt;"",IC7&gt;=$II$27),ID7,0),IF(AND(IF7&lt;&gt;"",IF7&gt;=$II$27),IG7,0),IF(AND(JD7&lt;&gt;"",JD7&gt;=$JQ$27),JE7,0),IF(AND(JG7&lt;&gt;"",JG7&gt;=$JQ$27),JH7,0),IF(AND(JK7&lt;&gt;"",JK7&gt;=$JQ$27),JL7,0),IF(AND(JN7&lt;&gt;"",JN7&gt;=$JQ$27),JO7,0),IF(AND(KL7&lt;&gt;"",KL7&gt;=$KY$27),KM7,0),IF(AND(KO7&lt;&gt;"",KO7&gt;=$KY$27),KP7,0),IF(AND(KS7&lt;&gt;"",KS7&gt;=$KY$27),KT7,0),IF(AND(KV7&lt;&gt;"",KV7&gt;=$KY$27),KW7,0),IF(AND(LT7&lt;&gt;"",LT7&gt;=$MG$27),LU7,0),IF(AND(LW7&lt;&gt;"",LW7&gt;=$MG$27),LX7,0),IF(AND(MA7&lt;&gt;"",MA7&gt;=$MG$27),MB7,0),IF(AND(MD7&lt;&gt;"",MD7&gt;=$MG$27),ME7,0),IF(AND(NB7&lt;&gt;"",NB7&gt;=$NO$27),NC7,0),IF(AND(NE7&lt;&gt;"",NE7&gt;=$NO$27),NF7,0),IF(AND(NI7&lt;&gt;"",NI7&gt;=$NO$27),NJ7,0),IF(AND(NL7&lt;&gt;"",NL7&gt;=$NO$27),NM7,0),IF(AND(OJ7&lt;&gt;"",OJ7&gt;=$OW$27),OK7,0),IF(AND(OM7&lt;&gt;"",OM7&gt;=$OW$27),ON7,0),IF(AND(OQ7&lt;&gt;"",OQ7&gt;=$OW$27),OR7,0),IF(AND(OT7&lt;&gt;"",OT7&gt;=$OW$27),OU7,0),IF(AND(PR7&lt;&gt;"",PR7&gt;=$QE$27),PS7,0),IF(AND(PU7&lt;&gt;"",PU7&gt;=$QE$27),PV7,0),IF(AND(PY7&lt;&gt;"",PY7&gt;=$QE$27),PZ7,0),IF(AND(QB7&lt;&gt;"",QB7&gt;=$QE$27),QC7,0),IF(AND(QZ7&lt;&gt;"",QZ7&gt;=$RM$27),RA7,0),IF(AND(RC7&lt;&gt;"",RC7&gt;=$RM$27),RD7,0),IF(AND(RG7&lt;&gt;"",RG7&gt;=$RM$27),RH7,0),IF(AND(RJ7&lt;&gt;"",RJ7&gt;=$RM$27),RK7,0),IF(AND(SH7&lt;&gt;"",SH7&gt;=$SU$27),SI7,0),IF(AND(SK7&lt;&gt;"",SK7&gt;=$SU$27),SL7,0),IF(AND(SO7&lt;&gt;"",SO7&gt;=$SU$27),SP7,0),IF(AND(SR7&lt;&gt;"",SR7&gt;=$SU$27),SS7,0),IF(AND(TP7&lt;&gt;"",TP7&gt;=$UC$27),TQ7,0),IF(AND(TS7&lt;&gt;"",TS7&gt;=$UC$27),TT7,0),IF(AND(TW7&lt;&gt;"",TW7&gt;=$UC$27),TX7,0),IF(AND(TZ7&lt;&gt;"",TZ7&gt;=$UC$27),UA7,0),IF(AND(UX7&lt;&gt;"",UX7&gt;=$VK$27),UY7,0),IF(AND(VA7&lt;&gt;"",VA7&gt;=$VK$27),VB7,0),IF(AND(VE7&lt;&gt;"",VE7&gt;=$VK$27),VF7,0),IF(AND(VH7&lt;&gt;"",VH7&gt;=$VK$27),VI7,0),IF(AND(WF7&lt;&gt;"",WF7&gt;=$WS$27),WG7,0),IF(AND(WI7&lt;&gt;"",WI7&gt;=$WS$27),WJ7,0),IF(AND(WM7&lt;&gt;"",WM7&gt;=$WS$27),WN7,0),IF(AND(WP7&lt;&gt;"",WP7&gt;=$WS$27),WQ7,0),0)</f>
        <v>15.33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2025 Nationals</v>
      </c>
      <c r="V7" s="8">
        <f>IF(MAX(DB7,DC7)&gt;0,MAX(DB7,DC7),"")</f>
        <v>0.48000000000000398</v>
      </c>
      <c r="W7" s="11" t="str">
        <f>IF(V7="","",IF(V7=DB7,"("&amp;DB$2&amp;")",IF(V7=DC7,"("&amp;DC$2&amp;")")))</f>
        <v>(Prelim)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2025 World Cup POR (July 6)</v>
      </c>
      <c r="Y7" s="22">
        <v>16.8</v>
      </c>
      <c r="Z7" s="22">
        <v>9.5</v>
      </c>
      <c r="AA7" s="22">
        <v>14.2</v>
      </c>
      <c r="AB7" s="22">
        <v>15.76</v>
      </c>
      <c r="AC7" s="22">
        <v>0</v>
      </c>
      <c r="AD7" s="22">
        <v>16.899999999999999</v>
      </c>
      <c r="AE7" s="22">
        <v>9.4</v>
      </c>
      <c r="AF7" s="22">
        <v>14.4</v>
      </c>
      <c r="AG7" s="22">
        <v>15.83</v>
      </c>
      <c r="AH7" s="22">
        <v>0</v>
      </c>
      <c r="AI7" s="22">
        <v>17</v>
      </c>
      <c r="AJ7" s="22">
        <v>9.3000000000000007</v>
      </c>
      <c r="AK7" s="22">
        <v>14.4</v>
      </c>
      <c r="AL7" s="22">
        <v>15.66</v>
      </c>
      <c r="AM7" s="22">
        <v>0</v>
      </c>
      <c r="AN7" s="27"/>
      <c r="AO7" s="38">
        <f>IF(AA7&gt;0,AA7,"")</f>
        <v>14.2</v>
      </c>
      <c r="AP7" s="38">
        <f>IF(AB7&gt;0,AB7,"")</f>
        <v>15.76</v>
      </c>
      <c r="AQ7" s="40">
        <f>IF(SUM(Y7:AB7)-AC7&gt;0,SUM(Y7:AB7)-AC7,"")</f>
        <v>56.26</v>
      </c>
      <c r="AR7" s="40">
        <f>IF(AF7&gt;0,AF7,"")</f>
        <v>14.4</v>
      </c>
      <c r="AS7" s="40">
        <f>IF(AG7&gt;0,AG7,"")</f>
        <v>15.83</v>
      </c>
      <c r="AT7" s="40">
        <f>IF(SUM(AD7:AG7)-AH7&gt;0,SUM(AD7:AG7)-AH7,"")</f>
        <v>56.529999999999994</v>
      </c>
      <c r="AU7" s="40">
        <f>IF(AQ7="","",MAX(AQ7,AT7))</f>
        <v>56.529999999999994</v>
      </c>
      <c r="AV7" s="40">
        <f>IF(AK7&gt;0,AK7,"")</f>
        <v>14.4</v>
      </c>
      <c r="AW7" s="40">
        <f>IF(AL7&gt;0,AL7,"")</f>
        <v>15.66</v>
      </c>
      <c r="AX7" s="40">
        <f>IF(SUM(AI7:AL7)-AM7&gt;0,SUM(AI7:AL7)-AM7,"")</f>
        <v>56.36</v>
      </c>
      <c r="AY7" s="40">
        <f>IF(SUM(AU7,AX7)&gt;0,SUM(AU7,AX7),"")</f>
        <v>112.88999999999999</v>
      </c>
      <c r="AZ7" s="26">
        <v>12.9</v>
      </c>
      <c r="BA7" s="26">
        <v>7.9</v>
      </c>
      <c r="BB7" s="26">
        <v>14.2</v>
      </c>
      <c r="BC7" s="26">
        <v>13.71</v>
      </c>
      <c r="BD7" s="26">
        <v>0</v>
      </c>
      <c r="BE7" s="26">
        <v>13</v>
      </c>
      <c r="BF7" s="26">
        <v>8.6999999999999993</v>
      </c>
      <c r="BG7" s="26">
        <v>15.1</v>
      </c>
      <c r="BH7" s="26">
        <v>15.19</v>
      </c>
      <c r="BI7" s="26">
        <v>0</v>
      </c>
      <c r="BJ7" s="26">
        <v>15.3</v>
      </c>
      <c r="BK7" s="26">
        <v>9.3000000000000007</v>
      </c>
      <c r="BL7" s="26">
        <v>14.7</v>
      </c>
      <c r="BM7" s="26">
        <v>15.29</v>
      </c>
      <c r="BN7" s="26">
        <v>0</v>
      </c>
      <c r="BO7" s="28"/>
      <c r="BP7" s="39">
        <f>IF(BB7&gt;0,BB7,"")</f>
        <v>14.2</v>
      </c>
      <c r="BQ7" s="39">
        <f>IF(BC7&gt;0,BC7,"")</f>
        <v>13.71</v>
      </c>
      <c r="BR7" s="11">
        <f>IF(SUM(AZ7:BC7)-BD7&gt;0,SUM(AZ7:BC7)-BD7,"")</f>
        <v>48.71</v>
      </c>
      <c r="BS7" s="11">
        <f>IF(BG7&gt;0,BG7,"")</f>
        <v>15.1</v>
      </c>
      <c r="BT7" s="11">
        <f>IF(BH7&gt;0,BH7,"")</f>
        <v>15.19</v>
      </c>
      <c r="BU7" s="11">
        <f>IF(SUM(BE7:BH7)-BI7&gt;0,SUM(BE7:BH7)-BI7,"")</f>
        <v>51.989999999999995</v>
      </c>
      <c r="BV7" s="11">
        <f>IF(BR7="","",MAX(BR7,BU7))</f>
        <v>51.989999999999995</v>
      </c>
      <c r="BW7" s="11">
        <f>IF(BL7&gt;0,BL7,"")</f>
        <v>14.7</v>
      </c>
      <c r="BX7" s="11">
        <f>IF(BM7&gt;0,BM7,"")</f>
        <v>15.29</v>
      </c>
      <c r="BY7" s="11">
        <f>IF(SUM(BJ7:BM7)-BN7&gt;0,SUM(BJ7:BM7)-BN7,"")</f>
        <v>54.589999999999996</v>
      </c>
      <c r="BZ7" s="11">
        <f>IF(SUM(BV7,BY7)&gt;0,SUM(BV7,BY7),"")</f>
        <v>106.57999999999998</v>
      </c>
      <c r="CA7" s="22">
        <v>15.8</v>
      </c>
      <c r="CB7" s="22">
        <v>9</v>
      </c>
      <c r="CC7" s="22">
        <v>15.9</v>
      </c>
      <c r="CD7" s="22">
        <v>15.33</v>
      </c>
      <c r="CE7" s="22">
        <v>0</v>
      </c>
      <c r="CF7" s="22">
        <v>6.8</v>
      </c>
      <c r="CG7" s="22">
        <v>3.6</v>
      </c>
      <c r="CH7" s="22">
        <v>6.9</v>
      </c>
      <c r="CI7" s="22">
        <v>6.43</v>
      </c>
      <c r="CJ7" s="22">
        <v>0</v>
      </c>
      <c r="CK7" s="22">
        <v>15.5</v>
      </c>
      <c r="CL7" s="22">
        <v>9.5</v>
      </c>
      <c r="CM7" s="22">
        <v>13.9</v>
      </c>
      <c r="CN7" s="22">
        <v>15.04</v>
      </c>
      <c r="CO7" s="22">
        <v>0.6</v>
      </c>
      <c r="CP7" s="27"/>
      <c r="CQ7" s="38">
        <f>IF(CC7&gt;0,CC7,"")</f>
        <v>15.9</v>
      </c>
      <c r="CR7" s="38">
        <f>IF(CD7&gt;0,CD7,"")</f>
        <v>15.33</v>
      </c>
      <c r="CS7" s="40">
        <f>IF(SUM(CA7:CD7)-CE7&gt;0,SUM(CA7:CD7)-CE7,"")</f>
        <v>56.03</v>
      </c>
      <c r="CT7" s="40">
        <f>IF(CH7&gt;0,CH7,"")</f>
        <v>6.9</v>
      </c>
      <c r="CU7" s="40">
        <f>IF(CI7&gt;0,CI7,"")</f>
        <v>6.43</v>
      </c>
      <c r="CV7" s="40">
        <f>IF(SUM(CF7:CI7)-CJ7&gt;0,SUM(CF7:CI7)-CJ7,"")</f>
        <v>23.73</v>
      </c>
      <c r="CW7" s="40">
        <f>IF(CS7="","",MAX(CS7,CV7))</f>
        <v>56.03</v>
      </c>
      <c r="CX7" s="40">
        <f>IF(CM7&gt;0,CM7,"")</f>
        <v>13.9</v>
      </c>
      <c r="CY7" s="40">
        <f>IF(CN7&gt;0,CN7,"")</f>
        <v>15.04</v>
      </c>
      <c r="CZ7" s="40">
        <f>IF(SUM(CK7:CN7)-CO7&gt;0,SUM(CK7:CN7)-CO7,"")</f>
        <v>53.339999999999996</v>
      </c>
      <c r="DA7" s="40">
        <f>IF(SUM(CW7,CZ7)&gt;0,SUM(CW7,CZ7),"")</f>
        <v>109.37</v>
      </c>
      <c r="DB7" s="51">
        <f>IF(MAX(ED7,FL7,GT7,IB7,JJ7,KR7,LZ7,NH7,OP7,PX7,RF7,SN7,TV7,VD7,WL7)-IF(N7="",0,N7)&gt;0.001,MAX(ED7,FL7,GT7,IB7,JJ7,KR7,LZ7,NH7,OP7,PX7,RF7,SN7,TV7,VD7,WL7)-IF(N7="",0,N7),"")</f>
        <v>0.48000000000000398</v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>
        <v>13.9</v>
      </c>
      <c r="DE7" s="17">
        <v>8.6</v>
      </c>
      <c r="DF7" s="17">
        <v>15.5</v>
      </c>
      <c r="DG7" s="17">
        <v>15.27</v>
      </c>
      <c r="DH7" s="17">
        <v>0</v>
      </c>
      <c r="DI7" s="17">
        <v>2.9</v>
      </c>
      <c r="DJ7" s="17">
        <v>1.7</v>
      </c>
      <c r="DK7" s="17">
        <v>3.5</v>
      </c>
      <c r="DL7" s="17">
        <v>3.22</v>
      </c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>IF(DF7&gt;0,DF7,"")</f>
        <v>15.5</v>
      </c>
      <c r="DY7" s="40">
        <f>IF(DG7&gt;0,DG7,"")</f>
        <v>15.27</v>
      </c>
      <c r="DZ7" s="40">
        <f>IF(SUM(DD7:DG7)-DH7&gt;0,SUM(DD7:DG7)-DH7,"")</f>
        <v>53.269999999999996</v>
      </c>
      <c r="EA7" s="40">
        <f>IF(DK7&gt;0,DK7,"")</f>
        <v>3.5</v>
      </c>
      <c r="EB7" s="40">
        <f>IF(DL7&gt;0,DL7,"")</f>
        <v>3.22</v>
      </c>
      <c r="EC7" s="40">
        <f>IF(SUM(DI7:DL7)-DM7&gt;0,SUM(DI7:DL7)-DM7,"")</f>
        <v>11.32</v>
      </c>
      <c r="ED7" s="40">
        <f>IF(MAX(DZ7,EC7)&gt;0,MAX(DZ7,EC7),"")</f>
        <v>53.269999999999996</v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>
        <f>IF(SUM(ED7,EG7,EJ7)&gt;0,SUM(ED7,EG7,EJ7),"")</f>
        <v>53.269999999999996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15.6</v>
      </c>
      <c r="FU7" s="17">
        <v>8.9</v>
      </c>
      <c r="FV7" s="17">
        <v>14.9</v>
      </c>
      <c r="FW7" s="17">
        <v>15.44</v>
      </c>
      <c r="FX7" s="17">
        <v>0</v>
      </c>
      <c r="FY7" s="17">
        <v>15.9</v>
      </c>
      <c r="FZ7" s="17">
        <v>9.5</v>
      </c>
      <c r="GA7" s="17">
        <v>15.3</v>
      </c>
      <c r="GB7" s="17">
        <v>15.81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>IF(FV7&gt;0,FV7,"")</f>
        <v>14.9</v>
      </c>
      <c r="GO7" s="40">
        <f>IF(FW7&gt;0,FW7,"")</f>
        <v>15.44</v>
      </c>
      <c r="GP7" s="40">
        <f>IF(SUM(FT7:FW7)-FX7&gt;0,SUM(FT7:FW7)-FX7,"")</f>
        <v>54.839999999999996</v>
      </c>
      <c r="GQ7" s="40">
        <f>IF(GA7&gt;0,GA7,"")</f>
        <v>15.3</v>
      </c>
      <c r="GR7" s="40">
        <f>IF(GB7&gt;0,GB7,"")</f>
        <v>15.81</v>
      </c>
      <c r="GS7" s="40">
        <f>IF(SUM(FY7:GB7)-GC7&gt;0,SUM(FY7:GB7)-GC7,"")</f>
        <v>56.510000000000005</v>
      </c>
      <c r="GT7" s="40">
        <f>IF(MAX(GP7,GS7)&gt;0,MAX(GP7,GS7),"")</f>
        <v>56.510000000000005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56.510000000000005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>
        <v>16.399999999999999</v>
      </c>
      <c r="IP7" s="17">
        <v>9.4</v>
      </c>
      <c r="IQ7" s="17">
        <v>14.9</v>
      </c>
      <c r="IR7" s="17">
        <v>15.56</v>
      </c>
      <c r="IS7" s="17">
        <v>0</v>
      </c>
      <c r="IT7" s="17"/>
      <c r="IU7" s="17"/>
      <c r="IV7" s="17"/>
      <c r="IW7" s="17"/>
      <c r="IX7" s="17"/>
      <c r="IY7" s="17">
        <v>16.2</v>
      </c>
      <c r="IZ7" s="17">
        <v>8.6</v>
      </c>
      <c r="JA7" s="17">
        <v>14.9</v>
      </c>
      <c r="JB7" s="17">
        <v>15.23</v>
      </c>
      <c r="JC7" s="17">
        <v>0</v>
      </c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>
        <f>IF(IQ7&gt;0,IQ7,"")</f>
        <v>14.9</v>
      </c>
      <c r="JH7" s="40">
        <f>IF(IR7&gt;0,IR7,"")</f>
        <v>15.56</v>
      </c>
      <c r="JI7" s="40">
        <f>IF(SUM(IO7:IR7)-IS7&gt;0,SUM(IO7:IR7)-IS7,"")</f>
        <v>56.26</v>
      </c>
      <c r="JJ7" s="40">
        <f>IF(MAX(JF7,JI7)&gt;0,MAX(JF7,JI7),"")</f>
        <v>56.26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>
        <f>IF(JA7&gt;0,JA7,"")</f>
        <v>14.9</v>
      </c>
      <c r="JO7" s="40">
        <f>IF(JB7&gt;0,JB7,"")</f>
        <v>15.23</v>
      </c>
      <c r="JP7" s="40">
        <f>IF(SUM(IY7:JB7)-JC7&gt;0,SUM(IY7:JB7)-JC7,"")</f>
        <v>54.929999999999993</v>
      </c>
      <c r="JQ7" s="40">
        <f>IF(SUM(JJ7,JM7,JP7)&gt;0,SUM(JJ7,JM7,JP7),"")</f>
        <v>111.19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14.350000000000001</v>
      </c>
      <c r="WU7" s="26">
        <f>IF($CP7="P",CB7,(CB7+BA7)/2)</f>
        <v>8.4499999999999993</v>
      </c>
      <c r="WV7" s="26">
        <f>IF($CP7="P",CC7,(CC7+BB7)/2)</f>
        <v>15.05</v>
      </c>
      <c r="WW7" s="26">
        <f>IF($CP7="P",CD7,(CD7+BC7)/2)</f>
        <v>14.52</v>
      </c>
      <c r="WX7" s="26">
        <f>IF($CP7="P",CE7,(CE7+BD7)/2)</f>
        <v>0</v>
      </c>
      <c r="WY7" s="26">
        <f>IF($CP7="P",CF7,(CF7+BE7)/2)</f>
        <v>9.9</v>
      </c>
      <c r="WZ7" s="26">
        <f>IF($CP7="P",CG7,(CG7+BF7)/2)</f>
        <v>6.1499999999999995</v>
      </c>
      <c r="XA7" s="26">
        <f>IF($CP7="P",CH7,(CH7+BG7)/2)</f>
        <v>11</v>
      </c>
      <c r="XB7" s="26">
        <f>IF($CP7="P",CI7,(CI7+BH7)/2)</f>
        <v>10.809999999999999</v>
      </c>
      <c r="XC7" s="26">
        <f>IF($CP7="P",CJ7,(CJ7+BI7)/2)</f>
        <v>0</v>
      </c>
      <c r="XD7" s="26">
        <f>IF($CP7="P",CK7,(CK7+BJ7)/2)</f>
        <v>15.4</v>
      </c>
      <c r="XE7" s="26">
        <f>IF($CP7="P",CL7,(CL7+BK7)/2)</f>
        <v>9.4</v>
      </c>
      <c r="XF7" s="26">
        <f>IF($CP7="P",CM7,(CM7+BL7)/2)</f>
        <v>14.3</v>
      </c>
      <c r="XG7" s="26">
        <f>IF($CP7="P",CN7,(CN7+BM7)/2)</f>
        <v>15.164999999999999</v>
      </c>
      <c r="XH7" s="26">
        <f>IF($CP7="P",CO7,(CO7+BN7)/2)</f>
        <v>0.3</v>
      </c>
      <c r="XI7" s="28" t="s">
        <v>53</v>
      </c>
      <c r="XJ7" s="11">
        <f>IF(WV7&gt;0,WV7,"")</f>
        <v>15.05</v>
      </c>
      <c r="XK7" s="11">
        <f>IF(WW7&gt;0,WW7,"")</f>
        <v>14.52</v>
      </c>
      <c r="XL7" s="11">
        <f>IF(SUM(WT7:WW7)-WX7&gt;0,SUM(WT7:WW7)-WX7,"")</f>
        <v>52.370000000000005</v>
      </c>
      <c r="XM7" s="11">
        <f>IF(XA7&gt;0,XA7,"")</f>
        <v>11</v>
      </c>
      <c r="XN7" s="11">
        <f>IF(XB7&gt;0,XB7,"")</f>
        <v>10.809999999999999</v>
      </c>
      <c r="XO7" s="11">
        <f>IF(SUM(WY7:XB7)-XC7&gt;0,SUM(WY7:XB7)-XC7,"")</f>
        <v>37.86</v>
      </c>
      <c r="XP7" s="11">
        <f>IF(MAX(XL7,XO7)&gt;0,MAX(XL7,XO7),"")</f>
        <v>52.370000000000005</v>
      </c>
      <c r="XQ7" s="11">
        <f>IF(XF7&gt;0,XF7,"")</f>
        <v>14.3</v>
      </c>
      <c r="XR7" s="11">
        <f>IF(XG7&gt;0,XG7,"")</f>
        <v>15.164999999999999</v>
      </c>
      <c r="XS7" s="11">
        <f>IF(SUM(XD7:XG7)-XH7&gt;0,SUM(XD7:XG7)-XH7,"")</f>
        <v>53.965000000000003</v>
      </c>
      <c r="XT7" s="11">
        <f>IF(SUM(XP7,XS7)&gt;0,SUM(XP7,XS7),"")</f>
        <v>106.33500000000001</v>
      </c>
    </row>
    <row r="8" spans="1:644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147</v>
      </c>
      <c r="C8" s="4" t="s">
        <v>7</v>
      </c>
      <c r="D8" s="4">
        <v>2006</v>
      </c>
      <c r="E8" s="9">
        <f>SUM(J8:V8)+SUM(J8:T8)*0.0000001+SUM(J8)*0.0000000000001</f>
        <v>249.10002366600565</v>
      </c>
      <c r="F8" s="3" t="str">
        <f>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,AND(TP8&gt;=UC$27,TP8&lt;&gt;"",TR8&gt;=UC$31,TR8&lt;&gt;""),AND(TS8&gt;=UC$27,TS8&lt;&gt;"",TU8&gt;=UC$31,TU8&lt;&gt;""),AND(TW8&gt;=UC$27,TW8&lt;&gt;"",TY8&gt;=UC$31,TYY8&lt;&gt;""),AND(TZ8&gt;=UC$27,TZ8&lt;&gt;"",UB8&gt;=UC$31,UB8&lt;&gt;""),AND(UX8&gt;=VK$27,UX8&lt;&gt;"",UZ8&gt;=VK$31,UZ8&lt;&gt;""),AND(VA8&gt;=VK$27,VA8&lt;&gt;"",VC8&gt;=VK$31,VC8&lt;&gt;""),AND(VE8&gt;=VK$27,VE8&lt;&gt;"",VG8&gt;=VK$31,VG8&lt;&gt;""),AND(VH8&gt;=VK$27,VH8&lt;&gt;"",VJ8&gt;=VK$31,VJ8&lt;&gt;""),AND(WF8&gt;=WS$27,WF8&lt;&gt;"",WH8&gt;=WS$31,WH8&lt;&gt;""),AND(WI8&gt;=WS$27,WI8&lt;&gt;"",WK8&gt;=WS$31,WK8&lt;&gt;""),AND(WM8&gt;=WS$27,WM8&lt;&gt;"",WO8&gt;=WS$31,WO8&lt;&gt;""),AND(WP8&gt;=WS$27,WP8&lt;&gt;"",WR8&gt;=WS$31,WR8&lt;&gt;"")),"P","")</f>
        <v>P</v>
      </c>
      <c r="G8" s="3" t="str">
        <f>IF(OR(AND(AQ8&gt;=AY$31,AQ8&lt;&gt;"",AN8=""),AND(AT8&gt;=AY$31,AT8&lt;&gt;"",AN8=""),AND(AX8&gt;=AY$31,AX8&lt;&gt;"",AN8=""),AND(BR8&gt;=BZ$31,BR8&lt;&gt;"",BO8=""),AND(BU8&gt;=BZ$31,BU8&lt;&gt;"",BO8=""),AND(BY8&gt;=BZ$31,BY8&lt;&gt;"",BO8=""),AND(CS8&gt;=DA$31,CS8&lt;&gt;"",CP8=""),AND(CV8&gt;=DA$31,CV8&lt;&gt;"",CP8=""),AND(CZ8&gt;=DA$31,CZ8&lt;&gt;"",CP8=""),AND(DZ8&gt;=EK$31,DZ8&lt;&gt;""),AND(EC8&gt;=EK$31,EC8&lt;&gt;""),AND(EG8&gt;=EK$31,EG8&lt;&gt;""),AND(EJ8&gt;=EK$31,EJ8&lt;&gt;""),AND(FH8&gt;=FS$31,FH8&lt;&gt;""),AND(FK8&gt;=FS$31,FK8&lt;&gt;""),AND(FO8&gt;=FS$31,FO8&lt;&gt;""),AND(FR8&gt;=FS$31,FR8&lt;&gt;""),AND(GP8&gt;=HA$31,GP8&lt;&gt;""),AND(GS8&gt;=HA$31,GS8&lt;&gt;""),AND(GW8&gt;=HA$31,GW8&lt;&gt;""),AND(GZ8&gt;=HA$31,GZ8&lt;&gt;""),AND(HX8&gt;=II$31,HX8&lt;&gt;""),AND(IA8&gt;=II$31,IA8&lt;&gt;""),AND(IE8&gt;=II$31,IE8&lt;&gt;""),AND(IH8&gt;=II$31,IH8&lt;&gt;""),AND(JF8&gt;=JQ$31,JF8&lt;&gt;""),AND(JI8&gt;=JQ$31,JI8&lt;&gt;""),AND(JM8&gt;=JQ$31,JM8&lt;&gt;""),AND(JP8&gt;=JQ$31,JP8&lt;&gt;""),AND(KN8&gt;=KY$31,KN8&lt;&gt;""),AND(KQ8&gt;=KY$31,KQ8&lt;&gt;""),AND(KU8&gt;=KY$31,KU8&lt;&gt;""),AND(KX8&gt;=KY$31,KX8&lt;&gt;""),AND(LV8&gt;=MG$31,LV8&lt;&gt;""),AND(LY8&gt;=MG$31,LY8&lt;&gt;""),AND(MC8&gt;=MG$31,MC8&lt;&gt;""),AND(MF8&gt;=MG$31,MF8&lt;&gt;""),AND(ND8&gt;=NO$31,ND8&lt;&gt;""),AND(NG8&gt;=NO$31,NG8&lt;&gt;""),AND(NK8&gt;=NO$31,NK8&lt;&gt;""),AND(NN8&gt;=NO$31,NN8&lt;&gt;""),AND(OL8&gt;=OW$31,OL8&lt;&gt;""),AND(OO8&gt;=OW$31,OO8&lt;&gt;""),AND(OS8&gt;=OW$31,OS8&lt;&gt;""),AND(OV8&gt;=OW$31,OV8&lt;&gt;""),AND(PT8&gt;=QE$31,PT8&lt;&gt;""),AND(PW8&gt;=QE$31,PW8&lt;&gt;""),AND(QA8&gt;=QE$31,QA8&lt;&gt;""),AND(QD8&gt;=QE$31,QD8&lt;&gt;""),AND(RB8&gt;=RM$31,RB8&lt;&gt;""),AND(RE8&gt;=RM$31,RE8&lt;&gt;""),AND(RI8&gt;=RM$31,RI8&lt;&gt;""),AND(RL8&gt;=RM$31,RL8&lt;&gt;""),AND(SJ8&gt;=SU$31,SJ8&lt;&gt;""),AND(SM8&gt;=SU$31,SM8&lt;&gt;""),AND(SQ8&gt;=SU$31,SQ8&lt;&gt;""),AND(ST8&gt;=SU$31,ST8&lt;&gt;""),AND(TR8&gt;=UC$31,TR8&lt;&gt;""),AND(TU8&gt;=UC$31,TU8&lt;&gt;""),AND(TY8&gt;=UC$31,TYY8&lt;&gt;""),AND(UB8&gt;=UC$31,UB8&lt;&gt;""),AND(UZ8&gt;=VK$31,UZ8&lt;&gt;""),AND(VC8&gt;=VK$31,VC8&lt;&gt;""),AND(VG8&gt;=VK$31,VG8&lt;&gt;""),AND(VJ8&gt;=VK$31,VJ8&lt;&gt;""),AND(WH8&gt;=WS$31,WH8&lt;&gt;""),AND(WK8&gt;=WS$31,WK8&lt;&gt;""),AND(WO8&gt;=WS$31,WO8&lt;&gt;""),AND(WR8&gt;=WS$31,WR8&lt;&gt;"")),"P","")</f>
        <v>P</v>
      </c>
      <c r="H8" s="36" t="str">
        <f>IF(AND(G8="P",F8=""),"No DD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$354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Merit",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Excellence",IF(I8="P","Worlds Team",IF(F8="P","National Team","")))))</f>
        <v>Excellence</v>
      </c>
      <c r="I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,AND(TP8&gt;=UC$28,TP8&lt;&gt;"",TR8&gt;=UC$32,TR8&lt;&gt;""),AND(TS8&gt;=UC$28,TS8&lt;&gt;"",TU8&gt;=UC$32,TU8&lt;&gt;""),AND(TW8&gt;=UC$28,TW8&lt;&gt;"",TY8&gt;=UC$32,TYY8&lt;&gt;""),AND(TZ8&gt;=UC$28,TZ8&lt;&gt;"",UB8&gt;=UC$32,UB8&lt;&gt;""),AND(UX8&gt;=VK$28,UX8&lt;&gt;"",UZ8&gt;=VK$32,UZ8&lt;&gt;""),AND(VA8&gt;=VK$28,VA8&lt;&gt;"",VC8&gt;=VK$32,VC8&lt;&gt;""),AND(VE8&gt;=VK$28,VE8&lt;&gt;"",VG8&gt;=VK$32,VG8&lt;&gt;""),AND(VH8&gt;=VK$28,VH8&lt;&gt;"",VJ8&gt;=VK$32,VJ8&lt;&gt;""),AND(WF8&gt;=WS$28,WF8&lt;&gt;"",WH8&gt;=WS$32,WH8&lt;&gt;""),AND(WI8&gt;=WS$28,WI8&lt;&gt;"",WK8&gt;=WS$32,WK8&lt;&gt;""),AND(WM8&gt;=WS$28,WM8&lt;&gt;"",WO8&gt;=WS$32,WO8&lt;&gt;""),AND(WP8&gt;=WS$28,WP8&lt;&gt;"",WR8&gt;=WS$32,WR8&lt;&gt;"")),"P","")</f>
        <v>P</v>
      </c>
      <c r="J8" s="8">
        <f>IF(COUNT(AQ8,AT8,BR8,BU8,CS8,CV8)&gt;0,LARGE((AQ8,AT8,BR8,BU8,CS8,CV8),1),0)</f>
        <v>56.190000000000005</v>
      </c>
      <c r="K8" s="8" t="str">
        <f>IF(J8="","",IF(OR(J8=CS8,J8=CV8),$CA$1,IF(OR(J8=BR8,J8=BU8),$AZ$1,IF(OR(J8=AQ8,J8=AT8),$Y$1,""))))</f>
        <v>2024 3rd Domestic Trial</v>
      </c>
      <c r="L8" s="8">
        <f>IF(COUNT(AQ8,AT8,BR8,BU8,CS8,CV8)&gt;1,LARGE((AQ8,AT8,BR8,BU8,CS8,CV8),2),0)</f>
        <v>50.3</v>
      </c>
      <c r="M8" s="8" t="str">
        <f>IF(L8="","",IF(OR(L8=CS8,L8=CV8),$CA$1,IF(OR(L8=BR8,L8=BU8),$AZ$1,IF(OR(L8=AQ8,L8=AT8),$Y$1,""))))</f>
        <v>2025 Nationals</v>
      </c>
      <c r="N8" s="8">
        <f>IF(COUNT(AQ8,AT8,BR8,BU8,CS8,CV8)&gt;2,LARGE((AQ8,AT8,BR8,BU8,CS8,CV8),3),0)</f>
        <v>40.43</v>
      </c>
      <c r="O8" s="8" t="str">
        <f>IF(N8="","",IF(OR(N8=CS8,N8=CV8),$CA$1,IF(OR(N8=BR8,N8=BU8),$AZ$1,IF(OR(N8=AQ8,N8=AT8),$Y$1,""))))</f>
        <v>2025 Nationals</v>
      </c>
      <c r="P8" s="8">
        <f>IF(MAX(AX8,BY8,CZ8)&gt;0,MAX(AX8,BY8,CZ8),0)</f>
        <v>57.120000000000005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16.2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3rd Domestic Trial</v>
      </c>
      <c r="T8" s="8">
        <f>MAX(IF(AND(AO8&lt;&gt;"",AO8&gt;=$AY$27),AP8,0),IF(AND(AR8&lt;&gt;"",AR8&gt;=$AY$27),AS8,0),IF(AND(AV8&lt;&gt;"",AV8&gt;=$AY$27),AW8,0),IF(AND(BP8&lt;&gt;"",BP8&gt;=$BZ$27),BQ8,0),IF(AND(BS8&lt;&gt;"",BS8&gt;=$BZ$27),BT8,0),IF(AND(BW8&lt;&gt;"",BW8&gt;=$BZ$27),BX8,0),IF(AND(CQ8&lt;&gt;"",CQ8&gt;=$DA$27),CR8,0),IF(AND(CT8&lt;&gt;"",CT8&gt;=$DA$27),CU8,0),IF(AND(CX8&lt;&gt;"",CX8&gt;=$DA$27),CY8,0),IF(AND(DX8&lt;&gt;"",DX8&gt;=$EK$27),DY8,0),IF(AND(EA8&lt;&gt;"",EA8&gt;=$EK$27),EB8,0),IF(AND(EE8&lt;&gt;"",EE8&gt;=$EK$27),EF8,0),IF(AND(EH8&lt;&gt;"",EH8&gt;=$EK$27),EI8,0),IF(AND(FF8&lt;&gt;"",FF8&gt;=$FS$27),FG8,0),IF(AND(FI8&lt;&gt;"",FI8&gt;=$FS$27),FJ8,0),IF(AND(FM8&lt;&gt;"",FM8&gt;=$FS$27),FN8,0),IF(AND(FP8&lt;&gt;"",FP8&gt;=$FS$27),FQ8,0),IF(AND(GN8&lt;&gt;"",GN8&gt;=$HA$27),GO8,0),IF(AND(GQ8&lt;&gt;"",GQ8&gt;=$HA$27),GR8,0),IF(AND(GU8&lt;&gt;"",GU8&gt;=$HA$27),GV8,0),IF(AND(GX8&lt;&gt;"",GX8&gt;=$HA$27),GY8,0),IF(AND(HV8&lt;&gt;"",HV8&gt;=$II$27),HW8,0),IF(AND(HY8&lt;&gt;"",HY8&gt;=$II$27),HZ8,0),IF(AND(IC8&lt;&gt;"",IC8&gt;=$II$27),ID8,0),IF(AND(IF8&lt;&gt;"",IF8&gt;=$II$27),IG8,0),IF(AND(JD8&lt;&gt;"",JD8&gt;=$JQ$27),JE8,0),IF(AND(JG8&lt;&gt;"",JG8&gt;=$JQ$27),JH8,0),IF(AND(JK8&lt;&gt;"",JK8&gt;=$JQ$27),JL8,0),IF(AND(JN8&lt;&gt;"",JN8&gt;=$JQ$27),JO8,0),IF(AND(KL8&lt;&gt;"",KL8&gt;=$KY$27),KM8,0),IF(AND(KO8&lt;&gt;"",KO8&gt;=$KY$27),KP8,0),IF(AND(KS8&lt;&gt;"",KS8&gt;=$KY$27),KT8,0),IF(AND(KV8&lt;&gt;"",KV8&gt;=$KY$27),KW8,0),IF(AND(LT8&lt;&gt;"",LT8&gt;=$MG$27),LU8,0),IF(AND(LW8&lt;&gt;"",LW8&gt;=$MG$27),LX8,0),IF(AND(MA8&lt;&gt;"",MA8&gt;=$MG$27),MB8,0),IF(AND(MD8&lt;&gt;"",MD8&gt;=$MG$27),ME8,0),IF(AND(NB8&lt;&gt;"",NB8&gt;=$NO$27),NC8,0),IF(AND(NE8&lt;&gt;"",NE8&gt;=$NO$27),NF8,0),IF(AND(NI8&lt;&gt;"",NI8&gt;=$NO$27),NJ8,0),IF(AND(NL8&lt;&gt;"",NL8&gt;=$NO$27),NM8,0),IF(AND(OJ8&lt;&gt;"",OJ8&gt;=$OW$27),OK8,0),IF(AND(OM8&lt;&gt;"",OM8&gt;=$OW$27),ON8,0),IF(AND(OQ8&lt;&gt;"",OQ8&gt;=$OW$27),OR8,0),IF(AND(OT8&lt;&gt;"",OT8&gt;=$OW$27),OU8,0),IF(AND(PR8&lt;&gt;"",PR8&gt;=$QE$27),PS8,0),IF(AND(PU8&lt;&gt;"",PU8&gt;=$QE$27),PV8,0),IF(AND(PY8&lt;&gt;"",PY8&gt;=$QE$27),PZ8,0),IF(AND(QB8&lt;&gt;"",QB8&gt;=$QE$27),QC8,0),IF(AND(QZ8&lt;&gt;"",QZ8&gt;=$RM$27),RA8,0),IF(AND(RC8&lt;&gt;"",RC8&gt;=$RM$27),RD8,0),IF(AND(RG8&lt;&gt;"",RG8&gt;=$RM$27),RH8,0),IF(AND(RJ8&lt;&gt;"",RJ8&gt;=$RM$27),RK8,0),IF(AND(SH8&lt;&gt;"",SH8&gt;=$SU$27),SI8,0),IF(AND(SK8&lt;&gt;"",SK8&gt;=$SU$27),SL8,0),IF(AND(SO8&lt;&gt;"",SO8&gt;=$SU$27),SP8,0),IF(AND(SR8&lt;&gt;"",SR8&gt;=$SU$27),SS8,0),IF(AND(TP8&lt;&gt;"",TP8&gt;=$UC$27),TQ8,0),IF(AND(TS8&lt;&gt;"",TS8&gt;=$UC$27),TT8,0),IF(AND(TW8&lt;&gt;"",TW8&gt;=$UC$27),TX8,0),IF(AND(TZ8&lt;&gt;"",TZ8&gt;=$UC$27),UA8,0),IF(AND(UX8&lt;&gt;"",UX8&gt;=$VK$27),UY8,0),IF(AND(VA8&lt;&gt;"",VA8&gt;=$VK$27),VB8,0),IF(AND(VE8&lt;&gt;"",VE8&gt;=$VK$27),VF8,0),IF(AND(VH8&lt;&gt;"",VH8&gt;=$VK$27),VI8,0),IF(AND(WF8&lt;&gt;"",WF8&gt;=$WS$27),WG8,0),IF(AND(WI8&lt;&gt;"",WI8&gt;=$WS$27),WJ8,0),IF(AND(WM8&lt;&gt;"",WM8&gt;=$WS$27),WN8,0),IF(AND(WP8&lt;&gt;"",WP8&gt;=$WS$27),WQ8,0),0)</f>
        <v>16.420000000000002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3rd Domestic Trial</v>
      </c>
      <c r="V8" s="8">
        <f>IF(MAX(DB8,DC8)&gt;0,MAX(DB8,DC8),"")</f>
        <v>12.439999999999998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2025 World Cup ITA (April 5)</v>
      </c>
      <c r="Y8" s="22">
        <v>3.1</v>
      </c>
      <c r="Z8" s="22">
        <v>1.8</v>
      </c>
      <c r="AA8" s="22">
        <v>3.8</v>
      </c>
      <c r="AB8" s="22">
        <v>3.5</v>
      </c>
      <c r="AC8" s="22">
        <v>0</v>
      </c>
      <c r="AD8" s="22">
        <v>15</v>
      </c>
      <c r="AE8" s="22">
        <v>9</v>
      </c>
      <c r="AF8" s="22">
        <v>16.2</v>
      </c>
      <c r="AG8" s="22">
        <v>15.99</v>
      </c>
      <c r="AH8" s="22">
        <v>0</v>
      </c>
      <c r="AI8" s="22">
        <v>16</v>
      </c>
      <c r="AJ8" s="22">
        <v>8.5</v>
      </c>
      <c r="AK8" s="22">
        <v>16.2</v>
      </c>
      <c r="AL8" s="22">
        <v>16.420000000000002</v>
      </c>
      <c r="AM8" s="22">
        <v>0</v>
      </c>
      <c r="AN8" s="27"/>
      <c r="AO8" s="38">
        <f>IF(AA8&gt;0,AA8,"")</f>
        <v>3.8</v>
      </c>
      <c r="AP8" s="38">
        <f>IF(AB8&gt;0,AB8,"")</f>
        <v>3.5</v>
      </c>
      <c r="AQ8" s="40">
        <f>IF(SUM(Y8:AB8)-AC8&gt;0,SUM(Y8:AB8)-AC8,"")</f>
        <v>12.2</v>
      </c>
      <c r="AR8" s="40">
        <f>IF(AF8&gt;0,AF8,"")</f>
        <v>16.2</v>
      </c>
      <c r="AS8" s="40">
        <f>IF(AG8&gt;0,AG8,"")</f>
        <v>15.99</v>
      </c>
      <c r="AT8" s="40">
        <f>IF(SUM(AD8:AG8)-AH8&gt;0,SUM(AD8:AG8)-AH8,"")</f>
        <v>56.190000000000005</v>
      </c>
      <c r="AU8" s="40">
        <f>IF(AQ8="","",MAX(AQ8,AT8))</f>
        <v>56.190000000000005</v>
      </c>
      <c r="AV8" s="40">
        <f>IF(AK8&gt;0,AK8,"")</f>
        <v>16.2</v>
      </c>
      <c r="AW8" s="40">
        <f>IF(AL8&gt;0,AL8,"")</f>
        <v>16.420000000000002</v>
      </c>
      <c r="AX8" s="40">
        <f>IF(SUM(AI8:AL8)-AM8&gt;0,SUM(AI8:AL8)-AM8,"")</f>
        <v>57.120000000000005</v>
      </c>
      <c r="AY8" s="40">
        <f>IF(SUM(AU8,AX8)&gt;0,SUM(AU8,AX8),"")</f>
        <v>113.31</v>
      </c>
      <c r="AZ8" s="26">
        <v>1.6</v>
      </c>
      <c r="BA8" s="26">
        <v>1</v>
      </c>
      <c r="BB8" s="26">
        <v>2</v>
      </c>
      <c r="BC8" s="26">
        <v>1.72</v>
      </c>
      <c r="BD8" s="26">
        <v>0</v>
      </c>
      <c r="BE8" s="26">
        <v>9.8000000000000007</v>
      </c>
      <c r="BF8" s="26">
        <v>5.9</v>
      </c>
      <c r="BG8" s="26">
        <v>9</v>
      </c>
      <c r="BH8" s="26">
        <v>11.15</v>
      </c>
      <c r="BI8" s="26">
        <v>0</v>
      </c>
      <c r="BJ8" s="26"/>
      <c r="BK8" s="26"/>
      <c r="BL8" s="26"/>
      <c r="BM8" s="26"/>
      <c r="BN8" s="26"/>
      <c r="BO8" s="28"/>
      <c r="BP8" s="39">
        <f>IF(BB8&gt;0,BB8,"")</f>
        <v>2</v>
      </c>
      <c r="BQ8" s="39">
        <f>IF(BC8&gt;0,BC8,"")</f>
        <v>1.72</v>
      </c>
      <c r="BR8" s="11">
        <f>IF(SUM(AZ8:BC8)-BD8&gt;0,SUM(AZ8:BC8)-BD8,"")</f>
        <v>6.3199999999999994</v>
      </c>
      <c r="BS8" s="11">
        <f>IF(BG8&gt;0,BG8,"")</f>
        <v>9</v>
      </c>
      <c r="BT8" s="11">
        <f>IF(BH8&gt;0,BH8,"")</f>
        <v>11.15</v>
      </c>
      <c r="BU8" s="11">
        <f>IF(SUM(BE8:BH8)-BI8&gt;0,SUM(BE8:BH8)-BI8,"")</f>
        <v>35.85</v>
      </c>
      <c r="BV8" s="11">
        <f>IF(BR8="","",MAX(BR8,BU8))</f>
        <v>35.85</v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>
        <f>IF(SUM(BV8,BY8)&gt;0,SUM(BV8,BY8),"")</f>
        <v>35.85</v>
      </c>
      <c r="CA8" s="22">
        <v>12</v>
      </c>
      <c r="CB8" s="22">
        <v>6.3</v>
      </c>
      <c r="CC8" s="22">
        <v>11</v>
      </c>
      <c r="CD8" s="22">
        <v>11.13</v>
      </c>
      <c r="CE8" s="22">
        <v>0</v>
      </c>
      <c r="CF8" s="22">
        <v>14.7</v>
      </c>
      <c r="CG8" s="22">
        <v>7.6</v>
      </c>
      <c r="CH8" s="22">
        <v>13.8</v>
      </c>
      <c r="CI8" s="22">
        <v>14.2</v>
      </c>
      <c r="CJ8" s="22">
        <v>0</v>
      </c>
      <c r="CK8" s="22"/>
      <c r="CL8" s="22"/>
      <c r="CM8" s="22"/>
      <c r="CN8" s="22"/>
      <c r="CO8" s="22"/>
      <c r="CP8" s="27"/>
      <c r="CQ8" s="38">
        <f>IF(CC8&gt;0,CC8,"")</f>
        <v>11</v>
      </c>
      <c r="CR8" s="38">
        <f>IF(CD8&gt;0,CD8,"")</f>
        <v>11.13</v>
      </c>
      <c r="CS8" s="40">
        <f>IF(SUM(CA8:CD8)-CE8&gt;0,SUM(CA8:CD8)-CE8,"")</f>
        <v>40.43</v>
      </c>
      <c r="CT8" s="40">
        <f>IF(CH8&gt;0,CH8,"")</f>
        <v>13.8</v>
      </c>
      <c r="CU8" s="40">
        <f>IF(CI8&gt;0,CI8,"")</f>
        <v>14.2</v>
      </c>
      <c r="CV8" s="40">
        <f>IF(SUM(CF8:CI8)-CJ8&gt;0,SUM(CF8:CI8)-CJ8,"")</f>
        <v>50.3</v>
      </c>
      <c r="CW8" s="40">
        <f>IF(CS8="","",MAX(CS8,CV8))</f>
        <v>50.3</v>
      </c>
      <c r="CX8" s="40" t="str">
        <f>IF(CM8&gt;0,CM8,"")</f>
        <v/>
      </c>
      <c r="CY8" s="40" t="str">
        <f>IF(CN8&gt;0,CN8,"")</f>
        <v/>
      </c>
      <c r="CZ8" s="40" t="str">
        <f>IF(SUM(CK8:CN8)-CO8&gt;0,SUM(CK8:CN8)-CO8,"")</f>
        <v/>
      </c>
      <c r="DA8" s="40">
        <f>IF(SUM(CW8,CZ8)&gt;0,SUM(CW8,CZ8),"")</f>
        <v>50.3</v>
      </c>
      <c r="DB8" s="51">
        <f>IF(MAX(ED8,FL8,GT8,IB8,JJ8,KR8,LZ8,NH8,OP8,PX8,RF8,SN8,TV8,VD8,WL8)-IF(N8="",0,N8)&gt;0.001,MAX(ED8,FL8,GT8,IB8,JJ8,KR8,LZ8,NH8,OP8,PX8,RF8,SN8,TV8,VD8,WL8)-IF(N8="",0,N8),"")</f>
        <v>12.439999999999998</v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>
        <v>14.3</v>
      </c>
      <c r="DE8" s="17">
        <v>8.6999999999999993</v>
      </c>
      <c r="DF8" s="17">
        <v>14.8</v>
      </c>
      <c r="DG8" s="17">
        <v>15.07</v>
      </c>
      <c r="DH8" s="17">
        <v>0</v>
      </c>
      <c r="DI8" s="17">
        <v>13.8</v>
      </c>
      <c r="DJ8" s="17">
        <v>8.6999999999999993</v>
      </c>
      <c r="DK8" s="17">
        <v>14.4</v>
      </c>
      <c r="DL8" s="17">
        <v>15.35</v>
      </c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>IF(DF8&gt;0,DF8,"")</f>
        <v>14.8</v>
      </c>
      <c r="DY8" s="40">
        <f>IF(DG8&gt;0,DG8,"")</f>
        <v>15.07</v>
      </c>
      <c r="DZ8" s="40">
        <f>IF(SUM(DD8:DG8)-DH8&gt;0,SUM(DD8:DG8)-DH8,"")</f>
        <v>52.87</v>
      </c>
      <c r="EA8" s="40">
        <f>IF(DK8&gt;0,DK8,"")</f>
        <v>14.4</v>
      </c>
      <c r="EB8" s="40">
        <f>IF(DL8&gt;0,DL8,"")</f>
        <v>15.35</v>
      </c>
      <c r="EC8" s="40">
        <f>IF(SUM(DI8:DL8)-DM8&gt;0,SUM(DI8:DL8)-DM8,"")</f>
        <v>52.25</v>
      </c>
      <c r="ED8" s="40">
        <f>IF(MAX(DZ8,EC8)&gt;0,MAX(DZ8,EC8),"")</f>
        <v>52.87</v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>
        <f>IF(SUM(ED8,EG8,EJ8)&gt;0,SUM(ED8,EG8,EJ8),"")</f>
        <v>52.87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6.8</v>
      </c>
      <c r="WU8" s="26">
        <f>IF($CP8="P",CB8,(CB8+BA8)/2)</f>
        <v>3.65</v>
      </c>
      <c r="WV8" s="26">
        <f>IF($CP8="P",CC8,(CC8+BB8)/2)</f>
        <v>6.5</v>
      </c>
      <c r="WW8" s="26">
        <f>IF($CP8="P",CD8,(CD8+BC8)/2)</f>
        <v>6.4250000000000007</v>
      </c>
      <c r="WX8" s="26">
        <f>IF($CP8="P",CE8,(CE8+BD8)/2)</f>
        <v>0</v>
      </c>
      <c r="WY8" s="26">
        <f>IF($CP8="P",CF8,(CF8+BE8)/2)</f>
        <v>12.25</v>
      </c>
      <c r="WZ8" s="26">
        <f>IF($CP8="P",CG8,(CG8+BF8)/2)</f>
        <v>6.75</v>
      </c>
      <c r="XA8" s="26">
        <f>IF($CP8="P",CH8,(CH8+BG8)/2)</f>
        <v>11.4</v>
      </c>
      <c r="XB8" s="26">
        <f>IF($CP8="P",CI8,(CI8+BH8)/2)</f>
        <v>12.675000000000001</v>
      </c>
      <c r="XC8" s="26">
        <f>IF($CP8="P",CJ8,(CJ8+BI8)/2)</f>
        <v>0</v>
      </c>
      <c r="XD8" s="26">
        <f>IF($CP8="P",CK8,(CK8+BJ8)/2)</f>
        <v>0</v>
      </c>
      <c r="XE8" s="26">
        <f>IF($CP8="P",CL8,(CL8+BK8)/2)</f>
        <v>0</v>
      </c>
      <c r="XF8" s="26">
        <f>IF($CP8="P",CM8,(CM8+BL8)/2)</f>
        <v>0</v>
      </c>
      <c r="XG8" s="26">
        <f>IF($CP8="P",CN8,(CN8+BM8)/2)</f>
        <v>0</v>
      </c>
      <c r="XH8" s="26">
        <f>IF($CP8="P",CO8,(CO8+BN8)/2)</f>
        <v>0</v>
      </c>
      <c r="XI8" s="28" t="s">
        <v>53</v>
      </c>
      <c r="XJ8" s="11">
        <f>IF(WV8&gt;0,WV8,"")</f>
        <v>6.5</v>
      </c>
      <c r="XK8" s="11">
        <f>IF(WW8&gt;0,WW8,"")</f>
        <v>6.4250000000000007</v>
      </c>
      <c r="XL8" s="11">
        <f>IF(SUM(WT8:WW8)-WX8&gt;0,SUM(WT8:WW8)-WX8,"")</f>
        <v>23.375</v>
      </c>
      <c r="XM8" s="11">
        <f>IF(XA8&gt;0,XA8,"")</f>
        <v>11.4</v>
      </c>
      <c r="XN8" s="11">
        <f>IF(XB8&gt;0,XB8,"")</f>
        <v>12.675000000000001</v>
      </c>
      <c r="XO8" s="11">
        <f>IF(SUM(WY8:XB8)-XC8&gt;0,SUM(WY8:XB8)-XC8,"")</f>
        <v>43.075000000000003</v>
      </c>
      <c r="XP8" s="11">
        <f>IF(MAX(XL8,XO8)&gt;0,MAX(XL8,XO8),"")</f>
        <v>43.075000000000003</v>
      </c>
      <c r="XQ8" s="11" t="str">
        <f>IF(XF8&gt;0,XF8,"")</f>
        <v/>
      </c>
      <c r="XR8" s="11" t="str">
        <f>IF(XG8&gt;0,XG8,"")</f>
        <v/>
      </c>
      <c r="XS8" s="11" t="str">
        <f>IF(SUM(XD8:XG8)-XH8&gt;0,SUM(XD8:XG8)-XH8,"")</f>
        <v/>
      </c>
      <c r="XT8" s="11">
        <f>IF(SUM(XP8,XS8)&gt;0,SUM(XP8,XS8),"")</f>
        <v>43.075000000000003</v>
      </c>
    </row>
    <row r="9" spans="1:644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193</v>
      </c>
      <c r="C9" s="4" t="s">
        <v>7</v>
      </c>
      <c r="D9" s="4">
        <v>2008</v>
      </c>
      <c r="E9" s="9">
        <f>SUM(J9:V9)+SUM(J9:T9)*0.0000001+SUM(J9)*0.0000000000001</f>
        <v>241.56002415600557</v>
      </c>
      <c r="F9" s="3" t="str">
        <f>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,AND(TP9&gt;=UC$27,TP9&lt;&gt;"",TR9&gt;=UC$31,TR9&lt;&gt;""),AND(TS9&gt;=UC$27,TS9&lt;&gt;"",TU9&gt;=UC$31,TU9&lt;&gt;""),AND(TW9&gt;=UC$27,TW9&lt;&gt;"",TY9&gt;=UC$31,TYY9&lt;&gt;""),AND(TZ9&gt;=UC$27,TZ9&lt;&gt;"",UB9&gt;=UC$31,UB9&lt;&gt;""),AND(UX9&gt;=VK$27,UX9&lt;&gt;"",UZ9&gt;=VK$31,UZ9&lt;&gt;""),AND(VA9&gt;=VK$27,VA9&lt;&gt;"",VC9&gt;=VK$31,VC9&lt;&gt;""),AND(VE9&gt;=VK$27,VE9&lt;&gt;"",VG9&gt;=VK$31,VG9&lt;&gt;""),AND(VH9&gt;=VK$27,VH9&lt;&gt;"",VJ9&gt;=VK$31,VJ9&lt;&gt;""),AND(WF9&gt;=WS$27,WF9&lt;&gt;"",WH9&gt;=WS$31,WH9&lt;&gt;""),AND(WI9&gt;=WS$27,WI9&lt;&gt;"",WK9&gt;=WS$31,WK9&lt;&gt;""),AND(WM9&gt;=WS$27,WM9&lt;&gt;"",WO9&gt;=WS$31,WO9&lt;&gt;""),AND(WP9&gt;=WS$27,WP9&lt;&gt;"",WR9&gt;=WS$31,WR9&lt;&gt;"")),"P","")</f>
        <v>P</v>
      </c>
      <c r="G9" s="3" t="str">
        <f>IF(OR(AND(AQ9&gt;=AY$31,AQ9&lt;&gt;"",AN9=""),AND(AT9&gt;=AY$31,AT9&lt;&gt;"",AN9=""),AND(AX9&gt;=AY$31,AX9&lt;&gt;"",AN9=""),AND(BR9&gt;=BZ$31,BR9&lt;&gt;"",BO9=""),AND(BU9&gt;=BZ$31,BU9&lt;&gt;"",BO9=""),AND(BY9&gt;=BZ$31,BY9&lt;&gt;"",BO9=""),AND(CS9&gt;=DA$31,CS9&lt;&gt;"",CP9=""),AND(CV9&gt;=DA$31,CV9&lt;&gt;"",CP9=""),AND(CZ9&gt;=DA$31,CZ9&lt;&gt;"",CP9=""),AND(DZ9&gt;=EK$31,DZ9&lt;&gt;""),AND(EC9&gt;=EK$31,EC9&lt;&gt;""),AND(EG9&gt;=EK$31,EG9&lt;&gt;""),AND(EJ9&gt;=EK$31,EJ9&lt;&gt;""),AND(FH9&gt;=FS$31,FH9&lt;&gt;""),AND(FK9&gt;=FS$31,FK9&lt;&gt;""),AND(FO9&gt;=FS$31,FO9&lt;&gt;""),AND(FR9&gt;=FS$31,FR9&lt;&gt;""),AND(GP9&gt;=HA$31,GP9&lt;&gt;""),AND(GS9&gt;=HA$31,GS9&lt;&gt;""),AND(GW9&gt;=HA$31,GW9&lt;&gt;""),AND(GZ9&gt;=HA$31,GZ9&lt;&gt;""),AND(HX9&gt;=II$31,HX9&lt;&gt;""),AND(IA9&gt;=II$31,IA9&lt;&gt;""),AND(IE9&gt;=II$31,IE9&lt;&gt;""),AND(IH9&gt;=II$31,IH9&lt;&gt;""),AND(JF9&gt;=JQ$31,JF9&lt;&gt;""),AND(JI9&gt;=JQ$31,JI9&lt;&gt;""),AND(JM9&gt;=JQ$31,JM9&lt;&gt;""),AND(JP9&gt;=JQ$31,JP9&lt;&gt;""),AND(KN9&gt;=KY$31,KN9&lt;&gt;""),AND(KQ9&gt;=KY$31,KQ9&lt;&gt;""),AND(KU9&gt;=KY$31,KU9&lt;&gt;""),AND(KX9&gt;=KY$31,KX9&lt;&gt;""),AND(LV9&gt;=MG$31,LV9&lt;&gt;""),AND(LY9&gt;=MG$31,LY9&lt;&gt;""),AND(MC9&gt;=MG$31,MC9&lt;&gt;""),AND(MF9&gt;=MG$31,MF9&lt;&gt;""),AND(ND9&gt;=NO$31,ND9&lt;&gt;""),AND(NG9&gt;=NO$31,NG9&lt;&gt;""),AND(NK9&gt;=NO$31,NK9&lt;&gt;""),AND(NN9&gt;=NO$31,NN9&lt;&gt;""),AND(OL9&gt;=OW$31,OL9&lt;&gt;""),AND(OO9&gt;=OW$31,OO9&lt;&gt;""),AND(OS9&gt;=OW$31,OS9&lt;&gt;""),AND(OV9&gt;=OW$31,OV9&lt;&gt;""),AND(PT9&gt;=QE$31,PT9&lt;&gt;""),AND(PW9&gt;=QE$31,PW9&lt;&gt;""),AND(QA9&gt;=QE$31,QA9&lt;&gt;""),AND(QD9&gt;=QE$31,QD9&lt;&gt;""),AND(RB9&gt;=RM$31,RB9&lt;&gt;""),AND(RE9&gt;=RM$31,RE9&lt;&gt;""),AND(RI9&gt;=RM$31,RI9&lt;&gt;""),AND(RL9&gt;=RM$31,RL9&lt;&gt;""),AND(SJ9&gt;=SU$31,SJ9&lt;&gt;""),AND(SM9&gt;=SU$31,SM9&lt;&gt;""),AND(SQ9&gt;=SU$31,SQ9&lt;&gt;""),AND(ST9&gt;=SU$31,ST9&lt;&gt;""),AND(TR9&gt;=UC$31,TR9&lt;&gt;""),AND(TU9&gt;=UC$31,TU9&lt;&gt;""),AND(TY9&gt;=UC$31,TYY9&lt;&gt;""),AND(UB9&gt;=UC$31,UB9&lt;&gt;""),AND(UZ9&gt;=VK$31,UZ9&lt;&gt;""),AND(VC9&gt;=VK$31,VC9&lt;&gt;""),AND(VG9&gt;=VK$31,VG9&lt;&gt;""),AND(VJ9&gt;=VK$31,VJ9&lt;&gt;""),AND(WH9&gt;=WS$31,WH9&lt;&gt;""),AND(WK9&gt;=WS$31,WK9&lt;&gt;""),AND(WO9&gt;=WS$31,WO9&lt;&gt;""),AND(WR9&gt;=WS$31,WR9&lt;&gt;"")),"P","")</f>
        <v>P</v>
      </c>
      <c r="H9" s="36" t="str">
        <f>IF(AND(G9="P",F9=""),"No DD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$354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Merit",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Excellence",IF(I9="P","Worlds Team",IF(F9="P","National Team","")))))</f>
        <v>National Team</v>
      </c>
      <c r="I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,AND(TP9&gt;=UC$28,TP9&lt;&gt;"",TR9&gt;=UC$32,TR9&lt;&gt;""),AND(TS9&gt;=UC$28,TS9&lt;&gt;"",TU9&gt;=UC$32,TU9&lt;&gt;""),AND(TW9&gt;=UC$28,TW9&lt;&gt;"",TY9&gt;=UC$32,TYY9&lt;&gt;""),AND(TZ9&gt;=UC$28,TZ9&lt;&gt;"",UB9&gt;=UC$32,UB9&lt;&gt;""),AND(UX9&gt;=VK$28,UX9&lt;&gt;"",UZ9&gt;=VK$32,UZ9&lt;&gt;""),AND(VA9&gt;=VK$28,VA9&lt;&gt;"",VC9&gt;=VK$32,VC9&lt;&gt;""),AND(VE9&gt;=VK$28,VE9&lt;&gt;"",VG9&gt;=VK$32,VG9&lt;&gt;""),AND(VH9&gt;=VK$28,VH9&lt;&gt;"",VJ9&gt;=VK$32,VJ9&lt;&gt;""),AND(WF9&gt;=WS$28,WF9&lt;&gt;"",WH9&gt;=WS$32,WH9&lt;&gt;""),AND(WI9&gt;=WS$28,WI9&lt;&gt;"",WK9&gt;=WS$32,WK9&lt;&gt;""),AND(WM9&gt;=WS$28,WM9&lt;&gt;"",WO9&gt;=WS$32,WO9&lt;&gt;""),AND(WP9&gt;=WS$28,WP9&lt;&gt;"",WR9&gt;=WS$32,WR9&lt;&gt;"")),"P","")</f>
        <v/>
      </c>
      <c r="J9" s="8">
        <f>IF(COUNT(AQ9,AT9,BR9,BU9,CS9,CV9)&gt;0,LARGE((AQ9,AT9,BR9,BU9,CS9,CV9),1),0)</f>
        <v>55.58</v>
      </c>
      <c r="K9" s="8" t="str">
        <f>IF(J9="","",IF(OR(J9=CS9,J9=CV9),$CA$1,IF(OR(J9=BR9,J9=BU9),$AZ$1,IF(OR(J9=AQ9,J9=AT9),$Y$1,""))))</f>
        <v>2025 Nationals</v>
      </c>
      <c r="L9" s="8">
        <f>IF(COUNT(AQ9,AT9,BR9,BU9,CS9,CV9)&gt;1,LARGE((AQ9,AT9,BR9,BU9,CS9,CV9),2),0)</f>
        <v>50.71</v>
      </c>
      <c r="M9" s="8" t="str">
        <f>IF(L9="","",IF(OR(L9=CS9,L9=CV9),$CA$1,IF(OR(L9=BR9,L9=BU9),$AZ$1,IF(OR(L9=AQ9,L9=AT9),$Y$1,""))))</f>
        <v>2025 Elite Canada</v>
      </c>
      <c r="N9" s="8">
        <f>IF(COUNT(AQ9,AT9,BR9,BU9,CS9,CV9)&gt;2,LARGE((AQ9,AT9,BR9,BU9,CS9,CV9),3),0)</f>
        <v>49.12</v>
      </c>
      <c r="O9" s="8" t="str">
        <f>IF(N9="","",IF(OR(N9=CS9,N9=CV9),$CA$1,IF(OR(N9=BR9,N9=BU9),$AZ$1,IF(OR(N9=AQ9,N9=AT9),$Y$1,""))))</f>
        <v>2024 3rd Domestic Trial</v>
      </c>
      <c r="P9" s="8">
        <f>IF(MAX(AX9,BY9,CZ9)&gt;0,MAX(AX9,BY9,CZ9),0)</f>
        <v>54.57</v>
      </c>
      <c r="Q9" s="8" t="str">
        <f>IF(P9="","",IF(P9=CZ9,$CA$1,IF(P9=BY9,$AZ$1,IF(P9=AX9,$Y$1,""))))</f>
        <v>2025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15.9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2025 Nationals</v>
      </c>
      <c r="T9" s="8">
        <f>MAX(IF(AND(AO9&lt;&gt;"",AO9&gt;=$AY$27),AP9,0),IF(AND(AR9&lt;&gt;"",AR9&gt;=$AY$27),AS9,0),IF(AND(AV9&lt;&gt;"",AV9&gt;=$AY$27),AW9,0),IF(AND(BP9&lt;&gt;"",BP9&gt;=$BZ$27),BQ9,0),IF(AND(BS9&lt;&gt;"",BS9&gt;=$BZ$27),BT9,0),IF(AND(BW9&lt;&gt;"",BW9&gt;=$BZ$27),BX9,0),IF(AND(CQ9&lt;&gt;"",CQ9&gt;=$DA$27),CR9,0),IF(AND(CT9&lt;&gt;"",CT9&gt;=$DA$27),CU9,0),IF(AND(CX9&lt;&gt;"",CX9&gt;=$DA$27),CY9,0),IF(AND(DX9&lt;&gt;"",DX9&gt;=$EK$27),DY9,0),IF(AND(EA9&lt;&gt;"",EA9&gt;=$EK$27),EB9,0),IF(AND(EE9&lt;&gt;"",EE9&gt;=$EK$27),EF9,0),IF(AND(EH9&lt;&gt;"",EH9&gt;=$EK$27),EI9,0),IF(AND(FF9&lt;&gt;"",FF9&gt;=$FS$27),FG9,0),IF(AND(FI9&lt;&gt;"",FI9&gt;=$FS$27),FJ9,0),IF(AND(FM9&lt;&gt;"",FM9&gt;=$FS$27),FN9,0),IF(AND(FP9&lt;&gt;"",FP9&gt;=$FS$27),FQ9,0),IF(AND(GN9&lt;&gt;"",GN9&gt;=$HA$27),GO9,0),IF(AND(GQ9&lt;&gt;"",GQ9&gt;=$HA$27),GR9,0),IF(AND(GU9&lt;&gt;"",GU9&gt;=$HA$27),GV9,0),IF(AND(GX9&lt;&gt;"",GX9&gt;=$HA$27),GY9,0),IF(AND(HV9&lt;&gt;"",HV9&gt;=$II$27),HW9,0),IF(AND(HY9&lt;&gt;"",HY9&gt;=$II$27),HZ9,0),IF(AND(IC9&lt;&gt;"",IC9&gt;=$II$27),ID9,0),IF(AND(IF9&lt;&gt;"",IF9&gt;=$II$27),IG9,0),IF(AND(JD9&lt;&gt;"",JD9&gt;=$JQ$27),JE9,0),IF(AND(JG9&lt;&gt;"",JG9&gt;=$JQ$27),JH9,0),IF(AND(JK9&lt;&gt;"",JK9&gt;=$JQ$27),JL9,0),IF(AND(JN9&lt;&gt;"",JN9&gt;=$JQ$27),JO9,0),IF(AND(KL9&lt;&gt;"",KL9&gt;=$KY$27),KM9,0),IF(AND(KO9&lt;&gt;"",KO9&gt;=$KY$27),KP9,0),IF(AND(KS9&lt;&gt;"",KS9&gt;=$KY$27),KT9,0),IF(AND(KV9&lt;&gt;"",KV9&gt;=$KY$27),KW9,0),IF(AND(LT9&lt;&gt;"",LT9&gt;=$MG$27),LU9,0),IF(AND(LW9&lt;&gt;"",LW9&gt;=$MG$27),LX9,0),IF(AND(MA9&lt;&gt;"",MA9&gt;=$MG$27),MB9,0),IF(AND(MD9&lt;&gt;"",MD9&gt;=$MG$27),ME9,0),IF(AND(NB9&lt;&gt;"",NB9&gt;=$NO$27),NC9,0),IF(AND(NE9&lt;&gt;"",NE9&gt;=$NO$27),NF9,0),IF(AND(NI9&lt;&gt;"",NI9&gt;=$NO$27),NJ9,0),IF(AND(NL9&lt;&gt;"",NL9&gt;=$NO$27),NM9,0),IF(AND(OJ9&lt;&gt;"",OJ9&gt;=$OW$27),OK9,0),IF(AND(OM9&lt;&gt;"",OM9&gt;=$OW$27),ON9,0),IF(AND(OQ9&lt;&gt;"",OQ9&gt;=$OW$27),OR9,0),IF(AND(OT9&lt;&gt;"",OT9&gt;=$OW$27),OU9,0),IF(AND(PR9&lt;&gt;"",PR9&gt;=$QE$27),PS9,0),IF(AND(PU9&lt;&gt;"",PU9&gt;=$QE$27),PV9,0),IF(AND(PY9&lt;&gt;"",PY9&gt;=$QE$27),PZ9,0),IF(AND(QB9&lt;&gt;"",QB9&gt;=$QE$27),QC9,0),IF(AND(QZ9&lt;&gt;"",QZ9&gt;=$RM$27),RA9,0),IF(AND(RC9&lt;&gt;"",RC9&gt;=$RM$27),RD9,0),IF(AND(RG9&lt;&gt;"",RG9&gt;=$RM$27),RH9,0),IF(AND(RJ9&lt;&gt;"",RJ9&gt;=$RM$27),RK9,0),IF(AND(SH9&lt;&gt;"",SH9&gt;=$SU$27),SI9,0),IF(AND(SK9&lt;&gt;"",SK9&gt;=$SU$27),SL9,0),IF(AND(SO9&lt;&gt;"",SO9&gt;=$SU$27),SP9,0),IF(AND(SR9&lt;&gt;"",SR9&gt;=$SU$27),SS9,0),IF(AND(TP9&lt;&gt;"",TP9&gt;=$UC$27),TQ9,0),IF(AND(TS9&lt;&gt;"",TS9&gt;=$UC$27),TT9,0),IF(AND(TW9&lt;&gt;"",TW9&gt;=$UC$27),TX9,0),IF(AND(TZ9&lt;&gt;"",TZ9&gt;=$UC$27),UA9,0),IF(AND(UX9&lt;&gt;"",UX9&gt;=$VK$27),UY9,0),IF(AND(VA9&lt;&gt;"",VA9&gt;=$VK$27),VB9,0),IF(AND(VE9&lt;&gt;"",VE9&gt;=$VK$27),VF9,0),IF(AND(VH9&lt;&gt;"",VH9&gt;=$VK$27),VI9,0),IF(AND(WF9&lt;&gt;"",WF9&gt;=$WS$27),WG9,0),IF(AND(WI9&lt;&gt;"",WI9&gt;=$WS$27),WJ9,0),IF(AND(WM9&lt;&gt;"",WM9&gt;=$WS$27),WN9,0),IF(AND(WP9&lt;&gt;"",WP9&gt;=$WS$27),WQ9,0),0)</f>
        <v>15.68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2025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18</v>
      </c>
      <c r="Z9" s="22">
        <v>9.4</v>
      </c>
      <c r="AA9" s="22">
        <v>0</v>
      </c>
      <c r="AB9" s="22">
        <v>16.57</v>
      </c>
      <c r="AC9" s="22">
        <v>0</v>
      </c>
      <c r="AD9" s="22">
        <v>13.5</v>
      </c>
      <c r="AE9" s="22">
        <v>8.5</v>
      </c>
      <c r="AF9" s="22">
        <v>12.8</v>
      </c>
      <c r="AG9" s="22">
        <v>14.32</v>
      </c>
      <c r="AH9" s="22">
        <v>0</v>
      </c>
      <c r="AI9" s="22">
        <v>14.7</v>
      </c>
      <c r="AJ9" s="22">
        <v>8.8000000000000007</v>
      </c>
      <c r="AK9" s="22">
        <v>14.4</v>
      </c>
      <c r="AL9" s="22">
        <v>15.99</v>
      </c>
      <c r="AM9" s="22">
        <v>0</v>
      </c>
      <c r="AN9" s="27"/>
      <c r="AO9" s="38" t="str">
        <f>IF(AA9&gt;0,AA9,"")</f>
        <v/>
      </c>
      <c r="AP9" s="38">
        <f>IF(AB9&gt;0,AB9,"")</f>
        <v>16.57</v>
      </c>
      <c r="AQ9" s="40">
        <f>IF(SUM(Y9:AB9)-AC9&gt;0,SUM(Y9:AB9)-AC9,"")</f>
        <v>43.97</v>
      </c>
      <c r="AR9" s="40">
        <f>IF(AF9&gt;0,AF9,"")</f>
        <v>12.8</v>
      </c>
      <c r="AS9" s="40">
        <f>IF(AG9&gt;0,AG9,"")</f>
        <v>14.32</v>
      </c>
      <c r="AT9" s="40">
        <f>IF(SUM(AD9:AG9)-AH9&gt;0,SUM(AD9:AG9)-AH9,"")</f>
        <v>49.12</v>
      </c>
      <c r="AU9" s="40">
        <f>IF(AQ9="","",MAX(AQ9,AT9))</f>
        <v>49.12</v>
      </c>
      <c r="AV9" s="40">
        <f>IF(AK9&gt;0,AK9,"")</f>
        <v>14.4</v>
      </c>
      <c r="AW9" s="40">
        <f>IF(AL9&gt;0,AL9,"")</f>
        <v>15.99</v>
      </c>
      <c r="AX9" s="40">
        <f>IF(SUM(AI9:AL9)-AM9&gt;0,SUM(AI9:AL9)-AM9,"")</f>
        <v>53.89</v>
      </c>
      <c r="AY9" s="40">
        <f>IF(SUM(AU9,AX9)&gt;0,SUM(AU9,AX9),"")</f>
        <v>103.00999999999999</v>
      </c>
      <c r="AZ9" s="26">
        <v>14</v>
      </c>
      <c r="BA9" s="26">
        <v>9.1999999999999993</v>
      </c>
      <c r="BB9" s="26">
        <v>13.4</v>
      </c>
      <c r="BC9" s="26">
        <v>15.21</v>
      </c>
      <c r="BD9" s="26">
        <v>1.1000000000000001</v>
      </c>
      <c r="BE9" s="26">
        <v>4.7</v>
      </c>
      <c r="BF9" s="26">
        <v>3</v>
      </c>
      <c r="BG9" s="26">
        <v>5</v>
      </c>
      <c r="BH9" s="26">
        <v>5.03</v>
      </c>
      <c r="BI9" s="26">
        <v>0</v>
      </c>
      <c r="BJ9" s="26">
        <v>7.6</v>
      </c>
      <c r="BK9" s="26">
        <v>5.3</v>
      </c>
      <c r="BL9" s="26">
        <v>6.9</v>
      </c>
      <c r="BM9" s="26">
        <v>9.18</v>
      </c>
      <c r="BN9" s="26">
        <v>0</v>
      </c>
      <c r="BO9" s="28"/>
      <c r="BP9" s="39">
        <f>IF(BB9&gt;0,BB9,"")</f>
        <v>13.4</v>
      </c>
      <c r="BQ9" s="39">
        <f>IF(BC9&gt;0,BC9,"")</f>
        <v>15.21</v>
      </c>
      <c r="BR9" s="11">
        <f>IF(SUM(AZ9:BC9)-BD9&gt;0,SUM(AZ9:BC9)-BD9,"")</f>
        <v>50.71</v>
      </c>
      <c r="BS9" s="11">
        <f>IF(BG9&gt;0,BG9,"")</f>
        <v>5</v>
      </c>
      <c r="BT9" s="11">
        <f>IF(BH9&gt;0,BH9,"")</f>
        <v>5.03</v>
      </c>
      <c r="BU9" s="11">
        <f>IF(SUM(BE9:BH9)-BI9&gt;0,SUM(BE9:BH9)-BI9,"")</f>
        <v>17.73</v>
      </c>
      <c r="BV9" s="11">
        <f>IF(BR9="","",MAX(BR9,BU9))</f>
        <v>50.71</v>
      </c>
      <c r="BW9" s="11">
        <f>IF(BL9&gt;0,BL9,"")</f>
        <v>6.9</v>
      </c>
      <c r="BX9" s="11">
        <f>IF(BM9&gt;0,BM9,"")</f>
        <v>9.18</v>
      </c>
      <c r="BY9" s="11">
        <f>IF(SUM(BJ9:BM9)-BN9&gt;0,SUM(BJ9:BM9)-BN9,"")</f>
        <v>28.979999999999997</v>
      </c>
      <c r="BZ9" s="11">
        <f>IF(SUM(BV9,BY9)&gt;0,SUM(BV9,BY9),"")</f>
        <v>79.69</v>
      </c>
      <c r="CA9" s="22">
        <v>5.7</v>
      </c>
      <c r="CB9" s="22">
        <v>3.7</v>
      </c>
      <c r="CC9" s="22">
        <v>6.9</v>
      </c>
      <c r="CD9" s="22">
        <v>6.48</v>
      </c>
      <c r="CE9" s="22">
        <v>0</v>
      </c>
      <c r="CF9" s="22">
        <v>14.7</v>
      </c>
      <c r="CG9" s="22">
        <v>9.3000000000000007</v>
      </c>
      <c r="CH9" s="22">
        <v>15.9</v>
      </c>
      <c r="CI9" s="22">
        <v>15.68</v>
      </c>
      <c r="CJ9" s="22">
        <v>0</v>
      </c>
      <c r="CK9" s="22">
        <v>15.3</v>
      </c>
      <c r="CL9" s="22">
        <v>9.1999999999999993</v>
      </c>
      <c r="CM9" s="22">
        <v>14.9</v>
      </c>
      <c r="CN9" s="22">
        <v>15.17</v>
      </c>
      <c r="CO9" s="22">
        <v>0</v>
      </c>
      <c r="CP9" s="27"/>
      <c r="CQ9" s="38">
        <f>IF(CC9&gt;0,CC9,"")</f>
        <v>6.9</v>
      </c>
      <c r="CR9" s="38">
        <f>IF(CD9&gt;0,CD9,"")</f>
        <v>6.48</v>
      </c>
      <c r="CS9" s="40">
        <f>IF(SUM(CA9:CD9)-CE9&gt;0,SUM(CA9:CD9)-CE9,"")</f>
        <v>22.78</v>
      </c>
      <c r="CT9" s="40">
        <f>IF(CH9&gt;0,CH9,"")</f>
        <v>15.9</v>
      </c>
      <c r="CU9" s="40">
        <f>IF(CI9&gt;0,CI9,"")</f>
        <v>15.68</v>
      </c>
      <c r="CV9" s="40">
        <f>IF(SUM(CF9:CI9)-CJ9&gt;0,SUM(CF9:CI9)-CJ9,"")</f>
        <v>55.58</v>
      </c>
      <c r="CW9" s="40">
        <f>IF(CS9="","",MAX(CS9,CV9))</f>
        <v>55.58</v>
      </c>
      <c r="CX9" s="40">
        <f>IF(CM9&gt;0,CM9,"")</f>
        <v>14.9</v>
      </c>
      <c r="CY9" s="40">
        <f>IF(CN9&gt;0,CN9,"")</f>
        <v>15.17</v>
      </c>
      <c r="CZ9" s="40">
        <f>IF(SUM(CK9:CN9)-CO9&gt;0,SUM(CK9:CN9)-CO9,"")</f>
        <v>54.57</v>
      </c>
      <c r="DA9" s="40">
        <f>IF(SUM(CW9,CZ9)&gt;0,SUM(CW9,CZ9),"")</f>
        <v>110.15</v>
      </c>
      <c r="DB9" s="51" t="str">
        <f>IF(MAX(ED9,FL9,GT9,IB9,JJ9,KR9,LZ9,NH9,OP9,PX9,RF9,SN9,TV9,VD9,WL9)-IF(N9="",0,N9)&gt;0.001,MAX(ED9,FL9,GT9,IB9,JJ9,KR9,LZ9,NH9,OP9,PX9,RF9,SN9,TV9,VD9,WL9)-IF(N9="",0,N9),"")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9.85</v>
      </c>
      <c r="WU9" s="26">
        <f>IF($CP9="P",CB9,(CB9+BA9)/2)</f>
        <v>6.4499999999999993</v>
      </c>
      <c r="WV9" s="26">
        <f>IF($CP9="P",CC9,(CC9+BB9)/2)</f>
        <v>10.15</v>
      </c>
      <c r="WW9" s="26">
        <f>IF($CP9="P",CD9,(CD9+BC9)/2)</f>
        <v>10.845000000000001</v>
      </c>
      <c r="WX9" s="26">
        <f>IF($CP9="P",CE9,(CE9+BD9)/2)</f>
        <v>0.55000000000000004</v>
      </c>
      <c r="WY9" s="26">
        <f>IF($CP9="P",CF9,(CF9+BE9)/2)</f>
        <v>9.6999999999999993</v>
      </c>
      <c r="WZ9" s="26">
        <f>IF($CP9="P",CG9,(CG9+BF9)/2)</f>
        <v>6.15</v>
      </c>
      <c r="XA9" s="26">
        <f>IF($CP9="P",CH9,(CH9+BG9)/2)</f>
        <v>10.45</v>
      </c>
      <c r="XB9" s="26">
        <f>IF($CP9="P",CI9,(CI9+BH9)/2)</f>
        <v>10.355</v>
      </c>
      <c r="XC9" s="26">
        <f>IF($CP9="P",CJ9,(CJ9+BI9)/2)</f>
        <v>0</v>
      </c>
      <c r="XD9" s="26">
        <f>IF($CP9="P",CK9,(CK9+BJ9)/2)</f>
        <v>11.45</v>
      </c>
      <c r="XE9" s="26">
        <f>IF($CP9="P",CL9,(CL9+BK9)/2)</f>
        <v>7.25</v>
      </c>
      <c r="XF9" s="26">
        <f>IF($CP9="P",CM9,(CM9+BL9)/2)</f>
        <v>10.9</v>
      </c>
      <c r="XG9" s="26">
        <f>IF($CP9="P",CN9,(CN9+BM9)/2)</f>
        <v>12.175000000000001</v>
      </c>
      <c r="XH9" s="26">
        <f>IF($CP9="P",CO9,(CO9+BN9)/2)</f>
        <v>0</v>
      </c>
      <c r="XI9" s="28" t="s">
        <v>53</v>
      </c>
      <c r="XJ9" s="11">
        <f>IF(WV9&gt;0,WV9,"")</f>
        <v>10.15</v>
      </c>
      <c r="XK9" s="11">
        <f>IF(WW9&gt;0,WW9,"")</f>
        <v>10.845000000000001</v>
      </c>
      <c r="XL9" s="11">
        <f>IF(SUM(WT9:WW9)-WX9&gt;0,SUM(WT9:WW9)-WX9,"")</f>
        <v>36.744999999999997</v>
      </c>
      <c r="XM9" s="11">
        <f>IF(XA9&gt;0,XA9,"")</f>
        <v>10.45</v>
      </c>
      <c r="XN9" s="11">
        <f>IF(XB9&gt;0,XB9,"")</f>
        <v>10.355</v>
      </c>
      <c r="XO9" s="11">
        <f>IF(SUM(WY9:XB9)-XC9&gt;0,SUM(WY9:XB9)-XC9,"")</f>
        <v>36.655000000000001</v>
      </c>
      <c r="XP9" s="11">
        <f>IF(MAX(XL9,XO9)&gt;0,MAX(XL9,XO9),"")</f>
        <v>36.744999999999997</v>
      </c>
      <c r="XQ9" s="11">
        <f>IF(XF9&gt;0,XF9,"")</f>
        <v>10.9</v>
      </c>
      <c r="XR9" s="11">
        <f>IF(XG9&gt;0,XG9,"")</f>
        <v>12.175000000000001</v>
      </c>
      <c r="XS9" s="11">
        <f>IF(SUM(XD9:XG9)-XH9&gt;0,SUM(XD9:XG9)-XH9,"")</f>
        <v>41.775000000000006</v>
      </c>
      <c r="XT9" s="11">
        <f>IF(SUM(XP9,XS9)&gt;0,SUM(XP9,XS9),"")</f>
        <v>78.52000000000001</v>
      </c>
    </row>
    <row r="10" spans="1:644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72</v>
      </c>
      <c r="C10" s="4" t="s">
        <v>71</v>
      </c>
      <c r="D10" s="4">
        <v>2001</v>
      </c>
      <c r="E10" s="9">
        <f>SUM(J10:V10)+SUM(J10:T10)*0.0000001+SUM(J10)*0.0000000000001</f>
        <v>237.74502256300542</v>
      </c>
      <c r="F10" s="3" t="str">
        <f>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,AND(TP10&gt;=UC$27,TP10&lt;&gt;"",TR10&gt;=UC$31,TR10&lt;&gt;""),AND(TS10&gt;=UC$27,TS10&lt;&gt;"",TU10&gt;=UC$31,TU10&lt;&gt;""),AND(TW10&gt;=UC$27,TW10&lt;&gt;"",TY10&gt;=UC$31,TYY10&lt;&gt;""),AND(TZ10&gt;=UC$27,TZ10&lt;&gt;"",UB10&gt;=UC$31,UB10&lt;&gt;""),AND(UX10&gt;=VK$27,UX10&lt;&gt;"",UZ10&gt;=VK$31,UZ10&lt;&gt;""),AND(VA10&gt;=VK$27,VA10&lt;&gt;"",VC10&gt;=VK$31,VC10&lt;&gt;""),AND(VE10&gt;=VK$27,VE10&lt;&gt;"",VG10&gt;=VK$31,VG10&lt;&gt;""),AND(VH10&gt;=VK$27,VH10&lt;&gt;"",VJ10&gt;=VK$31,VJ10&lt;&gt;""),AND(WF10&gt;=WS$27,WF10&lt;&gt;"",WH10&gt;=WS$31,WH10&lt;&gt;""),AND(WI10&gt;=WS$27,WI10&lt;&gt;"",WK10&gt;=WS$31,WK10&lt;&gt;""),AND(WM10&gt;=WS$27,WM10&lt;&gt;"",WO10&gt;=WS$31,WO10&lt;&gt;""),AND(WP10&gt;=WS$27,WP10&lt;&gt;"",WR10&gt;=WS$31,WR10&lt;&gt;"")),"P","")</f>
        <v>P</v>
      </c>
      <c r="G10" s="3" t="str">
        <f>IF(OR(AND(AQ10&gt;=AY$31,AQ10&lt;&gt;"",AN10=""),AND(AT10&gt;=AY$31,AT10&lt;&gt;"",AN10=""),AND(AX10&gt;=AY$31,AX10&lt;&gt;"",AN10=""),AND(BR10&gt;=BZ$31,BR10&lt;&gt;"",BO10=""),AND(BU10&gt;=BZ$31,BU10&lt;&gt;"",BO10=""),AND(BY10&gt;=BZ$31,BY10&lt;&gt;"",BO10=""),AND(CS10&gt;=DA$31,CS10&lt;&gt;"",CP10=""),AND(CV10&gt;=DA$31,CV10&lt;&gt;"",CP10=""),AND(CZ10&gt;=DA$31,CZ10&lt;&gt;"",CP10=""),AND(DZ10&gt;=EK$31,DZ10&lt;&gt;""),AND(EC10&gt;=EK$31,EC10&lt;&gt;""),AND(EG10&gt;=EK$31,EG10&lt;&gt;""),AND(EJ10&gt;=EK$31,EJ10&lt;&gt;""),AND(FH10&gt;=FS$31,FH10&lt;&gt;""),AND(FK10&gt;=FS$31,FK10&lt;&gt;""),AND(FO10&gt;=FS$31,FO10&lt;&gt;""),AND(FR10&gt;=FS$31,FR10&lt;&gt;""),AND(GP10&gt;=HA$31,GP10&lt;&gt;""),AND(GS10&gt;=HA$31,GS10&lt;&gt;""),AND(GW10&gt;=HA$31,GW10&lt;&gt;""),AND(GZ10&gt;=HA$31,GZ10&lt;&gt;""),AND(HX10&gt;=II$31,HX10&lt;&gt;""),AND(IA10&gt;=II$31,IA10&lt;&gt;""),AND(IE10&gt;=II$31,IE10&lt;&gt;""),AND(IH10&gt;=II$31,IH10&lt;&gt;""),AND(JF10&gt;=JQ$31,JF10&lt;&gt;""),AND(JI10&gt;=JQ$31,JI10&lt;&gt;""),AND(JM10&gt;=JQ$31,JM10&lt;&gt;""),AND(JP10&gt;=JQ$31,JP10&lt;&gt;""),AND(KN10&gt;=KY$31,KN10&lt;&gt;""),AND(KQ10&gt;=KY$31,KQ10&lt;&gt;""),AND(KU10&gt;=KY$31,KU10&lt;&gt;""),AND(KX10&gt;=KY$31,KX10&lt;&gt;""),AND(LV10&gt;=MG$31,LV10&lt;&gt;""),AND(LY10&gt;=MG$31,LY10&lt;&gt;""),AND(MC10&gt;=MG$31,MC10&lt;&gt;""),AND(MF10&gt;=MG$31,MF10&lt;&gt;""),AND(ND10&gt;=NO$31,ND10&lt;&gt;""),AND(NG10&gt;=NO$31,NG10&lt;&gt;""),AND(NK10&gt;=NO$31,NK10&lt;&gt;""),AND(NN10&gt;=NO$31,NN10&lt;&gt;""),AND(OL10&gt;=OW$31,OL10&lt;&gt;""),AND(OO10&gt;=OW$31,OO10&lt;&gt;""),AND(OS10&gt;=OW$31,OS10&lt;&gt;""),AND(OV10&gt;=OW$31,OV10&lt;&gt;""),AND(PT10&gt;=QE$31,PT10&lt;&gt;""),AND(PW10&gt;=QE$31,PW10&lt;&gt;""),AND(QA10&gt;=QE$31,QA10&lt;&gt;""),AND(QD10&gt;=QE$31,QD10&lt;&gt;""),AND(RB10&gt;=RM$31,RB10&lt;&gt;""),AND(RE10&gt;=RM$31,RE10&lt;&gt;""),AND(RI10&gt;=RM$31,RI10&lt;&gt;""),AND(RL10&gt;=RM$31,RL10&lt;&gt;""),AND(SJ10&gt;=SU$31,SJ10&lt;&gt;""),AND(SM10&gt;=SU$31,SM10&lt;&gt;""),AND(SQ10&gt;=SU$31,SQ10&lt;&gt;""),AND(ST10&gt;=SU$31,ST10&lt;&gt;""),AND(TR10&gt;=UC$31,TR10&lt;&gt;""),AND(TU10&gt;=UC$31,TU10&lt;&gt;""),AND(TY10&gt;=UC$31,TYY10&lt;&gt;""),AND(UB10&gt;=UC$31,UB10&lt;&gt;""),AND(UZ10&gt;=VK$31,UZ10&lt;&gt;""),AND(VC10&gt;=VK$31,VC10&lt;&gt;""),AND(VG10&gt;=VK$31,VG10&lt;&gt;""),AND(VJ10&gt;=VK$31,VJ10&lt;&gt;""),AND(WH10&gt;=WS$31,WH10&lt;&gt;""),AND(WK10&gt;=WS$31,WK10&lt;&gt;""),AND(WO10&gt;=WS$31,WO10&lt;&gt;""),AND(WR10&gt;=WS$31,WR10&lt;&gt;"")),"P","")</f>
        <v>P</v>
      </c>
      <c r="H10" s="36" t="str">
        <f>IF(AND(G10="P",F10=""),"No DD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$354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Merit",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Excellence",IF(I10="P","Worlds Team",IF(F10="P","National Team","")))))</f>
        <v>National Team</v>
      </c>
      <c r="I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,AND(TP10&gt;=UC$28,TP10&lt;&gt;"",TR10&gt;=UC$32,TR10&lt;&gt;""),AND(TS10&gt;=UC$28,TS10&lt;&gt;"",TU10&gt;=UC$32,TU10&lt;&gt;""),AND(TW10&gt;=UC$28,TW10&lt;&gt;"",TY10&gt;=UC$32,TYY10&lt;&gt;""),AND(TZ10&gt;=UC$28,TZ10&lt;&gt;"",UB10&gt;=UC$32,UB10&lt;&gt;""),AND(UX10&gt;=VK$28,UX10&lt;&gt;"",UZ10&gt;=VK$32,UZ10&lt;&gt;""),AND(VA10&gt;=VK$28,VA10&lt;&gt;"",VC10&gt;=VK$32,VC10&lt;&gt;""),AND(VE10&gt;=VK$28,VE10&lt;&gt;"",VG10&gt;=VK$32,VG10&lt;&gt;""),AND(VH10&gt;=VK$28,VH10&lt;&gt;"",VJ10&gt;=VK$32,VJ10&lt;&gt;""),AND(WF10&gt;=WS$28,WF10&lt;&gt;"",WH10&gt;=WS$32,WH10&lt;&gt;""),AND(WI10&gt;=WS$28,WI10&lt;&gt;"",WK10&gt;=WS$32,WK10&lt;&gt;""),AND(WM10&gt;=WS$28,WM10&lt;&gt;"",WO10&gt;=WS$32,WO10&lt;&gt;""),AND(WP10&gt;=WS$28,WP10&lt;&gt;"",WR10&gt;=WS$32,WR10&lt;&gt;"")),"P","")</f>
        <v/>
      </c>
      <c r="J10" s="8">
        <f>IF(COUNT(AQ10,AT10,BR10,BU10,CS10,CV10)&gt;0,LARGE((AQ10,AT10,BR10,BU10,CS10,CV10),1),0)</f>
        <v>54.739999999999995</v>
      </c>
      <c r="K10" s="8" t="str">
        <f>IF(J10="","",IF(OR(J10=CS10,J10=CV10),$CA$1,IF(OR(J10=BR10,J10=BU10),$AZ$1,IF(OR(J10=AQ10,J10=AT10),$Y$1,""))))</f>
        <v>2024 3rd Domestic Trial</v>
      </c>
      <c r="L10" s="8">
        <f>IF(COUNT(AQ10,AT10,BR10,BU10,CS10,CV10)&gt;1,LARGE((AQ10,AT10,BR10,BU10,CS10,CV10),2),0)</f>
        <v>50.87</v>
      </c>
      <c r="M10" s="8" t="str">
        <f>IF(L10="","",IF(OR(L10=CS10,L10=CV10),$CA$1,IF(OR(L10=BR10,L10=BU10),$AZ$1,IF(OR(L10=AQ10,L10=AT10),$Y$1,""))))</f>
        <v>2025 Nationals</v>
      </c>
      <c r="N10" s="8">
        <f>IF(COUNT(AQ10,AT10,BR10,BU10,CS10,CV10)&gt;2,LARGE((AQ10,AT10,BR10,BU10,CS10,CV10),3),0)</f>
        <v>34.660000000000004</v>
      </c>
      <c r="O10" s="8" t="str">
        <f>IF(N10="","",IF(OR(N10=CS10,N10=CV10),$CA$1,IF(OR(N10=BR10,N10=BU10),$AZ$1,IF(OR(N10=AQ10,N10=AT10),$Y$1,""))))</f>
        <v>2024 3rd Domestic Trial</v>
      </c>
      <c r="P10" s="8">
        <f>IF(MAX(AX10,BY10,CZ10)&gt;0,MAX(AX10,BY10,CZ10),0)</f>
        <v>53.83</v>
      </c>
      <c r="Q10" s="8" t="str">
        <f>IF(P10="","",IF(P10=CZ10,$CA$1,IF(P10=BY10,$AZ$1,IF(P10=AX10,$Y$1,""))))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15.6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2025 Nationals</v>
      </c>
      <c r="T10" s="8">
        <f>MAX(IF(AND(AO10&lt;&gt;"",AO10&gt;=$AY$27),AP10,0),IF(AND(AR10&lt;&gt;"",AR10&gt;=$AY$27),AS10,0),IF(AND(AV10&lt;&gt;"",AV10&gt;=$AY$27),AW10,0),IF(AND(BP10&lt;&gt;"",BP10&gt;=$BZ$27),BQ10,0),IF(AND(BS10&lt;&gt;"",BS10&gt;=$BZ$27),BT10,0),IF(AND(BW10&lt;&gt;"",BW10&gt;=$BZ$27),BX10,0),IF(AND(CQ10&lt;&gt;"",CQ10&gt;=$DA$27),CR10,0),IF(AND(CT10&lt;&gt;"",CT10&gt;=$DA$27),CU10,0),IF(AND(CX10&lt;&gt;"",CX10&gt;=$DA$27),CY10,0),IF(AND(DX10&lt;&gt;"",DX10&gt;=$EK$27),DY10,0),IF(AND(EA10&lt;&gt;"",EA10&gt;=$EK$27),EB10,0),IF(AND(EE10&lt;&gt;"",EE10&gt;=$EK$27),EF10,0),IF(AND(EH10&lt;&gt;"",EH10&gt;=$EK$27),EI10,0),IF(AND(FF10&lt;&gt;"",FF10&gt;=$FS$27),FG10,0),IF(AND(FI10&lt;&gt;"",FI10&gt;=$FS$27),FJ10,0),IF(AND(FM10&lt;&gt;"",FM10&gt;=$FS$27),FN10,0),IF(AND(FP10&lt;&gt;"",FP10&gt;=$FS$27),FQ10,0),IF(AND(GN10&lt;&gt;"",GN10&gt;=$HA$27),GO10,0),IF(AND(GQ10&lt;&gt;"",GQ10&gt;=$HA$27),GR10,0),IF(AND(GU10&lt;&gt;"",GU10&gt;=$HA$27),GV10,0),IF(AND(GX10&lt;&gt;"",GX10&gt;=$HA$27),GY10,0),IF(AND(HV10&lt;&gt;"",HV10&gt;=$II$27),HW10,0),IF(AND(HY10&lt;&gt;"",HY10&gt;=$II$27),HZ10,0),IF(AND(IC10&lt;&gt;"",IC10&gt;=$II$27),ID10,0),IF(AND(IF10&lt;&gt;"",IF10&gt;=$II$27),IG10,0),IF(AND(JD10&lt;&gt;"",JD10&gt;=$JQ$27),JE10,0),IF(AND(JG10&lt;&gt;"",JG10&gt;=$JQ$27),JH10,0),IF(AND(JK10&lt;&gt;"",JK10&gt;=$JQ$27),JL10,0),IF(AND(JN10&lt;&gt;"",JN10&gt;=$JQ$27),JO10,0),IF(AND(KL10&lt;&gt;"",KL10&gt;=$KY$27),KM10,0),IF(AND(KO10&lt;&gt;"",KO10&gt;=$KY$27),KP10,0),IF(AND(KS10&lt;&gt;"",KS10&gt;=$KY$27),KT10,0),IF(AND(KV10&lt;&gt;"",KV10&gt;=$KY$27),KW10,0),IF(AND(LT10&lt;&gt;"",LT10&gt;=$MG$27),LU10,0),IF(AND(LW10&lt;&gt;"",LW10&gt;=$MG$27),LX10,0),IF(AND(MA10&lt;&gt;"",MA10&gt;=$MG$27),MB10,0),IF(AND(MD10&lt;&gt;"",MD10&gt;=$MG$27),ME10,0),IF(AND(NB10&lt;&gt;"",NB10&gt;=$NO$27),NC10,0),IF(AND(NE10&lt;&gt;"",NE10&gt;=$NO$27),NF10,0),IF(AND(NI10&lt;&gt;"",NI10&gt;=$NO$27),NJ10,0),IF(AND(NL10&lt;&gt;"",NL10&gt;=$NO$27),NM10,0),IF(AND(OJ10&lt;&gt;"",OJ10&gt;=$OW$27),OK10,0),IF(AND(OM10&lt;&gt;"",OM10&gt;=$OW$27),ON10,0),IF(AND(OQ10&lt;&gt;"",OQ10&gt;=$OW$27),OR10,0),IF(AND(OT10&lt;&gt;"",OT10&gt;=$OW$27),OU10,0),IF(AND(PR10&lt;&gt;"",PR10&gt;=$QE$27),PS10,0),IF(AND(PU10&lt;&gt;"",PU10&gt;=$QE$27),PV10,0),IF(AND(PY10&lt;&gt;"",PY10&gt;=$QE$27),PZ10,0),IF(AND(QB10&lt;&gt;"",QB10&gt;=$QE$27),QC10,0),IF(AND(QZ10&lt;&gt;"",QZ10&gt;=$RM$27),RA10,0),IF(AND(RC10&lt;&gt;"",RC10&gt;=$RM$27),RD10,0),IF(AND(RG10&lt;&gt;"",RG10&gt;=$RM$27),RH10,0),IF(AND(RJ10&lt;&gt;"",RJ10&gt;=$RM$27),RK10,0),IF(AND(SH10&lt;&gt;"",SH10&gt;=$SU$27),SI10,0),IF(AND(SK10&lt;&gt;"",SK10&gt;=$SU$27),SL10,0),IF(AND(SO10&lt;&gt;"",SO10&gt;=$SU$27),SP10,0),IF(AND(SR10&lt;&gt;"",SR10&gt;=$SU$27),SS10,0),IF(AND(TP10&lt;&gt;"",TP10&gt;=$UC$27),TQ10,0),IF(AND(TS10&lt;&gt;"",TS10&gt;=$UC$27),TT10,0),IF(AND(TW10&lt;&gt;"",TW10&gt;=$UC$27),TX10,0),IF(AND(TZ10&lt;&gt;"",TZ10&gt;=$UC$27),UA10,0),IF(AND(UX10&lt;&gt;"",UX10&gt;=$VK$27),UY10,0),IF(AND(VA10&lt;&gt;"",VA10&gt;=$VK$27),VB10,0),IF(AND(VE10&lt;&gt;"",VE10&gt;=$VK$27),VF10,0),IF(AND(VH10&lt;&gt;"",VH10&gt;=$VK$27),VI10,0),IF(AND(WF10&lt;&gt;"",WF10&gt;=$WS$27),WG10,0),IF(AND(WI10&lt;&gt;"",WI10&gt;=$WS$27),WJ10,0),IF(AND(WM10&lt;&gt;"",WM10&gt;=$WS$27),WN10,0),IF(AND(WP10&lt;&gt;"",WP10&gt;=$WS$27),WQ10,0),0)</f>
        <v>15.93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>
        <f>IF(MAX(DB10,DC10)&gt;0,MAX(DB10,DC10),"")</f>
        <v>12.114999999999995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2025 Pan Am Championships (May 18)</v>
      </c>
      <c r="Y10" s="22">
        <v>11.1</v>
      </c>
      <c r="Z10" s="22">
        <v>6</v>
      </c>
      <c r="AA10" s="22">
        <v>6.5</v>
      </c>
      <c r="AB10" s="22">
        <v>11.06</v>
      </c>
      <c r="AC10" s="22">
        <v>0</v>
      </c>
      <c r="AD10" s="22">
        <v>14.8</v>
      </c>
      <c r="AE10" s="22">
        <v>8.6999999999999993</v>
      </c>
      <c r="AF10" s="22">
        <v>15.4</v>
      </c>
      <c r="AG10" s="22">
        <v>15.84</v>
      </c>
      <c r="AH10" s="22">
        <v>0</v>
      </c>
      <c r="AI10" s="22">
        <v>13.1</v>
      </c>
      <c r="AJ10" s="22">
        <v>9.1999999999999993</v>
      </c>
      <c r="AK10" s="22">
        <v>15.6</v>
      </c>
      <c r="AL10" s="22">
        <v>15.93</v>
      </c>
      <c r="AM10" s="22">
        <v>0</v>
      </c>
      <c r="AN10" s="27"/>
      <c r="AO10" s="38">
        <f>IF(AA10&gt;0,AA10,"")</f>
        <v>6.5</v>
      </c>
      <c r="AP10" s="38">
        <f>IF(AB10&gt;0,AB10,"")</f>
        <v>11.06</v>
      </c>
      <c r="AQ10" s="40">
        <f>IF(SUM(Y10:AB10)-AC10&gt;0,SUM(Y10:AB10)-AC10,"")</f>
        <v>34.660000000000004</v>
      </c>
      <c r="AR10" s="40">
        <f>IF(AF10&gt;0,AF10,"")</f>
        <v>15.4</v>
      </c>
      <c r="AS10" s="40">
        <f>IF(AG10&gt;0,AG10,"")</f>
        <v>15.84</v>
      </c>
      <c r="AT10" s="40">
        <f>IF(SUM(AD10:AG10)-AH10&gt;0,SUM(AD10:AG10)-AH10,"")</f>
        <v>54.739999999999995</v>
      </c>
      <c r="AU10" s="40">
        <f>IF(AQ10="","",MAX(AQ10,AT10))</f>
        <v>54.739999999999995</v>
      </c>
      <c r="AV10" s="40">
        <f>IF(AK10&gt;0,AK10,"")</f>
        <v>15.6</v>
      </c>
      <c r="AW10" s="40">
        <f>IF(AL10&gt;0,AL10,"")</f>
        <v>15.93</v>
      </c>
      <c r="AX10" s="40">
        <f>IF(SUM(AI10:AL10)-AM10&gt;0,SUM(AI10:AL10)-AM10,"")</f>
        <v>53.83</v>
      </c>
      <c r="AY10" s="40">
        <f>IF(SUM(AU10,AX10)&gt;0,SUM(AU10,AX10),"")</f>
        <v>108.57</v>
      </c>
      <c r="AZ10" s="26">
        <v>3.2</v>
      </c>
      <c r="BA10" s="26">
        <v>1.6</v>
      </c>
      <c r="BB10" s="26">
        <v>3.3</v>
      </c>
      <c r="BC10" s="26">
        <v>3.24</v>
      </c>
      <c r="BD10" s="26">
        <v>0</v>
      </c>
      <c r="BE10" s="26">
        <v>8.1</v>
      </c>
      <c r="BF10" s="26">
        <v>5.3</v>
      </c>
      <c r="BG10" s="26">
        <v>7</v>
      </c>
      <c r="BH10" s="26">
        <v>8.89</v>
      </c>
      <c r="BI10" s="26">
        <v>0</v>
      </c>
      <c r="BJ10" s="26"/>
      <c r="BK10" s="26"/>
      <c r="BL10" s="26"/>
      <c r="BM10" s="26"/>
      <c r="BN10" s="26"/>
      <c r="BO10" s="28"/>
      <c r="BP10" s="39">
        <f>IF(BB10&gt;0,BB10,"")</f>
        <v>3.3</v>
      </c>
      <c r="BQ10" s="39">
        <f>IF(BC10&gt;0,BC10,"")</f>
        <v>3.24</v>
      </c>
      <c r="BR10" s="11">
        <f>IF(SUM(AZ10:BC10)-BD10&gt;0,SUM(AZ10:BC10)-BD10,"")</f>
        <v>11.340000000000002</v>
      </c>
      <c r="BS10" s="11">
        <f>IF(BG10&gt;0,BG10,"")</f>
        <v>7</v>
      </c>
      <c r="BT10" s="11">
        <f>IF(BH10&gt;0,BH10,"")</f>
        <v>8.89</v>
      </c>
      <c r="BU10" s="11">
        <f>IF(SUM(BE10:BH10)-BI10&gt;0,SUM(BE10:BH10)-BI10,"")</f>
        <v>29.29</v>
      </c>
      <c r="BV10" s="11">
        <f>IF(BR10="","",MAX(BR10,BU10))</f>
        <v>29.29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29.29</v>
      </c>
      <c r="CA10" s="22">
        <v>1.8</v>
      </c>
      <c r="CB10" s="22">
        <v>1</v>
      </c>
      <c r="CC10" s="22">
        <v>2</v>
      </c>
      <c r="CD10" s="22">
        <v>1.66</v>
      </c>
      <c r="CE10" s="22">
        <v>0</v>
      </c>
      <c r="CF10" s="22">
        <v>10.9</v>
      </c>
      <c r="CG10" s="22">
        <v>8.9</v>
      </c>
      <c r="CH10" s="22">
        <v>15.6</v>
      </c>
      <c r="CI10" s="22">
        <v>15.47</v>
      </c>
      <c r="CJ10" s="22">
        <v>0</v>
      </c>
      <c r="CK10" s="22">
        <v>3.2</v>
      </c>
      <c r="CL10" s="22">
        <v>2</v>
      </c>
      <c r="CM10" s="22">
        <v>4</v>
      </c>
      <c r="CN10" s="22">
        <v>3.29</v>
      </c>
      <c r="CO10" s="22">
        <v>0</v>
      </c>
      <c r="CP10" s="27"/>
      <c r="CQ10" s="38">
        <f>IF(CC10&gt;0,CC10,"")</f>
        <v>2</v>
      </c>
      <c r="CR10" s="38">
        <f>IF(CD10&gt;0,CD10,"")</f>
        <v>1.66</v>
      </c>
      <c r="CS10" s="40">
        <f>IF(SUM(CA10:CD10)-CE10&gt;0,SUM(CA10:CD10)-CE10,"")</f>
        <v>6.46</v>
      </c>
      <c r="CT10" s="40">
        <f>IF(CH10&gt;0,CH10,"")</f>
        <v>15.6</v>
      </c>
      <c r="CU10" s="40">
        <f>IF(CI10&gt;0,CI10,"")</f>
        <v>15.47</v>
      </c>
      <c r="CV10" s="40">
        <f>IF(SUM(CF10:CI10)-CJ10&gt;0,SUM(CF10:CI10)-CJ10,"")</f>
        <v>50.87</v>
      </c>
      <c r="CW10" s="40">
        <f>IF(CS10="","",MAX(CS10,CV10))</f>
        <v>50.87</v>
      </c>
      <c r="CX10" s="40">
        <f>IF(CM10&gt;0,CM10,"")</f>
        <v>4</v>
      </c>
      <c r="CY10" s="40">
        <f>IF(CN10&gt;0,CN10,"")</f>
        <v>3.29</v>
      </c>
      <c r="CZ10" s="40">
        <f>IF(SUM(CK10:CN10)-CO10&gt;0,SUM(CK10:CN10)-CO10,"")</f>
        <v>12.489999999999998</v>
      </c>
      <c r="DA10" s="40">
        <f>IF(SUM(CW10,CZ10)&gt;0,SUM(CW10,CZ10),"")</f>
        <v>63.36</v>
      </c>
      <c r="DB10" s="51">
        <f>IF(MAX(ED10,FL10,GT10,IB10,JJ10,KR10,LZ10,NH10,OP10,PX10,RF10,SN10,TV10,VD10,WL10)-IF(N10="",0,N10)&gt;0.001,MAX(ED10,FL10,GT10,IB10,JJ10,KR10,LZ10,NH10,OP10,PX10,RF10,SN10,TV10,VD10,WL10)-IF(N10="",0,N10),"")</f>
        <v>12.114999999999995</v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>
        <v>1.4</v>
      </c>
      <c r="EM10" s="18">
        <v>0.8</v>
      </c>
      <c r="EN10" s="18">
        <v>2</v>
      </c>
      <c r="EO10" s="18">
        <v>1.69</v>
      </c>
      <c r="EP10" s="18">
        <v>0</v>
      </c>
      <c r="EQ10" s="18">
        <v>12.7</v>
      </c>
      <c r="ER10" s="18">
        <v>8</v>
      </c>
      <c r="ES10" s="18">
        <v>12.8</v>
      </c>
      <c r="ET10" s="18">
        <v>13.275</v>
      </c>
      <c r="EU10" s="18">
        <v>0</v>
      </c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>
        <f>IF(EN10&gt;0,EN10,"")</f>
        <v>2</v>
      </c>
      <c r="FG10" s="11">
        <f>IF(EO10&gt;0,EO10,"")</f>
        <v>1.69</v>
      </c>
      <c r="FH10" s="11">
        <f>IF(SUM(EL10:EO10)-EP10&gt;0,SUM(EL10:EO10)-EP10,"")</f>
        <v>5.8900000000000006</v>
      </c>
      <c r="FI10" s="11">
        <f>IF(ES10&gt;0,ES10,"")</f>
        <v>12.8</v>
      </c>
      <c r="FJ10" s="11">
        <f>IF(ET10&gt;0,ET10,"")</f>
        <v>13.275</v>
      </c>
      <c r="FK10" s="11">
        <f>IF(SUM(EQ10:ET10)-EU10&gt;0,SUM(EQ10:ET10)-EU10,"")</f>
        <v>46.774999999999999</v>
      </c>
      <c r="FL10" s="11">
        <f>IF(MAX(FH10,FK10)&gt;0,MAX(FH10,FK10),"")</f>
        <v>46.774999999999999</v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>
        <f>IF(SUM(FL10,FO10,FR10)&gt;0,SUM(FL10,FO10,FR10),"")</f>
        <v>46.774999999999999</v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2.5</v>
      </c>
      <c r="WU10" s="26">
        <f>IF($CP10="P",CB10,(CB10+BA10)/2)</f>
        <v>1.3</v>
      </c>
      <c r="WV10" s="26">
        <f>IF($CP10="P",CC10,(CC10+BB10)/2)</f>
        <v>2.65</v>
      </c>
      <c r="WW10" s="26">
        <f>IF($CP10="P",CD10,(CD10+BC10)/2)</f>
        <v>2.4500000000000002</v>
      </c>
      <c r="WX10" s="26">
        <f>IF($CP10="P",CE10,(CE10+BD10)/2)</f>
        <v>0</v>
      </c>
      <c r="WY10" s="26">
        <f>IF($CP10="P",CF10,(CF10+BE10)/2)</f>
        <v>9.5</v>
      </c>
      <c r="WZ10" s="26">
        <f>IF($CP10="P",CG10,(CG10+BF10)/2)</f>
        <v>7.1</v>
      </c>
      <c r="XA10" s="26">
        <f>IF($CP10="P",CH10,(CH10+BG10)/2)</f>
        <v>11.3</v>
      </c>
      <c r="XB10" s="26">
        <f>IF($CP10="P",CI10,(CI10+BH10)/2)</f>
        <v>12.18</v>
      </c>
      <c r="XC10" s="26">
        <f>IF($CP10="P",CJ10,(CJ10+BI10)/2)</f>
        <v>0</v>
      </c>
      <c r="XD10" s="26">
        <f>IF($CP10="P",CK10,(CK10+BJ10)/2)</f>
        <v>1.6</v>
      </c>
      <c r="XE10" s="26">
        <f>IF($CP10="P",CL10,(CL10+BK10)/2)</f>
        <v>1</v>
      </c>
      <c r="XF10" s="26">
        <f>IF($CP10="P",CM10,(CM10+BL10)/2)</f>
        <v>2</v>
      </c>
      <c r="XG10" s="26">
        <f>IF($CP10="P",CN10,(CN10+BM10)/2)</f>
        <v>1.645</v>
      </c>
      <c r="XH10" s="26">
        <f>IF($CP10="P",CO10,(CO10+BN10)/2)</f>
        <v>0</v>
      </c>
      <c r="XI10" s="28" t="s">
        <v>53</v>
      </c>
      <c r="XJ10" s="11">
        <f>IF(WV10&gt;0,WV10,"")</f>
        <v>2.65</v>
      </c>
      <c r="XK10" s="11">
        <f>IF(WW10&gt;0,WW10,"")</f>
        <v>2.4500000000000002</v>
      </c>
      <c r="XL10" s="11">
        <f>IF(SUM(WT10:WW10)-WX10&gt;0,SUM(WT10:WW10)-WX10,"")</f>
        <v>8.8999999999999986</v>
      </c>
      <c r="XM10" s="11">
        <f>IF(XA10&gt;0,XA10,"")</f>
        <v>11.3</v>
      </c>
      <c r="XN10" s="11">
        <f>IF(XB10&gt;0,XB10,"")</f>
        <v>12.18</v>
      </c>
      <c r="XO10" s="11">
        <f>IF(SUM(WY10:XB10)-XC10&gt;0,SUM(WY10:XB10)-XC10,"")</f>
        <v>40.08</v>
      </c>
      <c r="XP10" s="11">
        <f>IF(MAX(XL10,XO10)&gt;0,MAX(XL10,XO10),"")</f>
        <v>40.08</v>
      </c>
      <c r="XQ10" s="11">
        <f>IF(XF10&gt;0,XF10,"")</f>
        <v>2</v>
      </c>
      <c r="XR10" s="11">
        <f>IF(XG10&gt;0,XG10,"")</f>
        <v>1.645</v>
      </c>
      <c r="XS10" s="11">
        <f>IF(SUM(XD10:XG10)-XH10&gt;0,SUM(XD10:XG10)-XH10,"")</f>
        <v>6.2449999999999992</v>
      </c>
      <c r="XT10" s="11">
        <f>IF(SUM(XP10,XS10)&gt;0,SUM(XP10,XS10),"")</f>
        <v>46.324999999999996</v>
      </c>
    </row>
    <row r="11" spans="1:644" x14ac:dyDescent="0.2">
      <c r="A11" s="4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>8</v>
      </c>
      <c r="B11" s="5" t="s">
        <v>158</v>
      </c>
      <c r="C11" s="4" t="s">
        <v>5</v>
      </c>
      <c r="D11" s="4">
        <v>2007</v>
      </c>
      <c r="E11" s="9">
        <f>SUM(J11:V11)+SUM(J11:T11)*0.0000001+SUM(J11)*0.0000000000001</f>
        <v>234.15002258500562</v>
      </c>
      <c r="F11" s="3" t="str">
        <f>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,AND(TP11&gt;=UC$27,TP11&lt;&gt;"",TR11&gt;=UC$31,TR11&lt;&gt;""),AND(TS11&gt;=UC$27,TS11&lt;&gt;"",TU11&gt;=UC$31,TU11&lt;&gt;""),AND(TW11&gt;=UC$27,TW11&lt;&gt;"",TY11&gt;=UC$31,TYY11&lt;&gt;""),AND(TZ11&gt;=UC$27,TZ11&lt;&gt;"",UB11&gt;=UC$31,UB11&lt;&gt;""),AND(UX11&gt;=VK$27,UX11&lt;&gt;"",UZ11&gt;=VK$31,UZ11&lt;&gt;""),AND(VA11&gt;=VK$27,VA11&lt;&gt;"",VC11&gt;=VK$31,VC11&lt;&gt;""),AND(VE11&gt;=VK$27,VE11&lt;&gt;"",VG11&gt;=VK$31,VG11&lt;&gt;""),AND(VH11&gt;=VK$27,VH11&lt;&gt;"",VJ11&gt;=VK$31,VJ11&lt;&gt;""),AND(WF11&gt;=WS$27,WF11&lt;&gt;"",WH11&gt;=WS$31,WH11&lt;&gt;""),AND(WI11&gt;=WS$27,WI11&lt;&gt;"",WK11&gt;=WS$31,WK11&lt;&gt;""),AND(WM11&gt;=WS$27,WM11&lt;&gt;"",WO11&gt;=WS$31,WO11&lt;&gt;""),AND(WP11&gt;=WS$27,WP11&lt;&gt;"",WR11&gt;=WS$31,WR11&lt;&gt;"")),"P","")</f>
        <v/>
      </c>
      <c r="G11" s="3" t="str">
        <f>IF(OR(AND(AQ11&gt;=AY$31,AQ11&lt;&gt;"",AN11=""),AND(AT11&gt;=AY$31,AT11&lt;&gt;"",AN11=""),AND(AX11&gt;=AY$31,AX11&lt;&gt;"",AN11=""),AND(BR11&gt;=BZ$31,BR11&lt;&gt;"",BO11=""),AND(BU11&gt;=BZ$31,BU11&lt;&gt;"",BO11=""),AND(BY11&gt;=BZ$31,BY11&lt;&gt;"",BO11=""),AND(CS11&gt;=DA$31,CS11&lt;&gt;"",CP11=""),AND(CV11&gt;=DA$31,CV11&lt;&gt;"",CP11=""),AND(CZ11&gt;=DA$31,CZ11&lt;&gt;"",CP11=""),AND(DZ11&gt;=EK$31,DZ11&lt;&gt;""),AND(EC11&gt;=EK$31,EC11&lt;&gt;""),AND(EG11&gt;=EK$31,EG11&lt;&gt;""),AND(EJ11&gt;=EK$31,EJ11&lt;&gt;""),AND(FH11&gt;=FS$31,FH11&lt;&gt;""),AND(FK11&gt;=FS$31,FK11&lt;&gt;""),AND(FO11&gt;=FS$31,FO11&lt;&gt;""),AND(FR11&gt;=FS$31,FR11&lt;&gt;""),AND(GP11&gt;=HA$31,GP11&lt;&gt;""),AND(GS11&gt;=HA$31,GS11&lt;&gt;""),AND(GW11&gt;=HA$31,GW11&lt;&gt;""),AND(GZ11&gt;=HA$31,GZ11&lt;&gt;""),AND(HX11&gt;=II$31,HX11&lt;&gt;""),AND(IA11&gt;=II$31,IA11&lt;&gt;""),AND(IE11&gt;=II$31,IE11&lt;&gt;""),AND(IH11&gt;=II$31,IH11&lt;&gt;""),AND(JF11&gt;=JQ$31,JF11&lt;&gt;""),AND(JI11&gt;=JQ$31,JI11&lt;&gt;""),AND(JM11&gt;=JQ$31,JM11&lt;&gt;""),AND(JP11&gt;=JQ$31,JP11&lt;&gt;""),AND(KN11&gt;=KY$31,KN11&lt;&gt;""),AND(KQ11&gt;=KY$31,KQ11&lt;&gt;""),AND(KU11&gt;=KY$31,KU11&lt;&gt;""),AND(KX11&gt;=KY$31,KX11&lt;&gt;""),AND(LV11&gt;=MG$31,LV11&lt;&gt;""),AND(LY11&gt;=MG$31,LY11&lt;&gt;""),AND(MC11&gt;=MG$31,MC11&lt;&gt;""),AND(MF11&gt;=MG$31,MF11&lt;&gt;""),AND(ND11&gt;=NO$31,ND11&lt;&gt;""),AND(NG11&gt;=NO$31,NG11&lt;&gt;""),AND(NK11&gt;=NO$31,NK11&lt;&gt;""),AND(NN11&gt;=NO$31,NN11&lt;&gt;""),AND(OL11&gt;=OW$31,OL11&lt;&gt;""),AND(OO11&gt;=OW$31,OO11&lt;&gt;""),AND(OS11&gt;=OW$31,OS11&lt;&gt;""),AND(OV11&gt;=OW$31,OV11&lt;&gt;""),AND(PT11&gt;=QE$31,PT11&lt;&gt;""),AND(PW11&gt;=QE$31,PW11&lt;&gt;""),AND(QA11&gt;=QE$31,QA11&lt;&gt;""),AND(QD11&gt;=QE$31,QD11&lt;&gt;""),AND(RB11&gt;=RM$31,RB11&lt;&gt;""),AND(RE11&gt;=RM$31,RE11&lt;&gt;""),AND(RI11&gt;=RM$31,RI11&lt;&gt;""),AND(RL11&gt;=RM$31,RL11&lt;&gt;""),AND(SJ11&gt;=SU$31,SJ11&lt;&gt;""),AND(SM11&gt;=SU$31,SM11&lt;&gt;""),AND(SQ11&gt;=SU$31,SQ11&lt;&gt;""),AND(ST11&gt;=SU$31,ST11&lt;&gt;""),AND(TR11&gt;=UC$31,TR11&lt;&gt;""),AND(TU11&gt;=UC$31,TU11&lt;&gt;""),AND(TY11&gt;=UC$31,TYY11&lt;&gt;""),AND(UB11&gt;=UC$31,UB11&lt;&gt;""),AND(UZ11&gt;=VK$31,UZ11&lt;&gt;""),AND(VC11&gt;=VK$31,VC11&lt;&gt;""),AND(VG11&gt;=VK$31,VG11&lt;&gt;""),AND(VJ11&gt;=VK$31,VJ11&lt;&gt;""),AND(WH11&gt;=WS$31,WH11&lt;&gt;""),AND(WK11&gt;=WS$31,WK11&lt;&gt;""),AND(WO11&gt;=WS$31,WO11&lt;&gt;""),AND(WR11&gt;=WS$31,WR11&lt;&gt;"")),"P","")</f>
        <v>P</v>
      </c>
      <c r="H11" s="36" t="str">
        <f>IF(AND(G11="P",F11=""),"No DD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$354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Merit",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Excellence",IF(I11="P","Worlds Team",IF(F11="P","National Team","")))))</f>
        <v>No DD</v>
      </c>
      <c r="I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,AND(TP11&gt;=UC$28,TP11&lt;&gt;"",TR11&gt;=UC$32,TR11&lt;&gt;""),AND(TS11&gt;=UC$28,TS11&lt;&gt;"",TU11&gt;=UC$32,TU11&lt;&gt;""),AND(TW11&gt;=UC$28,TW11&lt;&gt;"",TY11&gt;=UC$32,TYY11&lt;&gt;""),AND(TZ11&gt;=UC$28,TZ11&lt;&gt;"",UB11&gt;=UC$32,UB11&lt;&gt;""),AND(UX11&gt;=VK$28,UX11&lt;&gt;"",UZ11&gt;=VK$32,UZ11&lt;&gt;""),AND(VA11&gt;=VK$28,VA11&lt;&gt;"",VC11&gt;=VK$32,VC11&lt;&gt;""),AND(VE11&gt;=VK$28,VE11&lt;&gt;"",VG11&gt;=VK$32,VG11&lt;&gt;""),AND(VH11&gt;=VK$28,VH11&lt;&gt;"",VJ11&gt;=VK$32,VJ11&lt;&gt;""),AND(WF11&gt;=WS$28,WF11&lt;&gt;"",WH11&gt;=WS$32,WH11&lt;&gt;""),AND(WI11&gt;=WS$28,WI11&lt;&gt;"",WK11&gt;=WS$32,WK11&lt;&gt;""),AND(WM11&gt;=WS$28,WM11&lt;&gt;"",WO11&gt;=WS$32,WO11&lt;&gt;""),AND(WP11&gt;=WS$28,WP11&lt;&gt;"",WR11&gt;=WS$32,WR11&lt;&gt;"")),"P","")</f>
        <v/>
      </c>
      <c r="J11" s="8">
        <f>IF(COUNT(AQ11,AT11,BR11,BU11,CS11,CV11)&gt;0,LARGE((AQ11,AT11,BR11,BU11,CS11,CV11),1),0)</f>
        <v>56.019999999999996</v>
      </c>
      <c r="K11" s="8" t="str">
        <f>IF(J11="","",IF(OR(J11=CS11,J11=CV11),$CA$1,IF(OR(J11=BR11,J11=BU11),$AZ$1,IF(OR(J11=AQ11,J11=AT11),$Y$1,""))))</f>
        <v>2025 Nationals</v>
      </c>
      <c r="L11" s="8">
        <f>IF(COUNT(AQ11,AT11,BR11,BU11,CS11,CV11)&gt;1,LARGE((AQ11,AT11,BR11,BU11,CS11,CV11),2),0)</f>
        <v>55.410000000000004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IF(COUNT(AQ11,AT11,BR11,BU11,CS11,CV11)&gt;2,LARGE((AQ11,AT11,BR11,BU11,CS11,CV11),3),0)</f>
        <v>51.910000000000004</v>
      </c>
      <c r="O11" s="8" t="str">
        <f>IF(N11="","",IF(OR(N11=CS11,N11=CV11),$CA$1,IF(OR(N11=BR11,N11=BU11),$AZ$1,IF(OR(N11=AQ11,N11=AT11),$Y$1,""))))</f>
        <v>2024 3rd Domestic Trial</v>
      </c>
      <c r="P11" s="8">
        <f>IF(MAX(AX11,BY11,CZ11)&gt;0,MAX(AX11,BY11,CZ11),0)</f>
        <v>47.009999999999991</v>
      </c>
      <c r="Q11" s="8" t="str">
        <f>IF(P11="","",IF(P11=CZ11,$CA$1,IF(P11=BY11,$AZ$1,IF(P11=AX11,$Y$1,""))))</f>
        <v>2024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15.5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2025 Nationals</v>
      </c>
      <c r="T11" s="8">
        <f>MAX(IF(AND(AO11&lt;&gt;"",AO11&gt;=$AY$27),AP11,0),IF(AND(AR11&lt;&gt;"",AR11&gt;=$AY$27),AS11,0),IF(AND(AV11&lt;&gt;"",AV11&gt;=$AY$27),AW11,0),IF(AND(BP11&lt;&gt;"",BP11&gt;=$BZ$27),BQ11,0),IF(AND(BS11&lt;&gt;"",BS11&gt;=$BZ$27),BT11,0),IF(AND(BW11&lt;&gt;"",BW11&gt;=$BZ$27),BX11,0),IF(AND(CQ11&lt;&gt;"",CQ11&gt;=$DA$27),CR11,0),IF(AND(CT11&lt;&gt;"",CT11&gt;=$DA$27),CU11,0),IF(AND(CX11&lt;&gt;"",CX11&gt;=$DA$27),CY11,0),IF(AND(DX11&lt;&gt;"",DX11&gt;=$EK$27),DY11,0),IF(AND(EA11&lt;&gt;"",EA11&gt;=$EK$27),EB11,0),IF(AND(EE11&lt;&gt;"",EE11&gt;=$EK$27),EF11,0),IF(AND(EH11&lt;&gt;"",EH11&gt;=$EK$27),EI11,0),IF(AND(FF11&lt;&gt;"",FF11&gt;=$FS$27),FG11,0),IF(AND(FI11&lt;&gt;"",FI11&gt;=$FS$27),FJ11,0),IF(AND(FM11&lt;&gt;"",FM11&gt;=$FS$27),FN11,0),IF(AND(FP11&lt;&gt;"",FP11&gt;=$FS$27),FQ11,0),IF(AND(GN11&lt;&gt;"",GN11&gt;=$HA$27),GO11,0),IF(AND(GQ11&lt;&gt;"",GQ11&gt;=$HA$27),GR11,0),IF(AND(GU11&lt;&gt;"",GU11&gt;=$HA$27),GV11,0),IF(AND(GX11&lt;&gt;"",GX11&gt;=$HA$27),GY11,0),IF(AND(HV11&lt;&gt;"",HV11&gt;=$II$27),HW11,0),IF(AND(HY11&lt;&gt;"",HY11&gt;=$II$27),HZ11,0),IF(AND(IC11&lt;&gt;"",IC11&gt;=$II$27),ID11,0),IF(AND(IF11&lt;&gt;"",IF11&gt;=$II$27),IG11,0),IF(AND(JD11&lt;&gt;"",JD11&gt;=$JQ$27),JE11,0),IF(AND(JG11&lt;&gt;"",JG11&gt;=$JQ$27),JH11,0),IF(AND(JK11&lt;&gt;"",JK11&gt;=$JQ$27),JL11,0),IF(AND(JN11&lt;&gt;"",JN11&gt;=$JQ$27),JO11,0),IF(AND(KL11&lt;&gt;"",KL11&gt;=$KY$27),KM11,0),IF(AND(KO11&lt;&gt;"",KO11&gt;=$KY$27),KP11,0),IF(AND(KS11&lt;&gt;"",KS11&gt;=$KY$27),KT11,0),IF(AND(KV11&lt;&gt;"",KV11&gt;=$KY$27),KW11,0),IF(AND(LT11&lt;&gt;"",LT11&gt;=$MG$27),LU11,0),IF(AND(LW11&lt;&gt;"",LW11&gt;=$MG$27),LX11,0),IF(AND(MA11&lt;&gt;"",MA11&gt;=$MG$27),MB11,0),IF(AND(MD11&lt;&gt;"",MD11&gt;=$MG$27),ME11,0),IF(AND(NB11&lt;&gt;"",NB11&gt;=$NO$27),NC11,0),IF(AND(NE11&lt;&gt;"",NE11&gt;=$NO$27),NF11,0),IF(AND(NI11&lt;&gt;"",NI11&gt;=$NO$27),NJ11,0),IF(AND(NL11&lt;&gt;"",NL11&gt;=$NO$27),NM11,0),IF(AND(OJ11&lt;&gt;"",OJ11&gt;=$OW$27),OK11,0),IF(AND(OM11&lt;&gt;"",OM11&gt;=$OW$27),ON11,0),IF(AND(OQ11&lt;&gt;"",OQ11&gt;=$OW$27),OR11,0),IF(AND(OT11&lt;&gt;"",OT11&gt;=$OW$27),OU11,0),IF(AND(PR11&lt;&gt;"",PR11&gt;=$QE$27),PS11,0),IF(AND(PU11&lt;&gt;"",PU11&gt;=$QE$27),PV11,0),IF(AND(PY11&lt;&gt;"",PY11&gt;=$QE$27),PZ11,0),IF(AND(QB11&lt;&gt;"",QB11&gt;=$QE$27),QC11,0),IF(AND(QZ11&lt;&gt;"",QZ11&gt;=$RM$27),RA11,0),IF(AND(RC11&lt;&gt;"",RC11&gt;=$RM$27),RD11,0),IF(AND(RG11&lt;&gt;"",RG11&gt;=$RM$27),RH11,0),IF(AND(RJ11&lt;&gt;"",RJ11&gt;=$RM$27),RK11,0),IF(AND(SH11&lt;&gt;"",SH11&gt;=$SU$27),SI11,0),IF(AND(SK11&lt;&gt;"",SK11&gt;=$SU$27),SL11,0),IF(AND(SO11&lt;&gt;"",SO11&gt;=$SU$27),SP11,0),IF(AND(SR11&lt;&gt;"",SR11&gt;=$SU$27),SS11,0),IF(AND(TP11&lt;&gt;"",TP11&gt;=$UC$27),TQ11,0),IF(AND(TS11&lt;&gt;"",TS11&gt;=$UC$27),TT11,0),IF(AND(TW11&lt;&gt;"",TW11&gt;=$UC$27),TX11,0),IF(AND(TZ11&lt;&gt;"",TZ11&gt;=$UC$27),UA11,0),IF(AND(UX11&lt;&gt;"",UX11&gt;=$VK$27),UY11,0),IF(AND(VA11&lt;&gt;"",VA11&gt;=$VK$27),VB11,0),IF(AND(VE11&lt;&gt;"",VE11&gt;=$VK$27),VF11,0),IF(AND(VH11&lt;&gt;"",VH11&gt;=$VK$27),VI11,0),IF(AND(WF11&lt;&gt;"",WF11&gt;=$WS$27),WG11,0),IF(AND(WI11&lt;&gt;"",WI11&gt;=$WS$27),WJ11,0),IF(AND(WM11&lt;&gt;"",WM11&gt;=$WS$27),WN11,0),IF(AND(WP11&lt;&gt;"",WP11&gt;=$WS$27),WQ11,0),0)</f>
        <v>0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/>
      </c>
      <c r="V11" s="8">
        <f>IF(MAX(DB11,DC11)&gt;0,MAX(DB11,DC11),"")</f>
        <v>8.3000000000000114</v>
      </c>
      <c r="W11" s="11" t="str">
        <f>IF(V11="","",IF(V11=DB11,"("&amp;DB$2&amp;")",IF(V11=DC11,"("&amp;DC$2&amp;")")))</f>
        <v>(Final)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2025 Junior Pan Am Games (Aug 12)</v>
      </c>
      <c r="Y11" s="22">
        <v>11.9</v>
      </c>
      <c r="Z11" s="22">
        <v>6.2</v>
      </c>
      <c r="AA11" s="22">
        <v>10.3</v>
      </c>
      <c r="AB11" s="22">
        <v>12.19</v>
      </c>
      <c r="AC11" s="22">
        <v>0</v>
      </c>
      <c r="AD11" s="22">
        <v>15.3</v>
      </c>
      <c r="AE11" s="22">
        <v>7.9</v>
      </c>
      <c r="AF11" s="22">
        <v>13.2</v>
      </c>
      <c r="AG11" s="22">
        <v>15.51</v>
      </c>
      <c r="AH11" s="22">
        <v>0</v>
      </c>
      <c r="AI11" s="22">
        <v>14.2</v>
      </c>
      <c r="AJ11" s="22">
        <v>7.2</v>
      </c>
      <c r="AK11" s="22">
        <v>11.7</v>
      </c>
      <c r="AL11" s="22">
        <v>13.91</v>
      </c>
      <c r="AM11" s="22">
        <v>0</v>
      </c>
      <c r="AN11" s="27"/>
      <c r="AO11" s="38">
        <f>IF(AA11&gt;0,AA11,"")</f>
        <v>10.3</v>
      </c>
      <c r="AP11" s="38">
        <f>IF(AB11&gt;0,AB11,"")</f>
        <v>12.19</v>
      </c>
      <c r="AQ11" s="40">
        <f>IF(SUM(Y11:AB11)-AC11&gt;0,SUM(Y11:AB11)-AC11,"")</f>
        <v>40.590000000000003</v>
      </c>
      <c r="AR11" s="40">
        <f>IF(AF11&gt;0,AF11,"")</f>
        <v>13.2</v>
      </c>
      <c r="AS11" s="40">
        <f>IF(AG11&gt;0,AG11,"")</f>
        <v>15.51</v>
      </c>
      <c r="AT11" s="40">
        <f>IF(SUM(AD11:AG11)-AH11&gt;0,SUM(AD11:AG11)-AH11,"")</f>
        <v>51.910000000000004</v>
      </c>
      <c r="AU11" s="40">
        <f>IF(AQ11="","",MAX(AQ11,AT11))</f>
        <v>51.910000000000004</v>
      </c>
      <c r="AV11" s="40">
        <f>IF(AK11&gt;0,AK11,"")</f>
        <v>11.7</v>
      </c>
      <c r="AW11" s="40">
        <f>IF(AL11&gt;0,AL11,"")</f>
        <v>13.91</v>
      </c>
      <c r="AX11" s="40">
        <f>IF(SUM(AI11:AL11)-AM11&gt;0,SUM(AI11:AL11)-AM11,"")</f>
        <v>47.009999999999991</v>
      </c>
      <c r="AY11" s="40">
        <f>IF(SUM(AU11,AX11)&gt;0,SUM(AU11,AX11),"")</f>
        <v>98.919999999999987</v>
      </c>
      <c r="AZ11" s="26">
        <v>16</v>
      </c>
      <c r="BA11" s="26">
        <v>9.3000000000000007</v>
      </c>
      <c r="BB11" s="26">
        <v>14.4</v>
      </c>
      <c r="BC11" s="26">
        <v>15.81</v>
      </c>
      <c r="BD11" s="26">
        <v>0.1</v>
      </c>
      <c r="BE11" s="26">
        <v>1.6</v>
      </c>
      <c r="BF11" s="26">
        <v>1</v>
      </c>
      <c r="BG11" s="26">
        <v>2</v>
      </c>
      <c r="BH11" s="26">
        <v>1.67</v>
      </c>
      <c r="BI11" s="26">
        <v>0</v>
      </c>
      <c r="BJ11" s="26">
        <v>7.3</v>
      </c>
      <c r="BK11" s="26">
        <v>4.4000000000000004</v>
      </c>
      <c r="BL11" s="26">
        <v>7.6</v>
      </c>
      <c r="BM11" s="26">
        <v>7.8</v>
      </c>
      <c r="BN11" s="26">
        <v>0</v>
      </c>
      <c r="BO11" s="28"/>
      <c r="BP11" s="39">
        <f>IF(BB11&gt;0,BB11,"")</f>
        <v>14.4</v>
      </c>
      <c r="BQ11" s="39">
        <f>IF(BC11&gt;0,BC11,"")</f>
        <v>15.81</v>
      </c>
      <c r="BR11" s="11">
        <f>IF(SUM(AZ11:BC11)-BD11&gt;0,SUM(AZ11:BC11)-BD11,"")</f>
        <v>55.410000000000004</v>
      </c>
      <c r="BS11" s="11">
        <f>IF(BG11&gt;0,BG11,"")</f>
        <v>2</v>
      </c>
      <c r="BT11" s="11">
        <f>IF(BH11&gt;0,BH11,"")</f>
        <v>1.67</v>
      </c>
      <c r="BU11" s="11">
        <f>IF(SUM(BE11:BH11)-BI11&gt;0,SUM(BE11:BH11)-BI11,"")</f>
        <v>6.27</v>
      </c>
      <c r="BV11" s="11">
        <f>IF(BR11="","",MAX(BR11,BU11))</f>
        <v>55.410000000000004</v>
      </c>
      <c r="BW11" s="11">
        <f>IF(BL11&gt;0,BL11,"")</f>
        <v>7.6</v>
      </c>
      <c r="BX11" s="11">
        <f>IF(BM11&gt;0,BM11,"")</f>
        <v>7.8</v>
      </c>
      <c r="BY11" s="11">
        <f>IF(SUM(BJ11:BM11)-BN11&gt;0,SUM(BJ11:BM11)-BN11,"")</f>
        <v>27.099999999999998</v>
      </c>
      <c r="BZ11" s="11">
        <f>IF(SUM(BV11,BY11)&gt;0,SUM(BV11,BY11),"")</f>
        <v>82.51</v>
      </c>
      <c r="CA11" s="22">
        <v>12.1</v>
      </c>
      <c r="CB11" s="22">
        <v>7.2</v>
      </c>
      <c r="CC11" s="22">
        <v>12.3</v>
      </c>
      <c r="CD11" s="22">
        <v>13.37</v>
      </c>
      <c r="CE11" s="22">
        <v>0</v>
      </c>
      <c r="CF11" s="22">
        <v>14.9</v>
      </c>
      <c r="CG11" s="22">
        <v>9.1</v>
      </c>
      <c r="CH11" s="22">
        <v>15.5</v>
      </c>
      <c r="CI11" s="22">
        <v>16.52</v>
      </c>
      <c r="CJ11" s="22">
        <v>0</v>
      </c>
      <c r="CK11" s="22">
        <v>3.5</v>
      </c>
      <c r="CL11" s="22">
        <v>1.8</v>
      </c>
      <c r="CM11" s="22">
        <v>3.5</v>
      </c>
      <c r="CN11" s="22">
        <v>3.55</v>
      </c>
      <c r="CO11" s="22">
        <v>0</v>
      </c>
      <c r="CP11" s="27"/>
      <c r="CQ11" s="38">
        <f>IF(CC11&gt;0,CC11,"")</f>
        <v>12.3</v>
      </c>
      <c r="CR11" s="38">
        <f>IF(CD11&gt;0,CD11,"")</f>
        <v>13.37</v>
      </c>
      <c r="CS11" s="40">
        <f>IF(SUM(CA11:CD11)-CE11&gt;0,SUM(CA11:CD11)-CE11,"")</f>
        <v>44.97</v>
      </c>
      <c r="CT11" s="40">
        <f>IF(CH11&gt;0,CH11,"")</f>
        <v>15.5</v>
      </c>
      <c r="CU11" s="40">
        <f>IF(CI11&gt;0,CI11,"")</f>
        <v>16.52</v>
      </c>
      <c r="CV11" s="40">
        <f>IF(SUM(CF11:CI11)-CJ11&gt;0,SUM(CF11:CI11)-CJ11,"")</f>
        <v>56.019999999999996</v>
      </c>
      <c r="CW11" s="40">
        <f>IF(CS11="","",MAX(CS11,CV11))</f>
        <v>56.019999999999996</v>
      </c>
      <c r="CX11" s="40">
        <f>IF(CM11&gt;0,CM11,"")</f>
        <v>3.5</v>
      </c>
      <c r="CY11" s="40">
        <f>IF(CN11&gt;0,CN11,"")</f>
        <v>3.55</v>
      </c>
      <c r="CZ11" s="40">
        <f>IF(SUM(CK11:CN11)-CO11&gt;0,SUM(CK11:CN11)-CO11,"")</f>
        <v>12.350000000000001</v>
      </c>
      <c r="DA11" s="40">
        <f>IF(SUM(CW11,CZ11)&gt;0,SUM(CW11,CZ11),"")</f>
        <v>68.37</v>
      </c>
      <c r="DB11" s="51">
        <f>IF(MAX(ED11,FL11,GT11,IB11,JJ11,KR11,LZ11,NH11,OP11,PX11,RF11,SN11,TV11,VD11,WL11)-IF(N11="",0,N11)&gt;0.001,MAX(ED11,FL11,GT11,IB11,JJ11,KR11,LZ11,NH11,OP11,PX11,RF11,SN11,TV11,VD11,WL11)-IF(N11="",0,N11),"")</f>
        <v>4.1700000000000017</v>
      </c>
      <c r="DC11" s="51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>8.3000000000000114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>
        <v>14.8</v>
      </c>
      <c r="HC11" s="18">
        <v>9.3000000000000007</v>
      </c>
      <c r="HD11" s="18">
        <v>15.3</v>
      </c>
      <c r="HE11" s="18">
        <v>16.68</v>
      </c>
      <c r="HF11" s="18">
        <v>0</v>
      </c>
      <c r="HG11" s="18">
        <v>13.6</v>
      </c>
      <c r="HH11" s="18">
        <v>9.3000000000000007</v>
      </c>
      <c r="HI11" s="18">
        <v>14.5</v>
      </c>
      <c r="HJ11" s="18">
        <v>16.47</v>
      </c>
      <c r="HK11" s="18">
        <v>0</v>
      </c>
      <c r="HL11" s="18">
        <v>2.8</v>
      </c>
      <c r="HM11" s="18">
        <v>1.8</v>
      </c>
      <c r="HN11" s="18">
        <v>3.5</v>
      </c>
      <c r="HO11" s="18">
        <v>3.52</v>
      </c>
      <c r="HP11" s="18">
        <v>0</v>
      </c>
      <c r="HQ11" s="18"/>
      <c r="HR11" s="18"/>
      <c r="HS11" s="18"/>
      <c r="HT11" s="18"/>
      <c r="HU11" s="18"/>
      <c r="HV11" s="11">
        <f>IF(HD11&gt;0,HD11,"")</f>
        <v>15.3</v>
      </c>
      <c r="HW11" s="11">
        <f>IF(HE11&gt;0,HE11,"")</f>
        <v>16.68</v>
      </c>
      <c r="HX11" s="11">
        <f>IF(SUM(HB11:HE11)-HF11&gt;0,SUM(HB11:HE11)-HF11,"")</f>
        <v>56.080000000000005</v>
      </c>
      <c r="HY11" s="11">
        <f>IF(HI11&gt;0,HI11,"")</f>
        <v>14.5</v>
      </c>
      <c r="HZ11" s="11">
        <f>IF(HJ11&gt;0,HJ11,"")</f>
        <v>16.47</v>
      </c>
      <c r="IA11" s="11">
        <f>IF(SUM(HG11:HJ11)-HK11&gt;0,SUM(HG11:HJ11)-HK11,"")</f>
        <v>53.87</v>
      </c>
      <c r="IB11" s="11">
        <f>IF(MAX(HX11,IA11)&gt;0,MAX(HX11,IA11),"")</f>
        <v>56.080000000000005</v>
      </c>
      <c r="IC11" s="11">
        <f>IF(HN11&gt;0,HN11,"")</f>
        <v>3.5</v>
      </c>
      <c r="ID11" s="11">
        <f>IF(HO11&gt;0,HO11,"")</f>
        <v>3.52</v>
      </c>
      <c r="IE11" s="11">
        <f>IF(SUM(HL11:HO11)-HP11&gt;0,SUM(HL11:HO11)-HP11,"")</f>
        <v>11.62</v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IF(SUM(IB11,IE11,IH11)&gt;0,SUM(IB11,IE11,IH11),"")</f>
        <v>67.7</v>
      </c>
      <c r="IJ11" s="17"/>
      <c r="IK11" s="17"/>
      <c r="IL11" s="17"/>
      <c r="IM11" s="17"/>
      <c r="IN11" s="17"/>
      <c r="IO11" s="17">
        <v>14.3</v>
      </c>
      <c r="IP11" s="17">
        <v>9.1</v>
      </c>
      <c r="IQ11" s="17">
        <v>15.3</v>
      </c>
      <c r="IR11" s="17">
        <v>16.239999999999998</v>
      </c>
      <c r="IS11" s="17">
        <v>0</v>
      </c>
      <c r="IT11" s="17"/>
      <c r="IU11" s="17"/>
      <c r="IV11" s="17"/>
      <c r="IW11" s="17"/>
      <c r="IX11" s="17"/>
      <c r="IY11" s="17">
        <v>15.4</v>
      </c>
      <c r="IZ11" s="17">
        <v>9.1999999999999993</v>
      </c>
      <c r="JA11" s="17">
        <v>14.4</v>
      </c>
      <c r="JB11" s="17">
        <v>16.309999999999999</v>
      </c>
      <c r="JC11" s="17">
        <v>0</v>
      </c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>
        <f>IF(IQ11&gt;0,IQ11,"")</f>
        <v>15.3</v>
      </c>
      <c r="JH11" s="40">
        <f>IF(IR11&gt;0,IR11,"")</f>
        <v>16.239999999999998</v>
      </c>
      <c r="JI11" s="40">
        <f>IF(SUM(IO11:IR11)-IS11&gt;0,SUM(IO11:IR11)-IS11,"")</f>
        <v>54.94</v>
      </c>
      <c r="JJ11" s="40">
        <f>IF(MAX(JF11,JI11)&gt;0,MAX(JF11,JI11),"")</f>
        <v>54.94</v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>
        <f>IF(JA11&gt;0,JA11,"")</f>
        <v>14.4</v>
      </c>
      <c r="JO11" s="40">
        <f>IF(JB11&gt;0,JB11,"")</f>
        <v>16.309999999999999</v>
      </c>
      <c r="JP11" s="40">
        <f>IF(SUM(IY11:JB11)-JC11&gt;0,SUM(IY11:JB11)-JC11,"")</f>
        <v>55.31</v>
      </c>
      <c r="JQ11" s="40">
        <f>IF(SUM(JJ11,JM11,JP11)&gt;0,SUM(JJ11,JM11,JP11),"")</f>
        <v>110.25</v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14.05</v>
      </c>
      <c r="WU11" s="26">
        <f>IF($CP11="P",CB11,(CB11+BA11)/2)</f>
        <v>8.25</v>
      </c>
      <c r="WV11" s="26">
        <f>IF($CP11="P",CC11,(CC11+BB11)/2)</f>
        <v>13.350000000000001</v>
      </c>
      <c r="WW11" s="26">
        <f>IF($CP11="P",CD11,(CD11+BC11)/2)</f>
        <v>14.59</v>
      </c>
      <c r="WX11" s="26">
        <f>IF($CP11="P",CE11,(CE11+BD11)/2)</f>
        <v>0.05</v>
      </c>
      <c r="WY11" s="26">
        <f>IF($CP11="P",CF11,(CF11+BE11)/2)</f>
        <v>8.25</v>
      </c>
      <c r="WZ11" s="26">
        <f>IF($CP11="P",CG11,(CG11+BF11)/2)</f>
        <v>5.05</v>
      </c>
      <c r="XA11" s="26">
        <f>IF($CP11="P",CH11,(CH11+BG11)/2)</f>
        <v>8.75</v>
      </c>
      <c r="XB11" s="26">
        <f>IF($CP11="P",CI11,(CI11+BH11)/2)</f>
        <v>9.0949999999999989</v>
      </c>
      <c r="XC11" s="26">
        <f>IF($CP11="P",CJ11,(CJ11+BI11)/2)</f>
        <v>0</v>
      </c>
      <c r="XD11" s="26">
        <f>IF($CP11="P",CK11,(CK11+BJ11)/2)</f>
        <v>5.4</v>
      </c>
      <c r="XE11" s="26">
        <f>IF($CP11="P",CL11,(CL11+BK11)/2)</f>
        <v>3.1</v>
      </c>
      <c r="XF11" s="26">
        <f>IF($CP11="P",CM11,(CM11+BL11)/2)</f>
        <v>5.55</v>
      </c>
      <c r="XG11" s="26">
        <f>IF($CP11="P",CN11,(CN11+BM11)/2)</f>
        <v>5.6749999999999998</v>
      </c>
      <c r="XH11" s="26">
        <f>IF($CP11="P",CO11,(CO11+BN11)/2)</f>
        <v>0</v>
      </c>
      <c r="XI11" s="28" t="s">
        <v>53</v>
      </c>
      <c r="XJ11" s="11">
        <f>IF(WV11&gt;0,WV11,"")</f>
        <v>13.350000000000001</v>
      </c>
      <c r="XK11" s="11">
        <f>IF(WW11&gt;0,WW11,"")</f>
        <v>14.59</v>
      </c>
      <c r="XL11" s="11">
        <f>IF(SUM(WT11:WW11)-WX11&gt;0,SUM(WT11:WW11)-WX11,"")</f>
        <v>50.190000000000012</v>
      </c>
      <c r="XM11" s="11">
        <f>IF(XA11&gt;0,XA11,"")</f>
        <v>8.75</v>
      </c>
      <c r="XN11" s="11">
        <f>IF(XB11&gt;0,XB11,"")</f>
        <v>9.0949999999999989</v>
      </c>
      <c r="XO11" s="11">
        <f>IF(SUM(WY11:XB11)-XC11&gt;0,SUM(WY11:XB11)-XC11,"")</f>
        <v>31.145</v>
      </c>
      <c r="XP11" s="11">
        <f>IF(MAX(XL11,XO11)&gt;0,MAX(XL11,XO11),"")</f>
        <v>50.190000000000012</v>
      </c>
      <c r="XQ11" s="11">
        <f>IF(XF11&gt;0,XF11,"")</f>
        <v>5.55</v>
      </c>
      <c r="XR11" s="11">
        <f>IF(XG11&gt;0,XG11,"")</f>
        <v>5.6749999999999998</v>
      </c>
      <c r="XS11" s="11">
        <f>IF(SUM(XD11:XG11)-XH11&gt;0,SUM(XD11:XG11)-XH11,"")</f>
        <v>19.725000000000001</v>
      </c>
      <c r="XT11" s="11">
        <f>IF(SUM(XP11,XS11)&gt;0,SUM(XP11,XS11),"")</f>
        <v>69.91500000000002</v>
      </c>
    </row>
    <row r="12" spans="1:644" x14ac:dyDescent="0.2">
      <c r="A12" s="4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>9</v>
      </c>
      <c r="B12" s="5" t="s">
        <v>143</v>
      </c>
      <c r="C12" s="4" t="s">
        <v>7</v>
      </c>
      <c r="D12" s="4">
        <v>2006</v>
      </c>
      <c r="E12" s="9">
        <f>SUM(J12:V12)+SUM(J12:T12)*0.0000001+SUM(J12)*0.0000000000001</f>
        <v>230.29002302900548</v>
      </c>
      <c r="F12" s="3" t="str">
        <f>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,AND(TP12&gt;=UC$27,TP12&lt;&gt;"",TR12&gt;=UC$31,TR12&lt;&gt;""),AND(TS12&gt;=UC$27,TS12&lt;&gt;"",TU12&gt;=UC$31,TU12&lt;&gt;""),AND(TW12&gt;=UC$27,TW12&lt;&gt;"",TY12&gt;=UC$31,TYY12&lt;&gt;""),AND(TZ12&gt;=UC$27,TZ12&lt;&gt;"",UB12&gt;=UC$31,UB12&lt;&gt;""),AND(UX12&gt;=VK$27,UX12&lt;&gt;"",UZ12&gt;=VK$31,UZ12&lt;&gt;""),AND(VA12&gt;=VK$27,VA12&lt;&gt;"",VC12&gt;=VK$31,VC12&lt;&gt;""),AND(VE12&gt;=VK$27,VE12&lt;&gt;"",VG12&gt;=VK$31,VG12&lt;&gt;""),AND(VH12&gt;=VK$27,VH12&lt;&gt;"",VJ12&gt;=VK$31,VJ12&lt;&gt;""),AND(WF12&gt;=WS$27,WF12&lt;&gt;"",WH12&gt;=WS$31,WH12&lt;&gt;""),AND(WI12&gt;=WS$27,WI12&lt;&gt;"",WK12&gt;=WS$31,WK12&lt;&gt;""),AND(WM12&gt;=WS$27,WM12&lt;&gt;"",WO12&gt;=WS$31,WO12&lt;&gt;""),AND(WP12&gt;=WS$27,WP12&lt;&gt;"",WR12&gt;=WS$31,WR12&lt;&gt;"")),"P","")</f>
        <v/>
      </c>
      <c r="G12" s="3" t="str">
        <f>IF(OR(AND(AQ12&gt;=AY$31,AQ12&lt;&gt;"",AN12=""),AND(AT12&gt;=AY$31,AT12&lt;&gt;"",AN12=""),AND(AX12&gt;=AY$31,AX12&lt;&gt;"",AN12=""),AND(BR12&gt;=BZ$31,BR12&lt;&gt;"",BO12=""),AND(BU12&gt;=BZ$31,BU12&lt;&gt;"",BO12=""),AND(BY12&gt;=BZ$31,BY12&lt;&gt;"",BO12=""),AND(CS12&gt;=DA$31,CS12&lt;&gt;"",CP12=""),AND(CV12&gt;=DA$31,CV12&lt;&gt;"",CP12=""),AND(CZ12&gt;=DA$31,CZ12&lt;&gt;"",CP12=""),AND(DZ12&gt;=EK$31,DZ12&lt;&gt;""),AND(EC12&gt;=EK$31,EC12&lt;&gt;""),AND(EG12&gt;=EK$31,EG12&lt;&gt;""),AND(EJ12&gt;=EK$31,EJ12&lt;&gt;""),AND(FH12&gt;=FS$31,FH12&lt;&gt;""),AND(FK12&gt;=FS$31,FK12&lt;&gt;""),AND(FO12&gt;=FS$31,FO12&lt;&gt;""),AND(FR12&gt;=FS$31,FR12&lt;&gt;""),AND(GP12&gt;=HA$31,GP12&lt;&gt;""),AND(GS12&gt;=HA$31,GS12&lt;&gt;""),AND(GW12&gt;=HA$31,GW12&lt;&gt;""),AND(GZ12&gt;=HA$31,GZ12&lt;&gt;""),AND(HX12&gt;=II$31,HX12&lt;&gt;""),AND(IA12&gt;=II$31,IA12&lt;&gt;""),AND(IE12&gt;=II$31,IE12&lt;&gt;""),AND(IH12&gt;=II$31,IH12&lt;&gt;""),AND(JF12&gt;=JQ$31,JF12&lt;&gt;""),AND(JI12&gt;=JQ$31,JI12&lt;&gt;""),AND(JM12&gt;=JQ$31,JM12&lt;&gt;""),AND(JP12&gt;=JQ$31,JP12&lt;&gt;""),AND(KN12&gt;=KY$31,KN12&lt;&gt;""),AND(KQ12&gt;=KY$31,KQ12&lt;&gt;""),AND(KU12&gt;=KY$31,KU12&lt;&gt;""),AND(KX12&gt;=KY$31,KX12&lt;&gt;""),AND(LV12&gt;=MG$31,LV12&lt;&gt;""),AND(LY12&gt;=MG$31,LY12&lt;&gt;""),AND(MC12&gt;=MG$31,MC12&lt;&gt;""),AND(MF12&gt;=MG$31,MF12&lt;&gt;""),AND(ND12&gt;=NO$31,ND12&lt;&gt;""),AND(NG12&gt;=NO$31,NG12&lt;&gt;""),AND(NK12&gt;=NO$31,NK12&lt;&gt;""),AND(NN12&gt;=NO$31,NN12&lt;&gt;""),AND(OL12&gt;=OW$31,OL12&lt;&gt;""),AND(OO12&gt;=OW$31,OO12&lt;&gt;""),AND(OS12&gt;=OW$31,OS12&lt;&gt;""),AND(OV12&gt;=OW$31,OV12&lt;&gt;""),AND(PT12&gt;=QE$31,PT12&lt;&gt;""),AND(PW12&gt;=QE$31,PW12&lt;&gt;""),AND(QA12&gt;=QE$31,QA12&lt;&gt;""),AND(QD12&gt;=QE$31,QD12&lt;&gt;""),AND(RB12&gt;=RM$31,RB12&lt;&gt;""),AND(RE12&gt;=RM$31,RE12&lt;&gt;""),AND(RI12&gt;=RM$31,RI12&lt;&gt;""),AND(RL12&gt;=RM$31,RL12&lt;&gt;""),AND(SJ12&gt;=SU$31,SJ12&lt;&gt;""),AND(SM12&gt;=SU$31,SM12&lt;&gt;""),AND(SQ12&gt;=SU$31,SQ12&lt;&gt;""),AND(ST12&gt;=SU$31,ST12&lt;&gt;""),AND(TR12&gt;=UC$31,TR12&lt;&gt;""),AND(TU12&gt;=UC$31,TU12&lt;&gt;""),AND(TY12&gt;=UC$31,TYY12&lt;&gt;""),AND(UB12&gt;=UC$31,UB12&lt;&gt;""),AND(UZ12&gt;=VK$31,UZ12&lt;&gt;""),AND(VC12&gt;=VK$31,VC12&lt;&gt;""),AND(VG12&gt;=VK$31,VG12&lt;&gt;""),AND(VJ12&gt;=VK$31,VJ12&lt;&gt;""),AND(WH12&gt;=WS$31,WH12&lt;&gt;""),AND(WK12&gt;=WS$31,WK12&lt;&gt;""),AND(WO12&gt;=WS$31,WO12&lt;&gt;""),AND(WR12&gt;=WS$31,WR12&lt;&gt;"")),"P","")</f>
        <v>P</v>
      </c>
      <c r="H12" s="36" t="str">
        <f>IF(AND(G12="P",F12=""),"No DD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$354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Merit",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Excellence",IF(I12="P","Worlds Team",IF(F12="P","National Team","")))))</f>
        <v>No DD</v>
      </c>
      <c r="I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,AND(TP12&gt;=UC$28,TP12&lt;&gt;"",TR12&gt;=UC$32,TR12&lt;&gt;""),AND(TS12&gt;=UC$28,TS12&lt;&gt;"",TU12&gt;=UC$32,TU12&lt;&gt;""),AND(TW12&gt;=UC$28,TW12&lt;&gt;"",TY12&gt;=UC$32,TYY12&lt;&gt;""),AND(TZ12&gt;=UC$28,TZ12&lt;&gt;"",UB12&gt;=UC$32,UB12&lt;&gt;""),AND(UX12&gt;=VK$28,UX12&lt;&gt;"",UZ12&gt;=VK$32,UZ12&lt;&gt;""),AND(VA12&gt;=VK$28,VA12&lt;&gt;"",VC12&gt;=VK$32,VC12&lt;&gt;""),AND(VE12&gt;=VK$28,VE12&lt;&gt;"",VG12&gt;=VK$32,VG12&lt;&gt;""),AND(VH12&gt;=VK$28,VH12&lt;&gt;"",VJ12&gt;=VK$32,VJ12&lt;&gt;""),AND(WF12&gt;=WS$28,WF12&lt;&gt;"",WH12&gt;=WS$32,WH12&lt;&gt;""),AND(WI12&gt;=WS$28,WI12&lt;&gt;"",WK12&gt;=WS$32,WK12&lt;&gt;""),AND(WM12&gt;=WS$28,WM12&lt;&gt;"",WO12&gt;=WS$32,WO12&lt;&gt;""),AND(WP12&gt;=WS$28,WP12&lt;&gt;"",WR12&gt;=WS$32,WR12&lt;&gt;"")),"P","")</f>
        <v/>
      </c>
      <c r="J12" s="8">
        <f>IF(COUNT(AQ12,AT12,BR12,BU12,CS12,CV12)&gt;0,LARGE((AQ12,AT12,BR12,BU12,CS12,CV12),1),0)</f>
        <v>54.92</v>
      </c>
      <c r="K12" s="8" t="str">
        <f>IF(J12="","",IF(OR(J12=CS12,J12=CV12),$CA$1,IF(OR(J12=BR12,J12=BU12),$AZ$1,IF(OR(J12=AQ12,J12=AT12),$Y$1,""))))</f>
        <v>2025 Elite Canada</v>
      </c>
      <c r="L12" s="8">
        <f>IF(COUNT(AQ12,AT12,BR12,BU12,CS12,CV12)&gt;1,LARGE((AQ12,AT12,BR12,BU12,CS12,CV12),2),0)</f>
        <v>54.11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IF(COUNT(AQ12,AT12,BR12,BU12,CS12,CV12)&gt;2,LARGE((AQ12,AT12,BR12,BU12,CS12,CV12),3),0)</f>
        <v>51.75</v>
      </c>
      <c r="O12" s="8" t="str">
        <f>IF(N12="","",IF(OR(N12=CS12,N12=CV12),$CA$1,IF(OR(N12=BR12,N12=BU12),$AZ$1,IF(OR(N12=AQ12,N12=AT12),$Y$1,""))))</f>
        <v>2025 Elite Canada</v>
      </c>
      <c r="P12" s="8">
        <f>IF(MAX(AX12,BY12,CZ12)&gt;0,MAX(AX12,BY12,CZ12),0)</f>
        <v>54.41</v>
      </c>
      <c r="Q12" s="8" t="str">
        <f>IF(P12="","",IF(P12=CZ12,$CA$1,IF(P12=BY12,$AZ$1,IF(P12=AX12,$Y$1,""))))</f>
        <v>2025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15.1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2025 Nationals</v>
      </c>
      <c r="T12" s="8">
        <f>MAX(IF(AND(AO12&lt;&gt;"",AO12&gt;=$AY$27),AP12,0),IF(AND(AR12&lt;&gt;"",AR12&gt;=$AY$27),AS12,0),IF(AND(AV12&lt;&gt;"",AV12&gt;=$AY$27),AW12,0),IF(AND(BP12&lt;&gt;"",BP12&gt;=$BZ$27),BQ12,0),IF(AND(BS12&lt;&gt;"",BS12&gt;=$BZ$27),BT12,0),IF(AND(BW12&lt;&gt;"",BW12&gt;=$BZ$27),BX12,0),IF(AND(CQ12&lt;&gt;"",CQ12&gt;=$DA$27),CR12,0),IF(AND(CT12&lt;&gt;"",CT12&gt;=$DA$27),CU12,0),IF(AND(CX12&lt;&gt;"",CX12&gt;=$DA$27),CY12,0),IF(AND(DX12&lt;&gt;"",DX12&gt;=$EK$27),DY12,0),IF(AND(EA12&lt;&gt;"",EA12&gt;=$EK$27),EB12,0),IF(AND(EE12&lt;&gt;"",EE12&gt;=$EK$27),EF12,0),IF(AND(EH12&lt;&gt;"",EH12&gt;=$EK$27),EI12,0),IF(AND(FF12&lt;&gt;"",FF12&gt;=$FS$27),FG12,0),IF(AND(FI12&lt;&gt;"",FI12&gt;=$FS$27),FJ12,0),IF(AND(FM12&lt;&gt;"",FM12&gt;=$FS$27),FN12,0),IF(AND(FP12&lt;&gt;"",FP12&gt;=$FS$27),FQ12,0),IF(AND(GN12&lt;&gt;"",GN12&gt;=$HA$27),GO12,0),IF(AND(GQ12&lt;&gt;"",GQ12&gt;=$HA$27),GR12,0),IF(AND(GU12&lt;&gt;"",GU12&gt;=$HA$27),GV12,0),IF(AND(GX12&lt;&gt;"",GX12&gt;=$HA$27),GY12,0),IF(AND(HV12&lt;&gt;"",HV12&gt;=$II$27),HW12,0),IF(AND(HY12&lt;&gt;"",HY12&gt;=$II$27),HZ12,0),IF(AND(IC12&lt;&gt;"",IC12&gt;=$II$27),ID12,0),IF(AND(IF12&lt;&gt;"",IF12&gt;=$II$27),IG12,0),IF(AND(JD12&lt;&gt;"",JD12&gt;=$JQ$27),JE12,0),IF(AND(JG12&lt;&gt;"",JG12&gt;=$JQ$27),JH12,0),IF(AND(JK12&lt;&gt;"",JK12&gt;=$JQ$27),JL12,0),IF(AND(JN12&lt;&gt;"",JN12&gt;=$JQ$27),JO12,0),IF(AND(KL12&lt;&gt;"",KL12&gt;=$KY$27),KM12,0),IF(AND(KO12&lt;&gt;"",KO12&gt;=$KY$27),KP12,0),IF(AND(KS12&lt;&gt;"",KS12&gt;=$KY$27),KT12,0),IF(AND(KV12&lt;&gt;"",KV12&gt;=$KY$27),KW12,0),IF(AND(LT12&lt;&gt;"",LT12&gt;=$MG$27),LU12,0),IF(AND(LW12&lt;&gt;"",LW12&gt;=$MG$27),LX12,0),IF(AND(MA12&lt;&gt;"",MA12&gt;=$MG$27),MB12,0),IF(AND(MD12&lt;&gt;"",MD12&gt;=$MG$27),ME12,0),IF(AND(NB12&lt;&gt;"",NB12&gt;=$NO$27),NC12,0),IF(AND(NE12&lt;&gt;"",NE12&gt;=$NO$27),NF12,0),IF(AND(NI12&lt;&gt;"",NI12&gt;=$NO$27),NJ12,0),IF(AND(NL12&lt;&gt;"",NL12&gt;=$NO$27),NM12,0),IF(AND(OJ12&lt;&gt;"",OJ12&gt;=$OW$27),OK12,0),IF(AND(OM12&lt;&gt;"",OM12&gt;=$OW$27),ON12,0),IF(AND(OQ12&lt;&gt;"",OQ12&gt;=$OW$27),OR12,0),IF(AND(OT12&lt;&gt;"",OT12&gt;=$OW$27),OU12,0),IF(AND(PR12&lt;&gt;"",PR12&gt;=$QE$27),PS12,0),IF(AND(PU12&lt;&gt;"",PU12&gt;=$QE$27),PV12,0),IF(AND(PY12&lt;&gt;"",PY12&gt;=$QE$27),PZ12,0),IF(AND(QB12&lt;&gt;"",QB12&gt;=$QE$27),QC12,0),IF(AND(QZ12&lt;&gt;"",QZ12&gt;=$RM$27),RA12,0),IF(AND(RC12&lt;&gt;"",RC12&gt;=$RM$27),RD12,0),IF(AND(RG12&lt;&gt;"",RG12&gt;=$RM$27),RH12,0),IF(AND(RJ12&lt;&gt;"",RJ12&gt;=$RM$27),RK12,0),IF(AND(SH12&lt;&gt;"",SH12&gt;=$SU$27),SI12,0),IF(AND(SK12&lt;&gt;"",SK12&gt;=$SU$27),SL12,0),IF(AND(SO12&lt;&gt;"",SO12&gt;=$SU$27),SP12,0),IF(AND(SR12&lt;&gt;"",SR12&gt;=$SU$27),SS12,0),IF(AND(TP12&lt;&gt;"",TP12&gt;=$UC$27),TQ12,0),IF(AND(TS12&lt;&gt;"",TS12&gt;=$UC$27),TT12,0),IF(AND(TW12&lt;&gt;"",TW12&gt;=$UC$27),TX12,0),IF(AND(TZ12&lt;&gt;"",TZ12&gt;=$UC$27),UA12,0),IF(AND(UX12&lt;&gt;"",UX12&gt;=$VK$27),UY12,0),IF(AND(VA12&lt;&gt;"",VA12&gt;=$VK$27),VB12,0),IF(AND(VE12&lt;&gt;"",VE12&gt;=$VK$27),VF12,0),IF(AND(VH12&lt;&gt;"",VH12&gt;=$VK$27),VI12,0),IF(AND(WF12&lt;&gt;"",WF12&gt;=$WS$27),WG12,0),IF(AND(WI12&lt;&gt;"",WI12&gt;=$WS$27),WJ12,0),IF(AND(WM12&lt;&gt;"",WM12&gt;=$WS$27),WN12,0),IF(AND(WP12&lt;&gt;"",WP12&gt;=$WS$27),WQ12,0),0)</f>
        <v>0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2">
        <v>13.4</v>
      </c>
      <c r="Z12" s="22">
        <v>7.9</v>
      </c>
      <c r="AA12" s="22">
        <v>12.8</v>
      </c>
      <c r="AB12" s="22">
        <v>14.64</v>
      </c>
      <c r="AC12" s="22">
        <v>0</v>
      </c>
      <c r="AD12" s="22">
        <v>14.1</v>
      </c>
      <c r="AE12" s="22">
        <v>9.6</v>
      </c>
      <c r="AF12" s="22">
        <v>14.4</v>
      </c>
      <c r="AG12" s="22">
        <v>16.010000000000002</v>
      </c>
      <c r="AH12" s="22">
        <v>0</v>
      </c>
      <c r="AI12" s="22">
        <v>14.4</v>
      </c>
      <c r="AJ12" s="22">
        <v>9</v>
      </c>
      <c r="AK12" s="22">
        <v>14.4</v>
      </c>
      <c r="AL12" s="22">
        <v>16.03</v>
      </c>
      <c r="AM12" s="22">
        <v>0</v>
      </c>
      <c r="AN12" s="27"/>
      <c r="AO12" s="38">
        <f>IF(AA12&gt;0,AA12,"")</f>
        <v>12.8</v>
      </c>
      <c r="AP12" s="38">
        <f>IF(AB12&gt;0,AB12,"")</f>
        <v>14.64</v>
      </c>
      <c r="AQ12" s="40">
        <f>IF(SUM(Y12:AB12)-AC12&gt;0,SUM(Y12:AB12)-AC12,"")</f>
        <v>48.74</v>
      </c>
      <c r="AR12" s="40">
        <f>IF(AF12&gt;0,AF12,"")</f>
        <v>14.4</v>
      </c>
      <c r="AS12" s="40">
        <f>IF(AG12&gt;0,AG12,"")</f>
        <v>16.010000000000002</v>
      </c>
      <c r="AT12" s="40">
        <f>IF(SUM(AD12:AG12)-AH12&gt;0,SUM(AD12:AG12)-AH12,"")</f>
        <v>54.11</v>
      </c>
      <c r="AU12" s="40">
        <f>IF(AQ12="","",MAX(AQ12,AT12))</f>
        <v>54.11</v>
      </c>
      <c r="AV12" s="40">
        <f>IF(AK12&gt;0,AK12,"")</f>
        <v>14.4</v>
      </c>
      <c r="AW12" s="40">
        <f>IF(AL12&gt;0,AL12,"")</f>
        <v>16.03</v>
      </c>
      <c r="AX12" s="40">
        <f>IF(SUM(AI12:AL12)-AM12&gt;0,SUM(AI12:AL12)-AM12,"")</f>
        <v>53.83</v>
      </c>
      <c r="AY12" s="40">
        <f>IF(SUM(AU12,AX12)&gt;0,SUM(AU12,AX12),"")</f>
        <v>107.94</v>
      </c>
      <c r="AZ12" s="26">
        <v>15.5</v>
      </c>
      <c r="BA12" s="26">
        <v>9.1999999999999993</v>
      </c>
      <c r="BB12" s="26">
        <v>14.9</v>
      </c>
      <c r="BC12" s="26">
        <v>15.32</v>
      </c>
      <c r="BD12" s="26">
        <v>0</v>
      </c>
      <c r="BE12" s="26">
        <v>14.1</v>
      </c>
      <c r="BF12" s="26">
        <v>9.1999999999999993</v>
      </c>
      <c r="BG12" s="26">
        <v>13.7</v>
      </c>
      <c r="BH12" s="26">
        <v>15.55</v>
      </c>
      <c r="BI12" s="26">
        <v>0.8</v>
      </c>
      <c r="BJ12" s="26">
        <v>14.8</v>
      </c>
      <c r="BK12" s="26">
        <v>9.3000000000000007</v>
      </c>
      <c r="BL12" s="26">
        <v>14.9</v>
      </c>
      <c r="BM12" s="26">
        <v>15.41</v>
      </c>
      <c r="BN12" s="26">
        <v>0</v>
      </c>
      <c r="BO12" s="28"/>
      <c r="BP12" s="39">
        <f>IF(BB12&gt;0,BB12,"")</f>
        <v>14.9</v>
      </c>
      <c r="BQ12" s="39">
        <f>IF(BC12&gt;0,BC12,"")</f>
        <v>15.32</v>
      </c>
      <c r="BR12" s="11">
        <f>IF(SUM(AZ12:BC12)-BD12&gt;0,SUM(AZ12:BC12)-BD12,"")</f>
        <v>54.92</v>
      </c>
      <c r="BS12" s="11">
        <f>IF(BG12&gt;0,BG12,"")</f>
        <v>13.7</v>
      </c>
      <c r="BT12" s="11">
        <f>IF(BH12&gt;0,BH12,"")</f>
        <v>15.55</v>
      </c>
      <c r="BU12" s="11">
        <f>IF(SUM(BE12:BH12)-BI12&gt;0,SUM(BE12:BH12)-BI12,"")</f>
        <v>51.75</v>
      </c>
      <c r="BV12" s="11">
        <f>IF(BR12="","",MAX(BR12,BU12))</f>
        <v>54.92</v>
      </c>
      <c r="BW12" s="11">
        <f>IF(BL12&gt;0,BL12,"")</f>
        <v>14.9</v>
      </c>
      <c r="BX12" s="11">
        <f>IF(BM12&gt;0,BM12,"")</f>
        <v>15.41</v>
      </c>
      <c r="BY12" s="11">
        <f>IF(SUM(BJ12:BM12)-BN12&gt;0,SUM(BJ12:BM12)-BN12,"")</f>
        <v>54.41</v>
      </c>
      <c r="BZ12" s="11">
        <f>IF(SUM(BV12,BY12)&gt;0,SUM(BV12,BY12),"")</f>
        <v>109.33</v>
      </c>
      <c r="CA12" s="22">
        <v>2.7</v>
      </c>
      <c r="CB12" s="22">
        <v>1.9</v>
      </c>
      <c r="CC12" s="22">
        <v>3.5</v>
      </c>
      <c r="CD12" s="22">
        <v>3.26</v>
      </c>
      <c r="CE12" s="22">
        <v>0</v>
      </c>
      <c r="CF12" s="22">
        <v>10.9</v>
      </c>
      <c r="CG12" s="22">
        <v>9.1999999999999993</v>
      </c>
      <c r="CH12" s="22">
        <v>15.1</v>
      </c>
      <c r="CI12" s="22">
        <v>15.1</v>
      </c>
      <c r="CJ12" s="22">
        <v>0</v>
      </c>
      <c r="CK12" s="22"/>
      <c r="CL12" s="22"/>
      <c r="CM12" s="22"/>
      <c r="CN12" s="22"/>
      <c r="CO12" s="22"/>
      <c r="CP12" s="27"/>
      <c r="CQ12" s="38">
        <f>IF(CC12&gt;0,CC12,"")</f>
        <v>3.5</v>
      </c>
      <c r="CR12" s="38">
        <f>IF(CD12&gt;0,CD12,"")</f>
        <v>3.26</v>
      </c>
      <c r="CS12" s="40">
        <f>IF(SUM(CA12:CD12)-CE12&gt;0,SUM(CA12:CD12)-CE12,"")</f>
        <v>11.36</v>
      </c>
      <c r="CT12" s="40">
        <f>IF(CH12&gt;0,CH12,"")</f>
        <v>15.1</v>
      </c>
      <c r="CU12" s="40">
        <f>IF(CI12&gt;0,CI12,"")</f>
        <v>15.1</v>
      </c>
      <c r="CV12" s="40">
        <f>IF(SUM(CF12:CI12)-CJ12&gt;0,SUM(CF12:CI12)-CJ12,"")</f>
        <v>50.300000000000004</v>
      </c>
      <c r="CW12" s="40">
        <f>IF(CS12="","",MAX(CS12,CV12))</f>
        <v>50.300000000000004</v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>
        <f>IF(SUM(CW12,CZ12)&gt;0,SUM(CW12,CZ12),"")</f>
        <v>50.300000000000004</v>
      </c>
      <c r="DB12" s="51" t="str">
        <f>IF(MAX(ED12,FL12,GT12,IB12,JJ12,KR12,LZ12,NH12,OP12,PX12,RF12,SN12,TV12,VD12,WL12)-IF(N12="",0,N12)&gt;0.001,MAX(ED12,FL12,GT12,IB12,JJ12,KR12,LZ12,NH12,OP12,PX12,RF12,SN12,TV12,VD12,WL12)-IF(N12="",0,N12),"")</f>
        <v/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>
        <v>11.7</v>
      </c>
      <c r="HC12" s="18">
        <v>9.3000000000000007</v>
      </c>
      <c r="HD12" s="18">
        <v>14.7</v>
      </c>
      <c r="HE12" s="18">
        <v>15.66</v>
      </c>
      <c r="HF12" s="18">
        <v>0</v>
      </c>
      <c r="HG12" s="18">
        <v>12.2</v>
      </c>
      <c r="HH12" s="18">
        <v>9</v>
      </c>
      <c r="HI12" s="18">
        <v>14.9</v>
      </c>
      <c r="HJ12" s="18">
        <v>15.38</v>
      </c>
      <c r="HK12" s="18">
        <v>0</v>
      </c>
      <c r="HL12" s="18">
        <v>1.4</v>
      </c>
      <c r="HM12" s="18">
        <v>0.9</v>
      </c>
      <c r="HN12" s="18">
        <v>2</v>
      </c>
      <c r="HO12" s="18">
        <v>1.75</v>
      </c>
      <c r="HP12" s="18">
        <v>0</v>
      </c>
      <c r="HQ12" s="18"/>
      <c r="HR12" s="18"/>
      <c r="HS12" s="18"/>
      <c r="HT12" s="18"/>
      <c r="HU12" s="18"/>
      <c r="HV12" s="11">
        <f>IF(HD12&gt;0,HD12,"")</f>
        <v>14.7</v>
      </c>
      <c r="HW12" s="11">
        <f>IF(HE12&gt;0,HE12,"")</f>
        <v>15.66</v>
      </c>
      <c r="HX12" s="11">
        <f>IF(SUM(HB12:HE12)-HF12&gt;0,SUM(HB12:HE12)-HF12,"")</f>
        <v>51.36</v>
      </c>
      <c r="HY12" s="11">
        <f>IF(HI12&gt;0,HI12,"")</f>
        <v>14.9</v>
      </c>
      <c r="HZ12" s="11">
        <f>IF(HJ12&gt;0,HJ12,"")</f>
        <v>15.38</v>
      </c>
      <c r="IA12" s="11">
        <f>IF(SUM(HG12:HJ12)-HK12&gt;0,SUM(HG12:HJ12)-HK12,"")</f>
        <v>51.480000000000004</v>
      </c>
      <c r="IB12" s="11">
        <f>IF(MAX(HX12,IA12)&gt;0,MAX(HX12,IA12),"")</f>
        <v>51.480000000000004</v>
      </c>
      <c r="IC12" s="11">
        <f>IF(HN12&gt;0,HN12,"")</f>
        <v>2</v>
      </c>
      <c r="ID12" s="11">
        <f>IF(HO12&gt;0,HO12,"")</f>
        <v>1.75</v>
      </c>
      <c r="IE12" s="11">
        <f>IF(SUM(HL12:HO12)-HP12&gt;0,SUM(HL12:HO12)-HP12,"")</f>
        <v>6.05</v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>
        <f>IF(SUM(IB12,IE12,IH12)&gt;0,SUM(IB12,IE12,IH12),"")</f>
        <v>57.53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9.1</v>
      </c>
      <c r="WU12" s="26">
        <f>IF($CP12="P",CB12,(CB12+BA12)/2)</f>
        <v>5.55</v>
      </c>
      <c r="WV12" s="26">
        <f>IF($CP12="P",CC12,(CC12+BB12)/2)</f>
        <v>9.1999999999999993</v>
      </c>
      <c r="WW12" s="26">
        <f>IF($CP12="P",CD12,(CD12+BC12)/2)</f>
        <v>9.2899999999999991</v>
      </c>
      <c r="WX12" s="26">
        <f>IF($CP12="P",CE12,(CE12+BD12)/2)</f>
        <v>0</v>
      </c>
      <c r="WY12" s="26">
        <f>IF($CP12="P",CF12,(CF12+BE12)/2)</f>
        <v>12.5</v>
      </c>
      <c r="WZ12" s="26">
        <f>IF($CP12="P",CG12,(CG12+BF12)/2)</f>
        <v>9.1999999999999993</v>
      </c>
      <c r="XA12" s="26">
        <f>IF($CP12="P",CH12,(CH12+BG12)/2)</f>
        <v>14.399999999999999</v>
      </c>
      <c r="XB12" s="26">
        <f>IF($CP12="P",CI12,(CI12+BH12)/2)</f>
        <v>15.324999999999999</v>
      </c>
      <c r="XC12" s="26">
        <f>IF($CP12="P",CJ12,(CJ12+BI12)/2)</f>
        <v>0.4</v>
      </c>
      <c r="XD12" s="26">
        <f>IF($CP12="P",CK12,(CK12+BJ12)/2)</f>
        <v>7.4</v>
      </c>
      <c r="XE12" s="26">
        <f>IF($CP12="P",CL12,(CL12+BK12)/2)</f>
        <v>4.6500000000000004</v>
      </c>
      <c r="XF12" s="26">
        <f>IF($CP12="P",CM12,(CM12+BL12)/2)</f>
        <v>7.45</v>
      </c>
      <c r="XG12" s="26">
        <f>IF($CP12="P",CN12,(CN12+BM12)/2)</f>
        <v>7.7050000000000001</v>
      </c>
      <c r="XH12" s="26">
        <f>IF($CP12="P",CO12,(CO12+BN12)/2)</f>
        <v>0</v>
      </c>
      <c r="XI12" s="28" t="s">
        <v>53</v>
      </c>
      <c r="XJ12" s="11">
        <f>IF(WV12&gt;0,WV12,"")</f>
        <v>9.1999999999999993</v>
      </c>
      <c r="XK12" s="11">
        <f>IF(WW12&gt;0,WW12,"")</f>
        <v>9.2899999999999991</v>
      </c>
      <c r="XL12" s="11">
        <f>IF(SUM(WT12:WW12)-WX12&gt;0,SUM(WT12:WW12)-WX12,"")</f>
        <v>33.14</v>
      </c>
      <c r="XM12" s="11">
        <f>IF(XA12&gt;0,XA12,"")</f>
        <v>14.399999999999999</v>
      </c>
      <c r="XN12" s="11">
        <f>IF(XB12&gt;0,XB12,"")</f>
        <v>15.324999999999999</v>
      </c>
      <c r="XO12" s="11">
        <f>IF(SUM(WY12:XB12)-XC12&gt;0,SUM(WY12:XB12)-XC12,"")</f>
        <v>51.024999999999999</v>
      </c>
      <c r="XP12" s="11">
        <f>IF(MAX(XL12,XO12)&gt;0,MAX(XL12,XO12),"")</f>
        <v>51.024999999999999</v>
      </c>
      <c r="XQ12" s="11">
        <f>IF(XF12&gt;0,XF12,"")</f>
        <v>7.45</v>
      </c>
      <c r="XR12" s="11">
        <f>IF(XG12&gt;0,XG12,"")</f>
        <v>7.7050000000000001</v>
      </c>
      <c r="XS12" s="11">
        <f>IF(SUM(XD12:XG12)-XH12&gt;0,SUM(XD12:XG12)-XH12,"")</f>
        <v>27.204999999999998</v>
      </c>
      <c r="XT12" s="11">
        <f>IF(SUM(XP12,XS12)&gt;0,SUM(XP12,XS12),"")</f>
        <v>78.22999999999999</v>
      </c>
    </row>
    <row r="13" spans="1:644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10</v>
      </c>
      <c r="B13" s="5" t="s">
        <v>142</v>
      </c>
      <c r="C13" s="4" t="s">
        <v>3</v>
      </c>
      <c r="D13" s="4">
        <v>2005</v>
      </c>
      <c r="E13" s="9">
        <f>SUM(J13:V13)+SUM(J13:T13)*0.0000001+SUM(J13)*0.0000000000001</f>
        <v>227.15002265900534</v>
      </c>
      <c r="F13" s="3" t="str">
        <f>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,AND(TP13&gt;=UC$27,TP13&lt;&gt;"",TR13&gt;=UC$31,TR13&lt;&gt;""),AND(TS13&gt;=UC$27,TS13&lt;&gt;"",TU13&gt;=UC$31,TU13&lt;&gt;""),AND(TW13&gt;=UC$27,TW13&lt;&gt;"",TY13&gt;=UC$31,TYY13&lt;&gt;""),AND(TZ13&gt;=UC$27,TZ13&lt;&gt;"",UB13&gt;=UC$31,UB13&lt;&gt;""),AND(UX13&gt;=VK$27,UX13&lt;&gt;"",UZ13&gt;=VK$31,UZ13&lt;&gt;""),AND(VA13&gt;=VK$27,VA13&lt;&gt;"",VC13&gt;=VK$31,VC13&lt;&gt;""),AND(VE13&gt;=VK$27,VE13&lt;&gt;"",VG13&gt;=VK$31,VG13&lt;&gt;""),AND(VH13&gt;=VK$27,VH13&lt;&gt;"",VJ13&gt;=VK$31,VJ13&lt;&gt;""),AND(WF13&gt;=WS$27,WF13&lt;&gt;"",WH13&gt;=WS$31,WH13&lt;&gt;""),AND(WI13&gt;=WS$27,WI13&lt;&gt;"",WK13&gt;=WS$31,WK13&lt;&gt;""),AND(WM13&gt;=WS$27,WM13&lt;&gt;"",WO13&gt;=WS$31,WO13&lt;&gt;""),AND(WP13&gt;=WS$27,WP13&lt;&gt;"",WR13&gt;=WS$31,WR13&lt;&gt;"")),"P","")</f>
        <v/>
      </c>
      <c r="G13" s="3" t="str">
        <f>IF(OR(AND(AQ13&gt;=AY$31,AQ13&lt;&gt;"",AN13=""),AND(AT13&gt;=AY$31,AT13&lt;&gt;"",AN13=""),AND(AX13&gt;=AY$31,AX13&lt;&gt;"",AN13=""),AND(BR13&gt;=BZ$31,BR13&lt;&gt;"",BO13=""),AND(BU13&gt;=BZ$31,BU13&lt;&gt;"",BO13=""),AND(BY13&gt;=BZ$31,BY13&lt;&gt;"",BO13=""),AND(CS13&gt;=DA$31,CS13&lt;&gt;"",CP13=""),AND(CV13&gt;=DA$31,CV13&lt;&gt;"",CP13=""),AND(CZ13&gt;=DA$31,CZ13&lt;&gt;"",CP13=""),AND(DZ13&gt;=EK$31,DZ13&lt;&gt;""),AND(EC13&gt;=EK$31,EC13&lt;&gt;""),AND(EG13&gt;=EK$31,EG13&lt;&gt;""),AND(EJ13&gt;=EK$31,EJ13&lt;&gt;""),AND(FH13&gt;=FS$31,FH13&lt;&gt;""),AND(FK13&gt;=FS$31,FK13&lt;&gt;""),AND(FO13&gt;=FS$31,FO13&lt;&gt;""),AND(FR13&gt;=FS$31,FR13&lt;&gt;""),AND(GP13&gt;=HA$31,GP13&lt;&gt;""),AND(GS13&gt;=HA$31,GS13&lt;&gt;""),AND(GW13&gt;=HA$31,GW13&lt;&gt;""),AND(GZ13&gt;=HA$31,GZ13&lt;&gt;""),AND(HX13&gt;=II$31,HX13&lt;&gt;""),AND(IA13&gt;=II$31,IA13&lt;&gt;""),AND(IE13&gt;=II$31,IE13&lt;&gt;""),AND(IH13&gt;=II$31,IH13&lt;&gt;""),AND(JF13&gt;=JQ$31,JF13&lt;&gt;""),AND(JI13&gt;=JQ$31,JI13&lt;&gt;""),AND(JM13&gt;=JQ$31,JM13&lt;&gt;""),AND(JP13&gt;=JQ$31,JP13&lt;&gt;""),AND(KN13&gt;=KY$31,KN13&lt;&gt;""),AND(KQ13&gt;=KY$31,KQ13&lt;&gt;""),AND(KU13&gt;=KY$31,KU13&lt;&gt;""),AND(KX13&gt;=KY$31,KX13&lt;&gt;""),AND(LV13&gt;=MG$31,LV13&lt;&gt;""),AND(LY13&gt;=MG$31,LY13&lt;&gt;""),AND(MC13&gt;=MG$31,MC13&lt;&gt;""),AND(MF13&gt;=MG$31,MF13&lt;&gt;""),AND(ND13&gt;=NO$31,ND13&lt;&gt;""),AND(NG13&gt;=NO$31,NG13&lt;&gt;""),AND(NK13&gt;=NO$31,NK13&lt;&gt;""),AND(NN13&gt;=NO$31,NN13&lt;&gt;""),AND(OL13&gt;=OW$31,OL13&lt;&gt;""),AND(OO13&gt;=OW$31,OO13&lt;&gt;""),AND(OS13&gt;=OW$31,OS13&lt;&gt;""),AND(OV13&gt;=OW$31,OV13&lt;&gt;""),AND(PT13&gt;=QE$31,PT13&lt;&gt;""),AND(PW13&gt;=QE$31,PW13&lt;&gt;""),AND(QA13&gt;=QE$31,QA13&lt;&gt;""),AND(QD13&gt;=QE$31,QD13&lt;&gt;""),AND(RB13&gt;=RM$31,RB13&lt;&gt;""),AND(RE13&gt;=RM$31,RE13&lt;&gt;""),AND(RI13&gt;=RM$31,RI13&lt;&gt;""),AND(RL13&gt;=RM$31,RL13&lt;&gt;""),AND(SJ13&gt;=SU$31,SJ13&lt;&gt;""),AND(SM13&gt;=SU$31,SM13&lt;&gt;""),AND(SQ13&gt;=SU$31,SQ13&lt;&gt;""),AND(ST13&gt;=SU$31,ST13&lt;&gt;""),AND(TR13&gt;=UC$31,TR13&lt;&gt;""),AND(TU13&gt;=UC$31,TU13&lt;&gt;""),AND(TY13&gt;=UC$31,TYY13&lt;&gt;""),AND(UB13&gt;=UC$31,UB13&lt;&gt;""),AND(UZ13&gt;=VK$31,UZ13&lt;&gt;""),AND(VC13&gt;=VK$31,VC13&lt;&gt;""),AND(VG13&gt;=VK$31,VG13&lt;&gt;""),AND(VJ13&gt;=VK$31,VJ13&lt;&gt;""),AND(WH13&gt;=WS$31,WH13&lt;&gt;""),AND(WK13&gt;=WS$31,WK13&lt;&gt;""),AND(WO13&gt;=WS$31,WO13&lt;&gt;""),AND(WR13&gt;=WS$31,WR13&lt;&gt;"")),"P","")</f>
        <v>P</v>
      </c>
      <c r="H13" s="36" t="str">
        <f>IF(AND(G13="P",F13=""),"No DD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$354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Merit",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Excellence",IF(I13="P","Worlds Team",IF(F13="P","National Team","")))))</f>
        <v>No DD</v>
      </c>
      <c r="I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,AND(TP13&gt;=UC$28,TP13&lt;&gt;"",TR13&gt;=UC$32,TR13&lt;&gt;""),AND(TS13&gt;=UC$28,TS13&lt;&gt;"",TU13&gt;=UC$32,TU13&lt;&gt;""),AND(TW13&gt;=UC$28,TW13&lt;&gt;"",TY13&gt;=UC$32,TYY13&lt;&gt;""),AND(TZ13&gt;=UC$28,TZ13&lt;&gt;"",UB13&gt;=UC$32,UB13&lt;&gt;""),AND(UX13&gt;=VK$28,UX13&lt;&gt;"",UZ13&gt;=VK$32,UZ13&lt;&gt;""),AND(VA13&gt;=VK$28,VA13&lt;&gt;"",VC13&gt;=VK$32,VC13&lt;&gt;""),AND(VE13&gt;=VK$28,VE13&lt;&gt;"",VG13&gt;=VK$32,VG13&lt;&gt;""),AND(VH13&gt;=VK$28,VH13&lt;&gt;"",VJ13&gt;=VK$32,VJ13&lt;&gt;""),AND(WF13&gt;=WS$28,WF13&lt;&gt;"",WH13&gt;=WS$32,WH13&lt;&gt;""),AND(WI13&gt;=WS$28,WI13&lt;&gt;"",WK13&gt;=WS$32,WK13&lt;&gt;""),AND(WM13&gt;=WS$28,WM13&lt;&gt;"",WO13&gt;=WS$32,WO13&lt;&gt;""),AND(WP13&gt;=WS$28,WP13&lt;&gt;"",WR13&gt;=WS$32,WR13&lt;&gt;"")),"P","")</f>
        <v/>
      </c>
      <c r="J13" s="8">
        <f>IF(COUNT(AQ13,AT13,BR13,BU13,CS13,CV13)&gt;0,LARGE((AQ13,AT13,BR13,BU13,CS13,CV13),1),0)</f>
        <v>53.7</v>
      </c>
      <c r="K13" s="8" t="str">
        <f>IF(J13="","",IF(OR(J13=CS13,J13=CV13),$CA$1,IF(OR(J13=BR13,J13=BU13),$AZ$1,IF(OR(J13=AQ13,J13=AT13),$Y$1,""))))</f>
        <v>2024 3rd Domestic Trial</v>
      </c>
      <c r="L13" s="8">
        <f>IF(COUNT(AQ13,AT13,BR13,BU13,CS13,CV13)&gt;1,LARGE((AQ13,AT13,BR13,BU13,CS13,CV13),2),0)</f>
        <v>52.44</v>
      </c>
      <c r="M13" s="8" t="str">
        <f>IF(L13="","",IF(OR(L13=CS13,L13=CV13),$CA$1,IF(OR(L13=BR13,L13=BU13),$AZ$1,IF(OR(L13=AQ13,L13=AT13),$Y$1,""))))</f>
        <v>2024 3rd Domestic Trial</v>
      </c>
      <c r="N13" s="8">
        <f>IF(COUNT(AQ13,AT13,BR13,BU13,CS13,CV13)&gt;2,LARGE((AQ13,AT13,BR13,BU13,CS13,CV13),3),0)</f>
        <v>51.749999999999993</v>
      </c>
      <c r="O13" s="8" t="str">
        <f>IF(N13="","",IF(OR(N13=CS13,N13=CV13),$CA$1,IF(OR(N13=BR13,N13=BU13),$AZ$1,IF(OR(N13=AQ13,N13=AT13),$Y$1,""))))</f>
        <v>2025 Elite Canada</v>
      </c>
      <c r="P13" s="8">
        <f>IF(MAX(AX13,BY13,CZ13)&gt;0,MAX(AX13,BY13,CZ13),0)</f>
        <v>54.6</v>
      </c>
      <c r="Q13" s="8" t="str">
        <f>IF(P13="","",IF(P13=CZ13,$CA$1,IF(P13=BY13,$AZ$1,IF(P13=AX13,$Y$1,""))))</f>
        <v>2024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14.1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2025 Nationals</v>
      </c>
      <c r="T13" s="8">
        <f>MAX(IF(AND(AO13&lt;&gt;"",AO13&gt;=$AY$27),AP13,0),IF(AND(AR13&lt;&gt;"",AR13&gt;=$AY$27),AS13,0),IF(AND(AV13&lt;&gt;"",AV13&gt;=$AY$27),AW13,0),IF(AND(BP13&lt;&gt;"",BP13&gt;=$BZ$27),BQ13,0),IF(AND(BS13&lt;&gt;"",BS13&gt;=$BZ$27),BT13,0),IF(AND(BW13&lt;&gt;"",BW13&gt;=$BZ$27),BX13,0),IF(AND(CQ13&lt;&gt;"",CQ13&gt;=$DA$27),CR13,0),IF(AND(CT13&lt;&gt;"",CT13&gt;=$DA$27),CU13,0),IF(AND(CX13&lt;&gt;"",CX13&gt;=$DA$27),CY13,0),IF(AND(DX13&lt;&gt;"",DX13&gt;=$EK$27),DY13,0),IF(AND(EA13&lt;&gt;"",EA13&gt;=$EK$27),EB13,0),IF(AND(EE13&lt;&gt;"",EE13&gt;=$EK$27),EF13,0),IF(AND(EH13&lt;&gt;"",EH13&gt;=$EK$27),EI13,0),IF(AND(FF13&lt;&gt;"",FF13&gt;=$FS$27),FG13,0),IF(AND(FI13&lt;&gt;"",FI13&gt;=$FS$27),FJ13,0),IF(AND(FM13&lt;&gt;"",FM13&gt;=$FS$27),FN13,0),IF(AND(FP13&lt;&gt;"",FP13&gt;=$FS$27),FQ13,0),IF(AND(GN13&lt;&gt;"",GN13&gt;=$HA$27),GO13,0),IF(AND(GQ13&lt;&gt;"",GQ13&gt;=$HA$27),GR13,0),IF(AND(GU13&lt;&gt;"",GU13&gt;=$HA$27),GV13,0),IF(AND(GX13&lt;&gt;"",GX13&gt;=$HA$27),GY13,0),IF(AND(HV13&lt;&gt;"",HV13&gt;=$II$27),HW13,0),IF(AND(HY13&lt;&gt;"",HY13&gt;=$II$27),HZ13,0),IF(AND(IC13&lt;&gt;"",IC13&gt;=$II$27),ID13,0),IF(AND(IF13&lt;&gt;"",IF13&gt;=$II$27),IG13,0),IF(AND(JD13&lt;&gt;"",JD13&gt;=$JQ$27),JE13,0),IF(AND(JG13&lt;&gt;"",JG13&gt;=$JQ$27),JH13,0),IF(AND(JK13&lt;&gt;"",JK13&gt;=$JQ$27),JL13,0),IF(AND(JN13&lt;&gt;"",JN13&gt;=$JQ$27),JO13,0),IF(AND(KL13&lt;&gt;"",KL13&gt;=$KY$27),KM13,0),IF(AND(KO13&lt;&gt;"",KO13&gt;=$KY$27),KP13,0),IF(AND(KS13&lt;&gt;"",KS13&gt;=$KY$27),KT13,0),IF(AND(KV13&lt;&gt;"",KV13&gt;=$KY$27),KW13,0),IF(AND(LT13&lt;&gt;"",LT13&gt;=$MG$27),LU13,0),IF(AND(LW13&lt;&gt;"",LW13&gt;=$MG$27),LX13,0),IF(AND(MA13&lt;&gt;"",MA13&gt;=$MG$27),MB13,0),IF(AND(MD13&lt;&gt;"",MD13&gt;=$MG$27),ME13,0),IF(AND(NB13&lt;&gt;"",NB13&gt;=$NO$27),NC13,0),IF(AND(NE13&lt;&gt;"",NE13&gt;=$NO$27),NF13,0),IF(AND(NI13&lt;&gt;"",NI13&gt;=$NO$27),NJ13,0),IF(AND(NL13&lt;&gt;"",NL13&gt;=$NO$27),NM13,0),IF(AND(OJ13&lt;&gt;"",OJ13&gt;=$OW$27),OK13,0),IF(AND(OM13&lt;&gt;"",OM13&gt;=$OW$27),ON13,0),IF(AND(OQ13&lt;&gt;"",OQ13&gt;=$OW$27),OR13,0),IF(AND(OT13&lt;&gt;"",OT13&gt;=$OW$27),OU13,0),IF(AND(PR13&lt;&gt;"",PR13&gt;=$QE$27),PS13,0),IF(AND(PU13&lt;&gt;"",PU13&gt;=$QE$27),PV13,0),IF(AND(PY13&lt;&gt;"",PY13&gt;=$QE$27),PZ13,0),IF(AND(QB13&lt;&gt;"",QB13&gt;=$QE$27),QC13,0),IF(AND(QZ13&lt;&gt;"",QZ13&gt;=$RM$27),RA13,0),IF(AND(RC13&lt;&gt;"",RC13&gt;=$RM$27),RD13,0),IF(AND(RG13&lt;&gt;"",RG13&gt;=$RM$27),RH13,0),IF(AND(RJ13&lt;&gt;"",RJ13&gt;=$RM$27),RK13,0),IF(AND(SH13&lt;&gt;"",SH13&gt;=$SU$27),SI13,0),IF(AND(SK13&lt;&gt;"",SK13&gt;=$SU$27),SL13,0),IF(AND(SO13&lt;&gt;"",SO13&gt;=$SU$27),SP13,0),IF(AND(SR13&lt;&gt;"",SR13&gt;=$SU$27),SS13,0),IF(AND(TP13&lt;&gt;"",TP13&gt;=$UC$27),TQ13,0),IF(AND(TS13&lt;&gt;"",TS13&gt;=$UC$27),TT13,0),IF(AND(TW13&lt;&gt;"",TW13&gt;=$UC$27),TX13,0),IF(AND(TZ13&lt;&gt;"",TZ13&gt;=$UC$27),UA13,0),IF(AND(UX13&lt;&gt;"",UX13&gt;=$VK$27),UY13,0),IF(AND(VA13&lt;&gt;"",VA13&gt;=$VK$27),VB13,0),IF(AND(VE13&lt;&gt;"",VE13&gt;=$VK$27),VF13,0),IF(AND(VH13&lt;&gt;"",VH13&gt;=$VK$27),VI13,0),IF(AND(WF13&lt;&gt;"",WF13&gt;=$WS$27),WG13,0),IF(AND(WI13&lt;&gt;"",WI13&gt;=$WS$27),WJ13,0),IF(AND(WM13&lt;&gt;"",WM13&gt;=$WS$27),WN13,0),IF(AND(WP13&lt;&gt;"",WP13&gt;=$WS$27),WQ13,0)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0.56000000000000938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2025 Coimbra Gym Fest (July 6)</v>
      </c>
      <c r="Y13" s="22">
        <v>14.9</v>
      </c>
      <c r="Z13" s="22">
        <v>9.1999999999999993</v>
      </c>
      <c r="AA13" s="22">
        <v>12.2</v>
      </c>
      <c r="AB13" s="22">
        <v>16.14</v>
      </c>
      <c r="AC13" s="22">
        <v>0</v>
      </c>
      <c r="AD13" s="22">
        <v>14.4</v>
      </c>
      <c r="AE13" s="22">
        <v>9.3000000000000007</v>
      </c>
      <c r="AF13" s="22">
        <v>13.7</v>
      </c>
      <c r="AG13" s="22">
        <v>16.3</v>
      </c>
      <c r="AH13" s="22">
        <v>0</v>
      </c>
      <c r="AI13" s="22">
        <v>15.2</v>
      </c>
      <c r="AJ13" s="22">
        <v>9.3000000000000007</v>
      </c>
      <c r="AK13" s="22">
        <v>13.7</v>
      </c>
      <c r="AL13" s="22">
        <v>16.399999999999999</v>
      </c>
      <c r="AM13" s="22">
        <v>0</v>
      </c>
      <c r="AN13" s="27"/>
      <c r="AO13" s="38">
        <f>IF(AA13&gt;0,AA13,"")</f>
        <v>12.2</v>
      </c>
      <c r="AP13" s="38">
        <f>IF(AB13&gt;0,AB13,"")</f>
        <v>16.14</v>
      </c>
      <c r="AQ13" s="40">
        <f>IF(SUM(Y13:AB13)-AC13&gt;0,SUM(Y13:AB13)-AC13,"")</f>
        <v>52.44</v>
      </c>
      <c r="AR13" s="40">
        <f>IF(AF13&gt;0,AF13,"")</f>
        <v>13.7</v>
      </c>
      <c r="AS13" s="40">
        <f>IF(AG13&gt;0,AG13,"")</f>
        <v>16.3</v>
      </c>
      <c r="AT13" s="40">
        <f>IF(SUM(AD13:AG13)-AH13&gt;0,SUM(AD13:AG13)-AH13,"")</f>
        <v>53.7</v>
      </c>
      <c r="AU13" s="40">
        <f>IF(AQ13="","",MAX(AQ13,AT13))</f>
        <v>53.7</v>
      </c>
      <c r="AV13" s="40">
        <f>IF(AK13&gt;0,AK13,"")</f>
        <v>13.7</v>
      </c>
      <c r="AW13" s="40">
        <f>IF(AL13&gt;0,AL13,"")</f>
        <v>16.399999999999999</v>
      </c>
      <c r="AX13" s="40">
        <f>IF(SUM(AI13:AL13)-AM13&gt;0,SUM(AI13:AL13)-AM13,"")</f>
        <v>54.6</v>
      </c>
      <c r="AY13" s="40">
        <f>IF(SUM(AU13,AX13)&gt;0,SUM(AU13,AX13),"")</f>
        <v>108.30000000000001</v>
      </c>
      <c r="AZ13" s="26">
        <v>13.1</v>
      </c>
      <c r="BA13" s="26">
        <v>9</v>
      </c>
      <c r="BB13" s="26">
        <v>12.5</v>
      </c>
      <c r="BC13" s="26">
        <v>15.37</v>
      </c>
      <c r="BD13" s="26">
        <v>2.4</v>
      </c>
      <c r="BE13" s="26">
        <v>14</v>
      </c>
      <c r="BF13" s="26">
        <v>8.9</v>
      </c>
      <c r="BG13" s="26">
        <v>13.9</v>
      </c>
      <c r="BH13" s="26">
        <v>15.55</v>
      </c>
      <c r="BI13" s="26">
        <v>0.6</v>
      </c>
      <c r="BJ13" s="26">
        <v>1.6</v>
      </c>
      <c r="BK13" s="26">
        <v>1</v>
      </c>
      <c r="BL13" s="26">
        <v>2</v>
      </c>
      <c r="BM13" s="26">
        <v>1.72</v>
      </c>
      <c r="BN13" s="26">
        <v>0</v>
      </c>
      <c r="BO13" s="28"/>
      <c r="BP13" s="39">
        <f>IF(BB13&gt;0,BB13,"")</f>
        <v>12.5</v>
      </c>
      <c r="BQ13" s="39">
        <f>IF(BC13&gt;0,BC13,"")</f>
        <v>15.37</v>
      </c>
      <c r="BR13" s="11">
        <f>IF(SUM(AZ13:BC13)-BD13&gt;0,SUM(AZ13:BC13)-BD13,"")</f>
        <v>47.57</v>
      </c>
      <c r="BS13" s="11">
        <f>IF(BG13&gt;0,BG13,"")</f>
        <v>13.9</v>
      </c>
      <c r="BT13" s="11">
        <f>IF(BH13&gt;0,BH13,"")</f>
        <v>15.55</v>
      </c>
      <c r="BU13" s="11">
        <f>IF(SUM(BE13:BH13)-BI13&gt;0,SUM(BE13:BH13)-BI13,"")</f>
        <v>51.749999999999993</v>
      </c>
      <c r="BV13" s="11">
        <f>IF(BR13="","",MAX(BR13,BU13))</f>
        <v>51.749999999999993</v>
      </c>
      <c r="BW13" s="11">
        <f>IF(BL13&gt;0,BL13,"")</f>
        <v>2</v>
      </c>
      <c r="BX13" s="11">
        <f>IF(BM13&gt;0,BM13,"")</f>
        <v>1.72</v>
      </c>
      <c r="BY13" s="11">
        <f>IF(SUM(BJ13:BM13)-BN13&gt;0,SUM(BJ13:BM13)-BN13,"")</f>
        <v>6.3199999999999994</v>
      </c>
      <c r="BZ13" s="11">
        <f>IF(SUM(BV13,BY13)&gt;0,SUM(BV13,BY13),"")</f>
        <v>58.069999999999993</v>
      </c>
      <c r="CA13" s="22">
        <v>12.8</v>
      </c>
      <c r="CB13" s="22">
        <v>9.1</v>
      </c>
      <c r="CC13" s="22">
        <v>14.1</v>
      </c>
      <c r="CD13" s="22">
        <v>15.41</v>
      </c>
      <c r="CE13" s="22">
        <v>0.4</v>
      </c>
      <c r="CF13" s="22">
        <v>12.3</v>
      </c>
      <c r="CG13" s="22">
        <v>9.5</v>
      </c>
      <c r="CH13" s="22">
        <v>11.1</v>
      </c>
      <c r="CI13" s="22">
        <v>15.73</v>
      </c>
      <c r="CJ13" s="22">
        <v>3.4</v>
      </c>
      <c r="CK13" s="22">
        <v>14.3</v>
      </c>
      <c r="CL13" s="22">
        <v>9</v>
      </c>
      <c r="CM13" s="22">
        <v>13.1</v>
      </c>
      <c r="CN13" s="22">
        <v>15.58</v>
      </c>
      <c r="CO13" s="22">
        <v>1.4</v>
      </c>
      <c r="CP13" s="27"/>
      <c r="CQ13" s="38">
        <f>IF(CC13&gt;0,CC13,"")</f>
        <v>14.1</v>
      </c>
      <c r="CR13" s="38">
        <f>IF(CD13&gt;0,CD13,"")</f>
        <v>15.41</v>
      </c>
      <c r="CS13" s="40">
        <f>IF(SUM(CA13:CD13)-CE13&gt;0,SUM(CA13:CD13)-CE13,"")</f>
        <v>51.01</v>
      </c>
      <c r="CT13" s="40">
        <f>IF(CH13&gt;0,CH13,"")</f>
        <v>11.1</v>
      </c>
      <c r="CU13" s="40">
        <f>IF(CI13&gt;0,CI13,"")</f>
        <v>15.73</v>
      </c>
      <c r="CV13" s="40">
        <f>IF(SUM(CF13:CI13)-CJ13&gt;0,SUM(CF13:CI13)-CJ13,"")</f>
        <v>45.23</v>
      </c>
      <c r="CW13" s="40">
        <f>IF(CS13="","",MAX(CS13,CV13))</f>
        <v>51.01</v>
      </c>
      <c r="CX13" s="40">
        <f>IF(CM13&gt;0,CM13,"")</f>
        <v>13.1</v>
      </c>
      <c r="CY13" s="40">
        <f>IF(CN13&gt;0,CN13,"")</f>
        <v>15.58</v>
      </c>
      <c r="CZ13" s="40">
        <f>IF(SUM(CK13:CN13)-CO13&gt;0,SUM(CK13:CN13)-CO13,"")</f>
        <v>50.58</v>
      </c>
      <c r="DA13" s="40">
        <f>IF(SUM(CW13,CZ13)&gt;0,SUM(CW13,CZ13),"")</f>
        <v>101.59</v>
      </c>
      <c r="DB13" s="51">
        <f>IF(MAX(ED13,FL13,GT13,IB13,JJ13,KR13,LZ13,NH13,OP13,PX13,RF13,SN13,TV13,VD13,WL13)-IF(N13="",0,N13)&gt;0.001,MAX(ED13,FL13,GT13,IB13,JJ13,KR13,LZ13,NH13,OP13,PX13,RF13,SN13,TV13,VD13,WL13)-IF(N13="",0,N13),"")</f>
        <v>0.56000000000000938</v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>
        <v>14</v>
      </c>
      <c r="HC13" s="18">
        <v>9.5</v>
      </c>
      <c r="HD13" s="18">
        <v>12.9</v>
      </c>
      <c r="HE13" s="18">
        <v>15.91</v>
      </c>
      <c r="HF13" s="18">
        <v>0</v>
      </c>
      <c r="HG13" s="18">
        <v>12.7</v>
      </c>
      <c r="HH13" s="18">
        <v>9.4</v>
      </c>
      <c r="HI13" s="18">
        <v>12.9</v>
      </c>
      <c r="HJ13" s="18">
        <v>15.75</v>
      </c>
      <c r="HK13" s="18">
        <v>0</v>
      </c>
      <c r="HL13" s="18">
        <v>13.6</v>
      </c>
      <c r="HM13" s="18">
        <v>9.6999999999999993</v>
      </c>
      <c r="HN13" s="18">
        <v>12.9</v>
      </c>
      <c r="HO13" s="18">
        <v>16.010000000000002</v>
      </c>
      <c r="HP13" s="18">
        <v>0</v>
      </c>
      <c r="HQ13" s="18"/>
      <c r="HR13" s="18"/>
      <c r="HS13" s="18"/>
      <c r="HT13" s="18"/>
      <c r="HU13" s="18"/>
      <c r="HV13" s="11">
        <f>IF(HD13&gt;0,HD13,"")</f>
        <v>12.9</v>
      </c>
      <c r="HW13" s="11">
        <f>IF(HE13&gt;0,HE13,"")</f>
        <v>15.91</v>
      </c>
      <c r="HX13" s="11">
        <f>IF(SUM(HB13:HE13)-HF13&gt;0,SUM(HB13:HE13)-HF13,"")</f>
        <v>52.31</v>
      </c>
      <c r="HY13" s="11">
        <f>IF(HI13&gt;0,HI13,"")</f>
        <v>12.9</v>
      </c>
      <c r="HZ13" s="11">
        <f>IF(HJ13&gt;0,HJ13,"")</f>
        <v>15.75</v>
      </c>
      <c r="IA13" s="11">
        <f>IF(SUM(HG13:HJ13)-HK13&gt;0,SUM(HG13:HJ13)-HK13,"")</f>
        <v>50.75</v>
      </c>
      <c r="IB13" s="11">
        <f>IF(MAX(HX13,IA13)&gt;0,MAX(HX13,IA13),"")</f>
        <v>52.31</v>
      </c>
      <c r="IC13" s="11">
        <f>IF(HN13&gt;0,HN13,"")</f>
        <v>12.9</v>
      </c>
      <c r="ID13" s="11">
        <f>IF(HO13&gt;0,HO13,"")</f>
        <v>16.010000000000002</v>
      </c>
      <c r="IE13" s="11">
        <f>IF(SUM(HL13:HO13)-HP13&gt;0,SUM(HL13:HO13)-HP13,"")</f>
        <v>52.209999999999994</v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>
        <f>IF(SUM(IB13,IE13,IH13)&gt;0,SUM(IB13,IE13,IH13),"")</f>
        <v>104.52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12.95</v>
      </c>
      <c r="WU13" s="26">
        <f>IF($CP13="P",CB13,(CB13+BA13)/2)</f>
        <v>9.0500000000000007</v>
      </c>
      <c r="WV13" s="26">
        <f>IF($CP13="P",CC13,(CC13+BB13)/2)</f>
        <v>13.3</v>
      </c>
      <c r="WW13" s="26">
        <f>IF($CP13="P",CD13,(CD13+BC13)/2)</f>
        <v>15.39</v>
      </c>
      <c r="WX13" s="26">
        <f>IF($CP13="P",CE13,(CE13+BD13)/2)</f>
        <v>1.4</v>
      </c>
      <c r="WY13" s="26">
        <f>IF($CP13="P",CF13,(CF13+BE13)/2)</f>
        <v>13.15</v>
      </c>
      <c r="WZ13" s="26">
        <f>IF($CP13="P",CG13,(CG13+BF13)/2)</f>
        <v>9.1999999999999993</v>
      </c>
      <c r="XA13" s="26">
        <f>IF($CP13="P",CH13,(CH13+BG13)/2)</f>
        <v>12.5</v>
      </c>
      <c r="XB13" s="26">
        <f>IF($CP13="P",CI13,(CI13+BH13)/2)</f>
        <v>15.64</v>
      </c>
      <c r="XC13" s="26">
        <f>IF($CP13="P",CJ13,(CJ13+BI13)/2)</f>
        <v>2</v>
      </c>
      <c r="XD13" s="26">
        <f>IF($CP13="P",CK13,(CK13+BJ13)/2)</f>
        <v>7.95</v>
      </c>
      <c r="XE13" s="26">
        <f>IF($CP13="P",CL13,(CL13+BK13)/2)</f>
        <v>5</v>
      </c>
      <c r="XF13" s="26">
        <f>IF($CP13="P",CM13,(CM13+BL13)/2)</f>
        <v>7.55</v>
      </c>
      <c r="XG13" s="26">
        <f>IF($CP13="P",CN13,(CN13+BM13)/2)</f>
        <v>8.65</v>
      </c>
      <c r="XH13" s="26">
        <f>IF($CP13="P",CO13,(CO13+BN13)/2)</f>
        <v>0.7</v>
      </c>
      <c r="XI13" s="28" t="s">
        <v>53</v>
      </c>
      <c r="XJ13" s="11">
        <f>IF(WV13&gt;0,WV13,"")</f>
        <v>13.3</v>
      </c>
      <c r="XK13" s="11">
        <f>IF(WW13&gt;0,WW13,"")</f>
        <v>15.39</v>
      </c>
      <c r="XL13" s="11">
        <f>IF(SUM(WT13:WW13)-WX13&gt;0,SUM(WT13:WW13)-WX13,"")</f>
        <v>49.29</v>
      </c>
      <c r="XM13" s="11">
        <f>IF(XA13&gt;0,XA13,"")</f>
        <v>12.5</v>
      </c>
      <c r="XN13" s="11">
        <f>IF(XB13&gt;0,XB13,"")</f>
        <v>15.64</v>
      </c>
      <c r="XO13" s="11">
        <f>IF(SUM(WY13:XB13)-XC13&gt;0,SUM(WY13:XB13)-XC13,"")</f>
        <v>48.49</v>
      </c>
      <c r="XP13" s="11">
        <f>IF(MAX(XL13,XO13)&gt;0,MAX(XL13,XO13),"")</f>
        <v>49.29</v>
      </c>
      <c r="XQ13" s="11">
        <f>IF(XF13&gt;0,XF13,"")</f>
        <v>7.55</v>
      </c>
      <c r="XR13" s="11">
        <f>IF(XG13&gt;0,XG13,"")</f>
        <v>8.65</v>
      </c>
      <c r="XS13" s="11">
        <f>IF(SUM(XD13:XG13)-XH13&gt;0,SUM(XD13:XG13)-XH13,"")</f>
        <v>28.45</v>
      </c>
      <c r="XT13" s="11">
        <f>IF(SUM(XP13,XS13)&gt;0,SUM(XP13,XS13),"")</f>
        <v>77.739999999999995</v>
      </c>
    </row>
    <row r="14" spans="1:644" x14ac:dyDescent="0.2">
      <c r="A14" s="4" t="str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/>
      </c>
      <c r="B14" s="5" t="s">
        <v>68</v>
      </c>
      <c r="C14" s="4" t="s">
        <v>7</v>
      </c>
      <c r="D14" s="4">
        <v>2001</v>
      </c>
      <c r="E14" s="9">
        <f>SUM(J14:V14)+SUM(J14:T14)*0.0000001+SUM(J14)*0.0000000000001</f>
        <v>225.83002258300451</v>
      </c>
      <c r="F14" s="3" t="str">
        <f>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,AND(TP14&gt;=UC$27,TP14&lt;&gt;"",TR14&gt;=UC$31,TR14&lt;&gt;""),AND(TS14&gt;=UC$27,TS14&lt;&gt;"",TU14&gt;=UC$31,TU14&lt;&gt;""),AND(TW14&gt;=UC$27,TW14&lt;&gt;"",TY14&gt;=UC$31,TYY14&lt;&gt;""),AND(TZ14&gt;=UC$27,TZ14&lt;&gt;"",UB14&gt;=UC$31,UB14&lt;&gt;""),AND(UX14&gt;=VK$27,UX14&lt;&gt;"",UZ14&gt;=VK$31,UZ14&lt;&gt;""),AND(VA14&gt;=VK$27,VA14&lt;&gt;"",VC14&gt;=VK$31,VC14&lt;&gt;""),AND(VE14&gt;=VK$27,VE14&lt;&gt;"",VG14&gt;=VK$31,VG14&lt;&gt;""),AND(VH14&gt;=VK$27,VH14&lt;&gt;"",VJ14&gt;=VK$31,VJ14&lt;&gt;""),AND(WF14&gt;=WS$27,WF14&lt;&gt;"",WH14&gt;=WS$31,WH14&lt;&gt;""),AND(WI14&gt;=WS$27,WI14&lt;&gt;"",WK14&gt;=WS$31,WK14&lt;&gt;""),AND(WM14&gt;=WS$27,WM14&lt;&gt;"",WO14&gt;=WS$31,WO14&lt;&gt;""),AND(WP14&gt;=WS$27,WP14&lt;&gt;"",WR14&gt;=WS$31,WR14&lt;&gt;"")),"P","")</f>
        <v/>
      </c>
      <c r="G14" s="3" t="str">
        <f>IF(OR(AND(AQ14&gt;=AY$31,AQ14&lt;&gt;"",AN14=""),AND(AT14&gt;=AY$31,AT14&lt;&gt;"",AN14=""),AND(AX14&gt;=AY$31,AX14&lt;&gt;"",AN14=""),AND(BR14&gt;=BZ$31,BR14&lt;&gt;"",BO14=""),AND(BU14&gt;=BZ$31,BU14&lt;&gt;"",BO14=""),AND(BY14&gt;=BZ$31,BY14&lt;&gt;"",BO14=""),AND(CS14&gt;=DA$31,CS14&lt;&gt;"",CP14=""),AND(CV14&gt;=DA$31,CV14&lt;&gt;"",CP14=""),AND(CZ14&gt;=DA$31,CZ14&lt;&gt;"",CP14=""),AND(DZ14&gt;=EK$31,DZ14&lt;&gt;""),AND(EC14&gt;=EK$31,EC14&lt;&gt;""),AND(EG14&gt;=EK$31,EG14&lt;&gt;""),AND(EJ14&gt;=EK$31,EJ14&lt;&gt;""),AND(FH14&gt;=FS$31,FH14&lt;&gt;""),AND(FK14&gt;=FS$31,FK14&lt;&gt;""),AND(FO14&gt;=FS$31,FO14&lt;&gt;""),AND(FR14&gt;=FS$31,FR14&lt;&gt;""),AND(GP14&gt;=HA$31,GP14&lt;&gt;""),AND(GS14&gt;=HA$31,GS14&lt;&gt;""),AND(GW14&gt;=HA$31,GW14&lt;&gt;""),AND(GZ14&gt;=HA$31,GZ14&lt;&gt;""),AND(HX14&gt;=II$31,HX14&lt;&gt;""),AND(IA14&gt;=II$31,IA14&lt;&gt;""),AND(IE14&gt;=II$31,IE14&lt;&gt;""),AND(IH14&gt;=II$31,IH14&lt;&gt;""),AND(JF14&gt;=JQ$31,JF14&lt;&gt;""),AND(JI14&gt;=JQ$31,JI14&lt;&gt;""),AND(JM14&gt;=JQ$31,JM14&lt;&gt;""),AND(JP14&gt;=JQ$31,JP14&lt;&gt;""),AND(KN14&gt;=KY$31,KN14&lt;&gt;""),AND(KQ14&gt;=KY$31,KQ14&lt;&gt;""),AND(KU14&gt;=KY$31,KU14&lt;&gt;""),AND(KX14&gt;=KY$31,KX14&lt;&gt;""),AND(LV14&gt;=MG$31,LV14&lt;&gt;""),AND(LY14&gt;=MG$31,LY14&lt;&gt;""),AND(MC14&gt;=MG$31,MC14&lt;&gt;""),AND(MF14&gt;=MG$31,MF14&lt;&gt;""),AND(ND14&gt;=NO$31,ND14&lt;&gt;""),AND(NG14&gt;=NO$31,NG14&lt;&gt;""),AND(NK14&gt;=NO$31,NK14&lt;&gt;""),AND(NN14&gt;=NO$31,NN14&lt;&gt;""),AND(OL14&gt;=OW$31,OL14&lt;&gt;""),AND(OO14&gt;=OW$31,OO14&lt;&gt;""),AND(OS14&gt;=OW$31,OS14&lt;&gt;""),AND(OV14&gt;=OW$31,OV14&lt;&gt;""),AND(PT14&gt;=QE$31,PT14&lt;&gt;""),AND(PW14&gt;=QE$31,PW14&lt;&gt;""),AND(QA14&gt;=QE$31,QA14&lt;&gt;""),AND(QD14&gt;=QE$31,QD14&lt;&gt;""),AND(RB14&gt;=RM$31,RB14&lt;&gt;""),AND(RE14&gt;=RM$31,RE14&lt;&gt;""),AND(RI14&gt;=RM$31,RI14&lt;&gt;""),AND(RL14&gt;=RM$31,RL14&lt;&gt;""),AND(SJ14&gt;=SU$31,SJ14&lt;&gt;""),AND(SM14&gt;=SU$31,SM14&lt;&gt;""),AND(SQ14&gt;=SU$31,SQ14&lt;&gt;""),AND(ST14&gt;=SU$31,ST14&lt;&gt;""),AND(TR14&gt;=UC$31,TR14&lt;&gt;""),AND(TU14&gt;=UC$31,TU14&lt;&gt;""),AND(TY14&gt;=UC$31,TYY14&lt;&gt;""),AND(UB14&gt;=UC$31,UB14&lt;&gt;""),AND(UZ14&gt;=VK$31,UZ14&lt;&gt;""),AND(VC14&gt;=VK$31,VC14&lt;&gt;""),AND(VG14&gt;=VK$31,VG14&lt;&gt;""),AND(VJ14&gt;=VK$31,VJ14&lt;&gt;""),AND(WH14&gt;=WS$31,WH14&lt;&gt;""),AND(WK14&gt;=WS$31,WK14&lt;&gt;""),AND(WO14&gt;=WS$31,WO14&lt;&gt;""),AND(WR14&gt;=WS$31,WR14&lt;&gt;"")),"P","")</f>
        <v/>
      </c>
      <c r="H14" s="36" t="str">
        <f>IF(AND(G14="P",F14=""),"No DD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$354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Merit",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Excellence",IF(I14="P","Worlds Team",IF(F14="P","National Team","")))))</f>
        <v/>
      </c>
      <c r="I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,AND(TP14&gt;=UC$28,TP14&lt;&gt;"",TR14&gt;=UC$32,TR14&lt;&gt;""),AND(TS14&gt;=UC$28,TS14&lt;&gt;"",TU14&gt;=UC$32,TU14&lt;&gt;""),AND(TW14&gt;=UC$28,TW14&lt;&gt;"",TY14&gt;=UC$32,TYY14&lt;&gt;""),AND(TZ14&gt;=UC$28,TZ14&lt;&gt;"",UB14&gt;=UC$32,UB14&lt;&gt;""),AND(UX14&gt;=VK$28,UX14&lt;&gt;"",UZ14&gt;=VK$32,UZ14&lt;&gt;""),AND(VA14&gt;=VK$28,VA14&lt;&gt;"",VC14&gt;=VK$32,VC14&lt;&gt;""),AND(VE14&gt;=VK$28,VE14&lt;&gt;"",VG14&gt;=VK$32,VG14&lt;&gt;""),AND(VH14&gt;=VK$28,VH14&lt;&gt;"",VJ14&gt;=VK$32,VJ14&lt;&gt;""),AND(WF14&gt;=WS$28,WF14&lt;&gt;"",WH14&gt;=WS$32,WH14&lt;&gt;""),AND(WI14&gt;=WS$28,WI14&lt;&gt;"",WK14&gt;=WS$32,WK14&lt;&gt;""),AND(WM14&gt;=WS$28,WM14&lt;&gt;"",WO14&gt;=WS$32,WO14&lt;&gt;""),AND(WP14&gt;=WS$28,WP14&lt;&gt;"",WR14&gt;=WS$32,WR14&lt;&gt;"")),"P","")</f>
        <v/>
      </c>
      <c r="J14" s="8">
        <f>IF(COUNT(AQ14,AT14,BR14,BU14,CS14,CV14)&gt;0,LARGE((AQ14,AT14,BR14,BU14,CS14,CV14),1),0)</f>
        <v>45.17</v>
      </c>
      <c r="K14" s="8" t="str">
        <f>IF(J14="","",IF(OR(J14=CS14,J14=CV14),$CA$1,IF(OR(J14=BR14,J14=BU14),$AZ$1,IF(OR(J14=AQ14,J14=AT14),$Y$1,""))))</f>
        <v>2025 Nationals</v>
      </c>
      <c r="L14" s="8">
        <f>IF(COUNT(AQ14,AT14,BR14,BU14,CS14,CV14)&gt;1,LARGE((AQ14,AT14,BR14,BU14,CS14,CV14),2),0)</f>
        <v>45.17</v>
      </c>
      <c r="M14" s="8" t="str">
        <f>IF(L14="","",IF(OR(L14=CS14,L14=CV14),$CA$1,IF(OR(L14=BR14,L14=BU14),$AZ$1,IF(OR(L14=AQ14,L14=AT14),$Y$1,""))))</f>
        <v>2025 Nationals</v>
      </c>
      <c r="N14" s="8">
        <f>IF(COUNT(AQ14,AT14,BR14,BU14,CS14,CV14)&gt;2,LARGE((AQ14,AT14,BR14,BU14,CS14,CV14),3),0)</f>
        <v>45.17</v>
      </c>
      <c r="O14" s="8" t="str">
        <f>IF(N14="","",IF(OR(N14=CS14,N14=CV14),$CA$1,IF(OR(N14=BR14,N14=BU14),$AZ$1,IF(OR(N14=AQ14,N14=AT14),$Y$1,""))))</f>
        <v>2025 Nationals</v>
      </c>
      <c r="P14" s="8">
        <f>IF(MAX(AX14,BY14,CZ14)&gt;0,MAX(AX14,BY14,CZ14),0)</f>
        <v>57.697499999999998</v>
      </c>
      <c r="Q14" s="8" t="str">
        <f>IF(P14="","",IF(P14=CZ14,$CA$1,IF(P14=BY14,$AZ$1,IF(P14=AX14,$Y$1,""))))</f>
        <v>2025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15.95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2025 Nationals</v>
      </c>
      <c r="T14" s="8">
        <f>MAX(IF(AND(AO14&lt;&gt;"",AO14&gt;=$AY$27),AP14,0),IF(AND(AR14&lt;&gt;"",AR14&gt;=$AY$27),AS14,0),IF(AND(AV14&lt;&gt;"",AV14&gt;=$AY$27),AW14,0),IF(AND(BP14&lt;&gt;"",BP14&gt;=$BZ$27),BQ14,0),IF(AND(BS14&lt;&gt;"",BS14&gt;=$BZ$27),BT14,0),IF(AND(BW14&lt;&gt;"",BW14&gt;=$BZ$27),BX14,0),IF(AND(CQ14&lt;&gt;"",CQ14&gt;=$DA$27),CR14,0),IF(AND(CT14&lt;&gt;"",CT14&gt;=$DA$27),CU14,0),IF(AND(CX14&lt;&gt;"",CX14&gt;=$DA$27),CY14,0),IF(AND(DX14&lt;&gt;"",DX14&gt;=$EK$27),DY14,0),IF(AND(EA14&lt;&gt;"",EA14&gt;=$EK$27),EB14,0),IF(AND(EE14&lt;&gt;"",EE14&gt;=$EK$27),EF14,0),IF(AND(EH14&lt;&gt;"",EH14&gt;=$EK$27),EI14,0),IF(AND(FF14&lt;&gt;"",FF14&gt;=$FS$27),FG14,0),IF(AND(FI14&lt;&gt;"",FI14&gt;=$FS$27),FJ14,0),IF(AND(FM14&lt;&gt;"",FM14&gt;=$FS$27),FN14,0),IF(AND(FP14&lt;&gt;"",FP14&gt;=$FS$27),FQ14,0),IF(AND(GN14&lt;&gt;"",GN14&gt;=$HA$27),GO14,0),IF(AND(GQ14&lt;&gt;"",GQ14&gt;=$HA$27),GR14,0),IF(AND(GU14&lt;&gt;"",GU14&gt;=$HA$27),GV14,0),IF(AND(GX14&lt;&gt;"",GX14&gt;=$HA$27),GY14,0),IF(AND(HV14&lt;&gt;"",HV14&gt;=$II$27),HW14,0),IF(AND(HY14&lt;&gt;"",HY14&gt;=$II$27),HZ14,0),IF(AND(IC14&lt;&gt;"",IC14&gt;=$II$27),ID14,0),IF(AND(IF14&lt;&gt;"",IF14&gt;=$II$27),IG14,0),IF(AND(JD14&lt;&gt;"",JD14&gt;=$JQ$27),JE14,0),IF(AND(JG14&lt;&gt;"",JG14&gt;=$JQ$27),JH14,0),IF(AND(JK14&lt;&gt;"",JK14&gt;=$JQ$27),JL14,0),IF(AND(JN14&lt;&gt;"",JN14&gt;=$JQ$27),JO14,0),IF(AND(KL14&lt;&gt;"",KL14&gt;=$KY$27),KM14,0),IF(AND(KO14&lt;&gt;"",KO14&gt;=$KY$27),KP14,0),IF(AND(KS14&lt;&gt;"",KS14&gt;=$KY$27),KT14,0),IF(AND(KV14&lt;&gt;"",KV14&gt;=$KY$27),KW14,0),IF(AND(LT14&lt;&gt;"",LT14&gt;=$MG$27),LU14,0),IF(AND(LW14&lt;&gt;"",LW14&gt;=$MG$27),LX14,0),IF(AND(MA14&lt;&gt;"",MA14&gt;=$MG$27),MB14,0),IF(AND(MD14&lt;&gt;"",MD14&gt;=$MG$27),ME14,0),IF(AND(NB14&lt;&gt;"",NB14&gt;=$NO$27),NC14,0),IF(AND(NE14&lt;&gt;"",NE14&gt;=$NO$27),NF14,0),IF(AND(NI14&lt;&gt;"",NI14&gt;=$NO$27),NJ14,0),IF(AND(NL14&lt;&gt;"",NL14&gt;=$NO$27),NM14,0),IF(AND(OJ14&lt;&gt;"",OJ14&gt;=$OW$27),OK14,0),IF(AND(OM14&lt;&gt;"",OM14&gt;=$OW$27),ON14,0),IF(AND(OQ14&lt;&gt;"",OQ14&gt;=$OW$27),OR14,0),IF(AND(OT14&lt;&gt;"",OT14&gt;=$OW$27),OU14,0),IF(AND(PR14&lt;&gt;"",PR14&gt;=$QE$27),PS14,0),IF(AND(PU14&lt;&gt;"",PU14&gt;=$QE$27),PV14,0),IF(AND(PY14&lt;&gt;"",PY14&gt;=$QE$27),PZ14,0),IF(AND(QB14&lt;&gt;"",QB14&gt;=$QE$27),QC14,0),IF(AND(QZ14&lt;&gt;"",QZ14&gt;=$RM$27),RA14,0),IF(AND(RC14&lt;&gt;"",RC14&gt;=$RM$27),RD14,0),IF(AND(RG14&lt;&gt;"",RG14&gt;=$RM$27),RH14,0),IF(AND(RJ14&lt;&gt;"",RJ14&gt;=$RM$27),RK14,0),IF(AND(SH14&lt;&gt;"",SH14&gt;=$SU$27),SI14,0),IF(AND(SK14&lt;&gt;"",SK14&gt;=$SU$27),SL14,0),IF(AND(SO14&lt;&gt;"",SO14&gt;=$SU$27),SP14,0),IF(AND(SR14&lt;&gt;"",SR14&gt;=$SU$27),SS14,0),IF(AND(TP14&lt;&gt;"",TP14&gt;=$UC$27),TQ14,0),IF(AND(TS14&lt;&gt;"",TS14&gt;=$UC$27),TT14,0),IF(AND(TW14&lt;&gt;"",TW14&gt;=$UC$27),TX14,0),IF(AND(TZ14&lt;&gt;"",TZ14&gt;=$UC$27),UA14,0),IF(AND(UX14&lt;&gt;"",UX14&gt;=$VK$27),UY14,0),IF(AND(VA14&lt;&gt;"",VA14&gt;=$VK$27),VB14,0),IF(AND(VE14&lt;&gt;"",VE14&gt;=$VK$27),VF14,0),IF(AND(VH14&lt;&gt;"",VH14&gt;=$VK$27),VI14,0),IF(AND(WF14&lt;&gt;"",WF14&gt;=$WS$27),WG14,0),IF(AND(WI14&lt;&gt;"",WI14&gt;=$WS$27),WJ14,0),IF(AND(WM14&lt;&gt;"",WM14&gt;=$WS$27),WN14,0),IF(AND(WP14&lt;&gt;"",WP14&gt;=$WS$27),WQ14,0),0)</f>
        <v>16.672499999999999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>2025 Nationals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12.475</v>
      </c>
      <c r="Z14" s="22">
        <v>7.2</v>
      </c>
      <c r="AA14" s="22">
        <v>12.324999999999999</v>
      </c>
      <c r="AB14" s="22">
        <v>13.17</v>
      </c>
      <c r="AC14" s="22">
        <v>0</v>
      </c>
      <c r="AD14" s="22">
        <v>9.2249999999999996</v>
      </c>
      <c r="AE14" s="22">
        <v>5.5750000000000002</v>
      </c>
      <c r="AF14" s="22">
        <v>10.15</v>
      </c>
      <c r="AG14" s="22">
        <v>10.1175</v>
      </c>
      <c r="AH14" s="22">
        <v>0</v>
      </c>
      <c r="AI14" s="22">
        <v>15.85</v>
      </c>
      <c r="AJ14" s="22">
        <v>9.2249999999999996</v>
      </c>
      <c r="AK14" s="22">
        <v>15.95</v>
      </c>
      <c r="AL14" s="22">
        <v>16.672499999999999</v>
      </c>
      <c r="AM14" s="22">
        <v>0</v>
      </c>
      <c r="AN14" s="27" t="s">
        <v>53</v>
      </c>
      <c r="AO14" s="38">
        <f>IF(AA14&gt;0,AA14,"")</f>
        <v>12.324999999999999</v>
      </c>
      <c r="AP14" s="38">
        <f>IF(AB14&gt;0,AB14,"")</f>
        <v>13.17</v>
      </c>
      <c r="AQ14" s="40">
        <f>IF(SUM(Y14:AB14)-AC14&gt;0,SUM(Y14:AB14)-AC14,"")</f>
        <v>45.17</v>
      </c>
      <c r="AR14" s="40">
        <f>IF(AF14&gt;0,AF14,"")</f>
        <v>10.15</v>
      </c>
      <c r="AS14" s="40">
        <f>IF(AG14&gt;0,AG14,"")</f>
        <v>10.1175</v>
      </c>
      <c r="AT14" s="40">
        <f>IF(SUM(AD14:AG14)-AH14&gt;0,SUM(AD14:AG14)-AH14,"")</f>
        <v>35.067500000000003</v>
      </c>
      <c r="AU14" s="40">
        <f>IF(AQ14="","",MAX(AQ14,AT14))</f>
        <v>45.17</v>
      </c>
      <c r="AV14" s="40">
        <f>IF(AK14&gt;0,AK14,"")</f>
        <v>15.95</v>
      </c>
      <c r="AW14" s="40">
        <f>IF(AL14&gt;0,AL14,"")</f>
        <v>16.672499999999999</v>
      </c>
      <c r="AX14" s="40">
        <f>IF(SUM(AI14:AL14)-AM14&gt;0,SUM(AI14:AL14)-AM14,"")</f>
        <v>57.697499999999998</v>
      </c>
      <c r="AY14" s="40">
        <f>IF(SUM(AU14,AX14)&gt;0,SUM(AU14,AX14),"")</f>
        <v>102.86750000000001</v>
      </c>
      <c r="AZ14" s="26">
        <v>12.475</v>
      </c>
      <c r="BA14" s="26">
        <v>7.2</v>
      </c>
      <c r="BB14" s="26">
        <v>12.324999999999999</v>
      </c>
      <c r="BC14" s="26">
        <v>13.17</v>
      </c>
      <c r="BD14" s="26">
        <v>0</v>
      </c>
      <c r="BE14" s="26">
        <v>9.2249999999999996</v>
      </c>
      <c r="BF14" s="26">
        <v>5.5750000000000002</v>
      </c>
      <c r="BG14" s="26">
        <v>10.15</v>
      </c>
      <c r="BH14" s="26">
        <v>10.1175</v>
      </c>
      <c r="BI14" s="26">
        <v>0</v>
      </c>
      <c r="BJ14" s="26">
        <v>15.85</v>
      </c>
      <c r="BK14" s="26">
        <v>9.2249999999999996</v>
      </c>
      <c r="BL14" s="26">
        <v>15.95</v>
      </c>
      <c r="BM14" s="26">
        <v>16.672499999999999</v>
      </c>
      <c r="BN14" s="26">
        <v>0</v>
      </c>
      <c r="BO14" s="28" t="s">
        <v>53</v>
      </c>
      <c r="BP14" s="39">
        <f>IF(BB14&gt;0,BB14,"")</f>
        <v>12.324999999999999</v>
      </c>
      <c r="BQ14" s="39">
        <f>IF(BC14&gt;0,BC14,"")</f>
        <v>13.17</v>
      </c>
      <c r="BR14" s="11">
        <f>IF(SUM(AZ14:BC14)-BD14&gt;0,SUM(AZ14:BC14)-BD14,"")</f>
        <v>45.17</v>
      </c>
      <c r="BS14" s="11">
        <f>IF(BG14&gt;0,BG14,"")</f>
        <v>10.15</v>
      </c>
      <c r="BT14" s="11">
        <f>IF(BH14&gt;0,BH14,"")</f>
        <v>10.1175</v>
      </c>
      <c r="BU14" s="11">
        <f>IF(SUM(BE14:BH14)-BI14&gt;0,SUM(BE14:BH14)-BI14,"")</f>
        <v>35.067500000000003</v>
      </c>
      <c r="BV14" s="11">
        <f>IF(BR14="","",MAX(BR14,BU14))</f>
        <v>45.17</v>
      </c>
      <c r="BW14" s="11">
        <f>IF(BL14&gt;0,BL14,"")</f>
        <v>15.95</v>
      </c>
      <c r="BX14" s="11">
        <f>IF(BM14&gt;0,BM14,"")</f>
        <v>16.672499999999999</v>
      </c>
      <c r="BY14" s="11">
        <f>IF(SUM(BJ14:BM14)-BN14&gt;0,SUM(BJ14:BM14)-BN14,"")</f>
        <v>57.697499999999998</v>
      </c>
      <c r="BZ14" s="11">
        <f>IF(SUM(BV14,BY14)&gt;0,SUM(BV14,BY14),"")</f>
        <v>102.86750000000001</v>
      </c>
      <c r="CA14" s="22">
        <v>12.475</v>
      </c>
      <c r="CB14" s="22">
        <v>7.2</v>
      </c>
      <c r="CC14" s="22">
        <v>12.324999999999999</v>
      </c>
      <c r="CD14" s="22">
        <v>13.17</v>
      </c>
      <c r="CE14" s="22">
        <v>0</v>
      </c>
      <c r="CF14" s="22">
        <v>9.2249999999999996</v>
      </c>
      <c r="CG14" s="22">
        <v>5.5750000000000002</v>
      </c>
      <c r="CH14" s="22">
        <v>10.15</v>
      </c>
      <c r="CI14" s="22">
        <v>10.1175</v>
      </c>
      <c r="CJ14" s="22">
        <v>0</v>
      </c>
      <c r="CK14" s="22">
        <v>15.85</v>
      </c>
      <c r="CL14" s="22">
        <v>9.2249999999999996</v>
      </c>
      <c r="CM14" s="22">
        <v>15.95</v>
      </c>
      <c r="CN14" s="22">
        <v>16.672499999999999</v>
      </c>
      <c r="CO14" s="22">
        <v>0</v>
      </c>
      <c r="CP14" s="27" t="s">
        <v>53</v>
      </c>
      <c r="CQ14" s="38">
        <f>IF(CC14&gt;0,CC14,"")</f>
        <v>12.324999999999999</v>
      </c>
      <c r="CR14" s="38">
        <f>IF(CD14&gt;0,CD14,"")</f>
        <v>13.17</v>
      </c>
      <c r="CS14" s="40">
        <f>IF(SUM(CA14:CD14)-CE14&gt;0,SUM(CA14:CD14)-CE14,"")</f>
        <v>45.17</v>
      </c>
      <c r="CT14" s="40">
        <f>IF(CH14&gt;0,CH14,"")</f>
        <v>10.15</v>
      </c>
      <c r="CU14" s="40">
        <f>IF(CI14&gt;0,CI14,"")</f>
        <v>10.1175</v>
      </c>
      <c r="CV14" s="40">
        <f>IF(SUM(CF14:CI14)-CJ14&gt;0,SUM(CF14:CI14)-CJ14,"")</f>
        <v>35.067500000000003</v>
      </c>
      <c r="CW14" s="40">
        <f>IF(CS14="","",MAX(CS14,CV14))</f>
        <v>45.17</v>
      </c>
      <c r="CX14" s="40">
        <f>IF(CM14&gt;0,CM14,"")</f>
        <v>15.95</v>
      </c>
      <c r="CY14" s="40">
        <f>IF(CN14&gt;0,CN14,"")</f>
        <v>16.672499999999999</v>
      </c>
      <c r="CZ14" s="40">
        <f>IF(SUM(CK14:CN14)-CO14&gt;0,SUM(CK14:CN14)-CO14,"")</f>
        <v>57.697499999999998</v>
      </c>
      <c r="DA14" s="40">
        <f>IF(SUM(CW14,CZ14)&gt;0,SUM(CW14,CZ14),"")</f>
        <v>102.86750000000001</v>
      </c>
      <c r="DB14" s="51" t="str">
        <f>IF(MAX(ED14,FL14,GT14,IB14,JJ14,KR14,LZ14,NH14,OP14,PX14,RF14,SN14,TV14,VD14,WL14)-IF(N14="",0,N14)&gt;0.001,MAX(ED14,FL14,GT14,IB14,JJ14,KR14,LZ14,NH14,OP14,PX14,RF14,SN14,TV14,VD14,WL14)-IF(N14="",0,N14),"")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12.475</v>
      </c>
      <c r="WU14" s="26">
        <f>IF($CP14="P",CB14,(CB14+BA14)/2)</f>
        <v>7.2</v>
      </c>
      <c r="WV14" s="26">
        <f>IF($CP14="P",CC14,(CC14+BB14)/2)</f>
        <v>12.324999999999999</v>
      </c>
      <c r="WW14" s="26">
        <f>IF($CP14="P",CD14,(CD14+BC14)/2)</f>
        <v>13.17</v>
      </c>
      <c r="WX14" s="26">
        <f>IF($CP14="P",CE14,(CE14+BD14)/2)</f>
        <v>0</v>
      </c>
      <c r="WY14" s="26">
        <f>IF($CP14="P",CF14,(CF14+BE14)/2)</f>
        <v>9.2249999999999996</v>
      </c>
      <c r="WZ14" s="26">
        <f>IF($CP14="P",CG14,(CG14+BF14)/2)</f>
        <v>5.5750000000000002</v>
      </c>
      <c r="XA14" s="26">
        <f>IF($CP14="P",CH14,(CH14+BG14)/2)</f>
        <v>10.15</v>
      </c>
      <c r="XB14" s="26">
        <f>IF($CP14="P",CI14,(CI14+BH14)/2)</f>
        <v>10.1175</v>
      </c>
      <c r="XC14" s="26">
        <f>IF($CP14="P",CJ14,(CJ14+BI14)/2)</f>
        <v>0</v>
      </c>
      <c r="XD14" s="26">
        <f>IF($CP14="P",CK14,(CK14+BJ14)/2)</f>
        <v>15.85</v>
      </c>
      <c r="XE14" s="26">
        <f>IF($CP14="P",CL14,(CL14+BK14)/2)</f>
        <v>9.2249999999999996</v>
      </c>
      <c r="XF14" s="26">
        <f>IF($CP14="P",CM14,(CM14+BL14)/2)</f>
        <v>15.95</v>
      </c>
      <c r="XG14" s="26">
        <f>IF($CP14="P",CN14,(CN14+BM14)/2)</f>
        <v>16.672499999999999</v>
      </c>
      <c r="XH14" s="26">
        <f>IF($CP14="P",CO14,(CO14+BN14)/2)</f>
        <v>0</v>
      </c>
      <c r="XI14" s="28" t="s">
        <v>53</v>
      </c>
      <c r="XJ14" s="11">
        <f>IF(WV14&gt;0,WV14,"")</f>
        <v>12.324999999999999</v>
      </c>
      <c r="XK14" s="11">
        <f>IF(WW14&gt;0,WW14,"")</f>
        <v>13.17</v>
      </c>
      <c r="XL14" s="11">
        <f>IF(SUM(WT14:WW14)-WX14&gt;0,SUM(WT14:WW14)-WX14,"")</f>
        <v>45.17</v>
      </c>
      <c r="XM14" s="11">
        <f>IF(XA14&gt;0,XA14,"")</f>
        <v>10.15</v>
      </c>
      <c r="XN14" s="11">
        <f>IF(XB14&gt;0,XB14,"")</f>
        <v>10.1175</v>
      </c>
      <c r="XO14" s="11">
        <f>IF(SUM(WY14:XB14)-XC14&gt;0,SUM(WY14:XB14)-XC14,"")</f>
        <v>35.067500000000003</v>
      </c>
      <c r="XP14" s="11">
        <f>IF(MAX(XL14,XO14)&gt;0,MAX(XL14,XO14),"")</f>
        <v>45.17</v>
      </c>
      <c r="XQ14" s="11">
        <f>IF(XF14&gt;0,XF14,"")</f>
        <v>15.95</v>
      </c>
      <c r="XR14" s="11">
        <f>IF(XG14&gt;0,XG14,"")</f>
        <v>16.672499999999999</v>
      </c>
      <c r="XS14" s="11">
        <f>IF(SUM(XD14:XG14)-XH14&gt;0,SUM(XD14:XG14)-XH14,"")</f>
        <v>57.697499999999998</v>
      </c>
      <c r="XT14" s="11">
        <f>IF(SUM(XP14,XS14)&gt;0,SUM(XP14,XS14),"")</f>
        <v>102.86750000000001</v>
      </c>
    </row>
    <row r="15" spans="1:644" x14ac:dyDescent="0.2">
      <c r="A15" s="4" t="str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/>
      </c>
      <c r="B15" s="5" t="s">
        <v>200</v>
      </c>
      <c r="C15" s="4" t="s">
        <v>3</v>
      </c>
      <c r="D15" s="4">
        <v>2007</v>
      </c>
      <c r="E15" s="9">
        <f>SUM(J15:V15)+SUM(J15:T15)*0.0000001+SUM(J15)*0.0000000000001</f>
        <v>223.47002234700537</v>
      </c>
      <c r="F15" s="3" t="str">
        <f>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,AND(TP15&gt;=UC$27,TP15&lt;&gt;"",TR15&gt;=UC$31,TR15&lt;&gt;""),AND(TS15&gt;=UC$27,TS15&lt;&gt;"",TU15&gt;=UC$31,TU15&lt;&gt;""),AND(TW15&gt;=UC$27,TW15&lt;&gt;"",TY15&gt;=UC$31,TYY15&lt;&gt;""),AND(TZ15&gt;=UC$27,TZ15&lt;&gt;"",UB15&gt;=UC$31,UB15&lt;&gt;""),AND(UX15&gt;=VK$27,UX15&lt;&gt;"",UZ15&gt;=VK$31,UZ15&lt;&gt;""),AND(VA15&gt;=VK$27,VA15&lt;&gt;"",VC15&gt;=VK$31,VC15&lt;&gt;""),AND(VE15&gt;=VK$27,VE15&lt;&gt;"",VG15&gt;=VK$31,VG15&lt;&gt;""),AND(VH15&gt;=VK$27,VH15&lt;&gt;"",VJ15&gt;=VK$31,VJ15&lt;&gt;""),AND(WF15&gt;=WS$27,WF15&lt;&gt;"",WH15&gt;=WS$31,WH15&lt;&gt;""),AND(WI15&gt;=WS$27,WI15&lt;&gt;"",WK15&gt;=WS$31,WK15&lt;&gt;""),AND(WM15&gt;=WS$27,WM15&lt;&gt;"",WO15&gt;=WS$31,WO15&lt;&gt;""),AND(WP15&gt;=WS$27,WP15&lt;&gt;"",WR15&gt;=WS$31,WR15&lt;&gt;"")),"P","")</f>
        <v/>
      </c>
      <c r="G15" s="3" t="str">
        <f>IF(OR(AND(AQ15&gt;=AY$31,AQ15&lt;&gt;"",AN15=""),AND(AT15&gt;=AY$31,AT15&lt;&gt;"",AN15=""),AND(AX15&gt;=AY$31,AX15&lt;&gt;"",AN15=""),AND(BR15&gt;=BZ$31,BR15&lt;&gt;"",BO15=""),AND(BU15&gt;=BZ$31,BU15&lt;&gt;"",BO15=""),AND(BY15&gt;=BZ$31,BY15&lt;&gt;"",BO15=""),AND(CS15&gt;=DA$31,CS15&lt;&gt;"",CP15=""),AND(CV15&gt;=DA$31,CV15&lt;&gt;"",CP15=""),AND(CZ15&gt;=DA$31,CZ15&lt;&gt;"",CP15=""),AND(DZ15&gt;=EK$31,DZ15&lt;&gt;""),AND(EC15&gt;=EK$31,EC15&lt;&gt;""),AND(EG15&gt;=EK$31,EG15&lt;&gt;""),AND(EJ15&gt;=EK$31,EJ15&lt;&gt;""),AND(FH15&gt;=FS$31,FH15&lt;&gt;""),AND(FK15&gt;=FS$31,FK15&lt;&gt;""),AND(FO15&gt;=FS$31,FO15&lt;&gt;""),AND(FR15&gt;=FS$31,FR15&lt;&gt;""),AND(GP15&gt;=HA$31,GP15&lt;&gt;""),AND(GS15&gt;=HA$31,GS15&lt;&gt;""),AND(GW15&gt;=HA$31,GW15&lt;&gt;""),AND(GZ15&gt;=HA$31,GZ15&lt;&gt;""),AND(HX15&gt;=II$31,HX15&lt;&gt;""),AND(IA15&gt;=II$31,IA15&lt;&gt;""),AND(IE15&gt;=II$31,IE15&lt;&gt;""),AND(IH15&gt;=II$31,IH15&lt;&gt;""),AND(JF15&gt;=JQ$31,JF15&lt;&gt;""),AND(JI15&gt;=JQ$31,JI15&lt;&gt;""),AND(JM15&gt;=JQ$31,JM15&lt;&gt;""),AND(JP15&gt;=JQ$31,JP15&lt;&gt;""),AND(KN15&gt;=KY$31,KN15&lt;&gt;""),AND(KQ15&gt;=KY$31,KQ15&lt;&gt;""),AND(KU15&gt;=KY$31,KU15&lt;&gt;""),AND(KX15&gt;=KY$31,KX15&lt;&gt;""),AND(LV15&gt;=MG$31,LV15&lt;&gt;""),AND(LY15&gt;=MG$31,LY15&lt;&gt;""),AND(MC15&gt;=MG$31,MC15&lt;&gt;""),AND(MF15&gt;=MG$31,MF15&lt;&gt;""),AND(ND15&gt;=NO$31,ND15&lt;&gt;""),AND(NG15&gt;=NO$31,NG15&lt;&gt;""),AND(NK15&gt;=NO$31,NK15&lt;&gt;""),AND(NN15&gt;=NO$31,NN15&lt;&gt;""),AND(OL15&gt;=OW$31,OL15&lt;&gt;""),AND(OO15&gt;=OW$31,OO15&lt;&gt;""),AND(OS15&gt;=OW$31,OS15&lt;&gt;""),AND(OV15&gt;=OW$31,OV15&lt;&gt;""),AND(PT15&gt;=QE$31,PT15&lt;&gt;""),AND(PW15&gt;=QE$31,PW15&lt;&gt;""),AND(QA15&gt;=QE$31,QA15&lt;&gt;""),AND(QD15&gt;=QE$31,QD15&lt;&gt;""),AND(RB15&gt;=RM$31,RB15&lt;&gt;""),AND(RE15&gt;=RM$31,RE15&lt;&gt;""),AND(RI15&gt;=RM$31,RI15&lt;&gt;""),AND(RL15&gt;=RM$31,RL15&lt;&gt;""),AND(SJ15&gt;=SU$31,SJ15&lt;&gt;""),AND(SM15&gt;=SU$31,SM15&lt;&gt;""),AND(SQ15&gt;=SU$31,SQ15&lt;&gt;""),AND(ST15&gt;=SU$31,ST15&lt;&gt;""),AND(TR15&gt;=UC$31,TR15&lt;&gt;""),AND(TU15&gt;=UC$31,TU15&lt;&gt;""),AND(TY15&gt;=UC$31,TYY15&lt;&gt;""),AND(UB15&gt;=UC$31,UB15&lt;&gt;""),AND(UZ15&gt;=VK$31,UZ15&lt;&gt;""),AND(VC15&gt;=VK$31,VC15&lt;&gt;""),AND(VG15&gt;=VK$31,VG15&lt;&gt;""),AND(VJ15&gt;=VK$31,VJ15&lt;&gt;""),AND(WH15&gt;=WS$31,WH15&lt;&gt;""),AND(WK15&gt;=WS$31,WK15&lt;&gt;""),AND(WO15&gt;=WS$31,WO15&lt;&gt;""),AND(WR15&gt;=WS$31,WR15&lt;&gt;"")),"P","")</f>
        <v/>
      </c>
      <c r="H15" s="36" t="str">
        <f>IF(AND(G15="P",F15=""),"No DD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$354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Merit",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Excellence",IF(I15="P","Worlds Team",IF(F15="P","National Team","")))))</f>
        <v/>
      </c>
      <c r="I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,AND(TP15&gt;=UC$28,TP15&lt;&gt;"",TR15&gt;=UC$32,TR15&lt;&gt;""),AND(TS15&gt;=UC$28,TS15&lt;&gt;"",TU15&gt;=UC$32,TU15&lt;&gt;""),AND(TW15&gt;=UC$28,TW15&lt;&gt;"",TY15&gt;=UC$32,TYY15&lt;&gt;""),AND(TZ15&gt;=UC$28,TZ15&lt;&gt;"",UB15&gt;=UC$32,UB15&lt;&gt;""),AND(UX15&gt;=VK$28,UX15&lt;&gt;"",UZ15&gt;=VK$32,UZ15&lt;&gt;""),AND(VA15&gt;=VK$28,VA15&lt;&gt;"",VC15&gt;=VK$32,VC15&lt;&gt;""),AND(VE15&gt;=VK$28,VE15&lt;&gt;"",VG15&gt;=VK$32,VG15&lt;&gt;""),AND(VH15&gt;=VK$28,VH15&lt;&gt;"",VJ15&gt;=VK$32,VJ15&lt;&gt;""),AND(WF15&gt;=WS$28,WF15&lt;&gt;"",WH15&gt;=WS$32,WH15&lt;&gt;""),AND(WI15&gt;=WS$28,WI15&lt;&gt;"",WK15&gt;=WS$32,WK15&lt;&gt;""),AND(WM15&gt;=WS$28,WM15&lt;&gt;"",WO15&gt;=WS$32,WO15&lt;&gt;""),AND(WP15&gt;=WS$28,WP15&lt;&gt;"",WR15&gt;=WS$32,WR15&lt;&gt;"")),"P","")</f>
        <v/>
      </c>
      <c r="J15" s="8">
        <f>IF(COUNT(AQ15,AT15,BR15,BU15,CS15,CV15)&gt;0,LARGE((AQ15,AT15,BR15,BU15,CS15,CV15),1),0)</f>
        <v>53.67</v>
      </c>
      <c r="K15" s="8" t="str">
        <f>IF(J15="","",IF(OR(J15=CS15,J15=CV15),$CA$1,IF(OR(J15=BR15,J15=BU15),$AZ$1,IF(OR(J15=AQ15,J15=AT15),$Y$1,""))))</f>
        <v>2024 3rd Domestic Trial</v>
      </c>
      <c r="L15" s="8">
        <f>IF(COUNT(AQ15,AT15,BR15,BU15,CS15,CV15)&gt;1,LARGE((AQ15,AT15,BR15,BU15,CS15,CV15),2),0)</f>
        <v>50.37</v>
      </c>
      <c r="M15" s="8" t="str">
        <f>IF(L15="","",IF(OR(L15=CS15,L15=CV15),$CA$1,IF(OR(L15=BR15,L15=BU15),$AZ$1,IF(OR(L15=AQ15,L15=AT15),$Y$1,""))))</f>
        <v>2025 Elite Canada</v>
      </c>
      <c r="N15" s="8">
        <f>IF(COUNT(AQ15,AT15,BR15,BU15,CS15,CV15)&gt;2,LARGE((AQ15,AT15,BR15,BU15,CS15,CV15),3),0)</f>
        <v>49.59</v>
      </c>
      <c r="O15" s="8" t="str">
        <f>IF(N15="","",IF(OR(N15=CS15,N15=CV15),$CA$1,IF(OR(N15=BR15,N15=BU15),$AZ$1,IF(OR(N15=AQ15,N15=AT15),$Y$1,""))))</f>
        <v>2024 3rd Domestic Trial</v>
      </c>
      <c r="P15" s="8">
        <f>IF(MAX(AX15,BY15,CZ15)&gt;0,MAX(AX15,BY15,CZ15),0)</f>
        <v>54.74</v>
      </c>
      <c r="Q15" s="8" t="str">
        <f>IF(P15="","",IF(P15=CZ15,$CA$1,IF(P15=BY15,$AZ$1,IF(P15=AX15,$Y$1,""))))</f>
        <v>2025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15.1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2025 Elite Canada</v>
      </c>
      <c r="T15" s="8">
        <f>MAX(IF(AND(AO15&lt;&gt;"",AO15&gt;=$AY$27),AP15,0),IF(AND(AR15&lt;&gt;"",AR15&gt;=$AY$27),AS15,0),IF(AND(AV15&lt;&gt;"",AV15&gt;=$AY$27),AW15,0),IF(AND(BP15&lt;&gt;"",BP15&gt;=$BZ$27),BQ15,0),IF(AND(BS15&lt;&gt;"",BS15&gt;=$BZ$27),BT15,0),IF(AND(BW15&lt;&gt;"",BW15&gt;=$BZ$27),BX15,0),IF(AND(CQ15&lt;&gt;"",CQ15&gt;=$DA$27),CR15,0),IF(AND(CT15&lt;&gt;"",CT15&gt;=$DA$27),CU15,0),IF(AND(CX15&lt;&gt;"",CX15&gt;=$DA$27),CY15,0),IF(AND(DX15&lt;&gt;"",DX15&gt;=$EK$27),DY15,0),IF(AND(EA15&lt;&gt;"",EA15&gt;=$EK$27),EB15,0),IF(AND(EE15&lt;&gt;"",EE15&gt;=$EK$27),EF15,0),IF(AND(EH15&lt;&gt;"",EH15&gt;=$EK$27),EI15,0),IF(AND(FF15&lt;&gt;"",FF15&gt;=$FS$27),FG15,0),IF(AND(FI15&lt;&gt;"",FI15&gt;=$FS$27),FJ15,0),IF(AND(FM15&lt;&gt;"",FM15&gt;=$FS$27),FN15,0),IF(AND(FP15&lt;&gt;"",FP15&gt;=$FS$27),FQ15,0),IF(AND(GN15&lt;&gt;"",GN15&gt;=$HA$27),GO15,0),IF(AND(GQ15&lt;&gt;"",GQ15&gt;=$HA$27),GR15,0),IF(AND(GU15&lt;&gt;"",GU15&gt;=$HA$27),GV15,0),IF(AND(GX15&lt;&gt;"",GX15&gt;=$HA$27),GY15,0),IF(AND(HV15&lt;&gt;"",HV15&gt;=$II$27),HW15,0),IF(AND(HY15&lt;&gt;"",HY15&gt;=$II$27),HZ15,0),IF(AND(IC15&lt;&gt;"",IC15&gt;=$II$27),ID15,0),IF(AND(IF15&lt;&gt;"",IF15&gt;=$II$27),IG15,0),IF(AND(JD15&lt;&gt;"",JD15&gt;=$JQ$27),JE15,0),IF(AND(JG15&lt;&gt;"",JG15&gt;=$JQ$27),JH15,0),IF(AND(JK15&lt;&gt;"",JK15&gt;=$JQ$27),JL15,0),IF(AND(JN15&lt;&gt;"",JN15&gt;=$JQ$27),JO15,0),IF(AND(KL15&lt;&gt;"",KL15&gt;=$KY$27),KM15,0),IF(AND(KO15&lt;&gt;"",KO15&gt;=$KY$27),KP15,0),IF(AND(KS15&lt;&gt;"",KS15&gt;=$KY$27),KT15,0),IF(AND(KV15&lt;&gt;"",KV15&gt;=$KY$27),KW15,0),IF(AND(LT15&lt;&gt;"",LT15&gt;=$MG$27),LU15,0),IF(AND(LW15&lt;&gt;"",LW15&gt;=$MG$27),LX15,0),IF(AND(MA15&lt;&gt;"",MA15&gt;=$MG$27),MB15,0),IF(AND(MD15&lt;&gt;"",MD15&gt;=$MG$27),ME15,0),IF(AND(NB15&lt;&gt;"",NB15&gt;=$NO$27),NC15,0),IF(AND(NE15&lt;&gt;"",NE15&gt;=$NO$27),NF15,0),IF(AND(NI15&lt;&gt;"",NI15&gt;=$NO$27),NJ15,0),IF(AND(NL15&lt;&gt;"",NL15&gt;=$NO$27),NM15,0),IF(AND(OJ15&lt;&gt;"",OJ15&gt;=$OW$27),OK15,0),IF(AND(OM15&lt;&gt;"",OM15&gt;=$OW$27),ON15,0),IF(AND(OQ15&lt;&gt;"",OQ15&gt;=$OW$27),OR15,0),IF(AND(OT15&lt;&gt;"",OT15&gt;=$OW$27),OU15,0),IF(AND(PR15&lt;&gt;"",PR15&gt;=$QE$27),PS15,0),IF(AND(PU15&lt;&gt;"",PU15&gt;=$QE$27),PV15,0),IF(AND(PY15&lt;&gt;"",PY15&gt;=$QE$27),PZ15,0),IF(AND(QB15&lt;&gt;"",QB15&gt;=$QE$27),QC15,0),IF(AND(QZ15&lt;&gt;"",QZ15&gt;=$RM$27),RA15,0),IF(AND(RC15&lt;&gt;"",RC15&gt;=$RM$27),RD15,0),IF(AND(RG15&lt;&gt;"",RG15&gt;=$RM$27),RH15,0),IF(AND(RJ15&lt;&gt;"",RJ15&gt;=$RM$27),RK15,0),IF(AND(SH15&lt;&gt;"",SH15&gt;=$SU$27),SI15,0),IF(AND(SK15&lt;&gt;"",SK15&gt;=$SU$27),SL15,0),IF(AND(SO15&lt;&gt;"",SO15&gt;=$SU$27),SP15,0),IF(AND(SR15&lt;&gt;"",SR15&gt;=$SU$27),SS15,0),IF(AND(TP15&lt;&gt;"",TP15&gt;=$UC$27),TQ15,0),IF(AND(TS15&lt;&gt;"",TS15&gt;=$UC$27),TT15,0),IF(AND(TW15&lt;&gt;"",TW15&gt;=$UC$27),TX15,0),IF(AND(TZ15&lt;&gt;"",TZ15&gt;=$UC$27),UA15,0),IF(AND(UX15&lt;&gt;"",UX15&gt;=$VK$27),UY15,0),IF(AND(VA15&lt;&gt;"",VA15&gt;=$VK$27),VB15,0),IF(AND(VE15&lt;&gt;"",VE15&gt;=$VK$27),VF15,0),IF(AND(VH15&lt;&gt;"",VH15&gt;=$VK$27),VI15,0),IF(AND(WF15&lt;&gt;"",WF15&gt;=$WS$27),WG15,0),IF(AND(WI15&lt;&gt;"",WI15&gt;=$WS$27),WJ15,0),IF(AND(WM15&lt;&gt;"",WM15&gt;=$WS$27),WN15,0),IF(AND(WP15&lt;&gt;"",WP15&gt;=$WS$27),WQ15,0)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2">
        <v>15.6</v>
      </c>
      <c r="Z15" s="22">
        <v>9.1999999999999993</v>
      </c>
      <c r="AA15" s="22">
        <v>13.6</v>
      </c>
      <c r="AB15" s="22">
        <v>15.27</v>
      </c>
      <c r="AC15" s="22">
        <v>0</v>
      </c>
      <c r="AD15" s="22">
        <v>14.8</v>
      </c>
      <c r="AE15" s="22">
        <v>8.4</v>
      </c>
      <c r="AF15" s="22">
        <v>11.3</v>
      </c>
      <c r="AG15" s="22">
        <v>15.09</v>
      </c>
      <c r="AH15" s="22">
        <v>0</v>
      </c>
      <c r="AI15" s="22">
        <v>13.7</v>
      </c>
      <c r="AJ15" s="22">
        <v>8.1999999999999993</v>
      </c>
      <c r="AK15" s="22">
        <v>10.9</v>
      </c>
      <c r="AL15" s="22">
        <v>13.71</v>
      </c>
      <c r="AM15" s="22">
        <v>0</v>
      </c>
      <c r="AN15" s="27"/>
      <c r="AO15" s="38">
        <f>IF(AA15&gt;0,AA15,"")</f>
        <v>13.6</v>
      </c>
      <c r="AP15" s="38">
        <f>IF(AB15&gt;0,AB15,"")</f>
        <v>15.27</v>
      </c>
      <c r="AQ15" s="40">
        <f>IF(SUM(Y15:AB15)-AC15&gt;0,SUM(Y15:AB15)-AC15,"")</f>
        <v>53.67</v>
      </c>
      <c r="AR15" s="40">
        <f>IF(AF15&gt;0,AF15,"")</f>
        <v>11.3</v>
      </c>
      <c r="AS15" s="40">
        <f>IF(AG15&gt;0,AG15,"")</f>
        <v>15.09</v>
      </c>
      <c r="AT15" s="40">
        <f>IF(SUM(AD15:AG15)-AH15&gt;0,SUM(AD15:AG15)-AH15,"")</f>
        <v>49.59</v>
      </c>
      <c r="AU15" s="40">
        <f>IF(AQ15="","",MAX(AQ15,AT15))</f>
        <v>53.67</v>
      </c>
      <c r="AV15" s="40">
        <f>IF(AK15&gt;0,AK15,"")</f>
        <v>10.9</v>
      </c>
      <c r="AW15" s="40">
        <f>IF(AL15&gt;0,AL15,"")</f>
        <v>13.71</v>
      </c>
      <c r="AX15" s="40">
        <f>IF(SUM(AI15:AL15)-AM15&gt;0,SUM(AI15:AL15)-AM15,"")</f>
        <v>46.51</v>
      </c>
      <c r="AY15" s="40">
        <f>IF(SUM(AU15,AX15)&gt;0,SUM(AU15,AX15),"")</f>
        <v>100.18</v>
      </c>
      <c r="AZ15" s="26">
        <v>12.2</v>
      </c>
      <c r="BA15" s="26">
        <v>8.4</v>
      </c>
      <c r="BB15" s="26">
        <v>12.8</v>
      </c>
      <c r="BC15" s="26">
        <v>13.33</v>
      </c>
      <c r="BD15" s="26">
        <v>0.2</v>
      </c>
      <c r="BE15" s="26">
        <v>15.2</v>
      </c>
      <c r="BF15" s="26">
        <v>9.1999999999999993</v>
      </c>
      <c r="BG15" s="26">
        <v>12.6</v>
      </c>
      <c r="BH15" s="26">
        <v>15.27</v>
      </c>
      <c r="BI15" s="26">
        <v>1.9</v>
      </c>
      <c r="BJ15" s="26">
        <v>15.3</v>
      </c>
      <c r="BK15" s="26">
        <v>9.1</v>
      </c>
      <c r="BL15" s="26">
        <v>15.1</v>
      </c>
      <c r="BM15" s="26">
        <v>15.24</v>
      </c>
      <c r="BN15" s="26">
        <v>0</v>
      </c>
      <c r="BO15" s="28"/>
      <c r="BP15" s="39">
        <f>IF(BB15&gt;0,BB15,"")</f>
        <v>12.8</v>
      </c>
      <c r="BQ15" s="39">
        <f>IF(BC15&gt;0,BC15,"")</f>
        <v>13.33</v>
      </c>
      <c r="BR15" s="11">
        <f>IF(SUM(AZ15:BC15)-BD15&gt;0,SUM(AZ15:BC15)-BD15,"")</f>
        <v>46.53</v>
      </c>
      <c r="BS15" s="11">
        <f>IF(BG15&gt;0,BG15,"")</f>
        <v>12.6</v>
      </c>
      <c r="BT15" s="11">
        <f>IF(BH15&gt;0,BH15,"")</f>
        <v>15.27</v>
      </c>
      <c r="BU15" s="11">
        <f>IF(SUM(BE15:BH15)-BI15&gt;0,SUM(BE15:BH15)-BI15,"")</f>
        <v>50.37</v>
      </c>
      <c r="BV15" s="11">
        <f>IF(BR15="","",MAX(BR15,BU15))</f>
        <v>50.37</v>
      </c>
      <c r="BW15" s="11">
        <f>IF(BL15&gt;0,BL15,"")</f>
        <v>15.1</v>
      </c>
      <c r="BX15" s="11">
        <f>IF(BM15&gt;0,BM15,"")</f>
        <v>15.24</v>
      </c>
      <c r="BY15" s="11">
        <f>IF(SUM(BJ15:BM15)-BN15&gt;0,SUM(BJ15:BM15)-BN15,"")</f>
        <v>54.74</v>
      </c>
      <c r="BZ15" s="11">
        <f>IF(SUM(BV15,BY15)&gt;0,SUM(BV15,BY15),"")</f>
        <v>105.11</v>
      </c>
      <c r="CA15" s="22">
        <v>11.8</v>
      </c>
      <c r="CB15" s="22">
        <v>8.6999999999999993</v>
      </c>
      <c r="CC15" s="22">
        <v>10.5</v>
      </c>
      <c r="CD15" s="22">
        <v>15.53</v>
      </c>
      <c r="CE15" s="22">
        <v>4</v>
      </c>
      <c r="CF15" s="22">
        <v>10.4</v>
      </c>
      <c r="CG15" s="22">
        <v>8.4</v>
      </c>
      <c r="CH15" s="22">
        <v>9.6999999999999993</v>
      </c>
      <c r="CI15" s="22">
        <v>13.32</v>
      </c>
      <c r="CJ15" s="22">
        <v>0</v>
      </c>
      <c r="CK15" s="22"/>
      <c r="CL15" s="22"/>
      <c r="CM15" s="22"/>
      <c r="CN15" s="22"/>
      <c r="CO15" s="22"/>
      <c r="CP15" s="27"/>
      <c r="CQ15" s="38">
        <f>IF(CC15&gt;0,CC15,"")</f>
        <v>10.5</v>
      </c>
      <c r="CR15" s="38">
        <f>IF(CD15&gt;0,CD15,"")</f>
        <v>15.53</v>
      </c>
      <c r="CS15" s="40">
        <f>IF(SUM(CA15:CD15)-CE15&gt;0,SUM(CA15:CD15)-CE15,"")</f>
        <v>42.53</v>
      </c>
      <c r="CT15" s="40">
        <f>IF(CH15&gt;0,CH15,"")</f>
        <v>9.6999999999999993</v>
      </c>
      <c r="CU15" s="40">
        <f>IF(CI15&gt;0,CI15,"")</f>
        <v>13.32</v>
      </c>
      <c r="CV15" s="40">
        <f>IF(SUM(CF15:CI15)-CJ15&gt;0,SUM(CF15:CI15)-CJ15,"")</f>
        <v>41.82</v>
      </c>
      <c r="CW15" s="40">
        <f>IF(CS15="","",MAX(CS15,CV15))</f>
        <v>42.53</v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>
        <f>IF(SUM(CW15,CZ15)&gt;0,SUM(CW15,CZ15),"")</f>
        <v>42.53</v>
      </c>
      <c r="DB15" s="51" t="str">
        <f>IF(MAX(ED15,FL15,GT15,IB15,JJ15,KR15,LZ15,NH15,OP15,PX15,RF15,SN15,TV15,VD15,WL15)-IF(N15="",0,N15)&gt;0.001,MAX(ED15,FL15,GT15,IB15,JJ15,KR15,LZ15,NH15,OP15,PX15,RF15,SN15,TV15,VD15,WL15)-IF(N15="",0,N15),"")</f>
        <v/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>
        <v>1.5</v>
      </c>
      <c r="HC15" s="18">
        <v>1</v>
      </c>
      <c r="HD15" s="18">
        <v>2</v>
      </c>
      <c r="HE15" s="18">
        <v>1.65</v>
      </c>
      <c r="HF15" s="18">
        <v>0</v>
      </c>
      <c r="HG15" s="18">
        <v>2.4</v>
      </c>
      <c r="HH15" s="18">
        <v>1.6</v>
      </c>
      <c r="HI15" s="18">
        <v>3.5</v>
      </c>
      <c r="HJ15" s="18">
        <v>3.19</v>
      </c>
      <c r="HK15" s="18">
        <v>0</v>
      </c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>
        <f>IF(HD15&gt;0,HD15,"")</f>
        <v>2</v>
      </c>
      <c r="HW15" s="11">
        <f>IF(HE15&gt;0,HE15,"")</f>
        <v>1.65</v>
      </c>
      <c r="HX15" s="11">
        <f>IF(SUM(HB15:HE15)-HF15&gt;0,SUM(HB15:HE15)-HF15,"")</f>
        <v>6.15</v>
      </c>
      <c r="HY15" s="11">
        <f>IF(HI15&gt;0,HI15,"")</f>
        <v>3.5</v>
      </c>
      <c r="HZ15" s="11">
        <f>IF(HJ15&gt;0,HJ15,"")</f>
        <v>3.19</v>
      </c>
      <c r="IA15" s="11">
        <f>IF(SUM(HG15:HJ15)-HK15&gt;0,SUM(HG15:HJ15)-HK15,"")</f>
        <v>10.69</v>
      </c>
      <c r="IB15" s="11">
        <f>IF(MAX(HX15,IA15)&gt;0,MAX(HX15,IA15),"")</f>
        <v>10.69</v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>
        <f>IF(SUM(IB15,IE15,IH15)&gt;0,SUM(IB15,IE15,IH15),"")</f>
        <v>10.69</v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12</v>
      </c>
      <c r="WU15" s="26">
        <f>IF($CP15="P",CB15,(CB15+BA15)/2)</f>
        <v>8.5500000000000007</v>
      </c>
      <c r="WV15" s="26">
        <f>IF($CP15="P",CC15,(CC15+BB15)/2)</f>
        <v>11.65</v>
      </c>
      <c r="WW15" s="26">
        <f>IF($CP15="P",CD15,(CD15+BC15)/2)</f>
        <v>14.43</v>
      </c>
      <c r="WX15" s="26">
        <f>IF($CP15="P",CE15,(CE15+BD15)/2)</f>
        <v>2.1</v>
      </c>
      <c r="WY15" s="26">
        <f>IF($CP15="P",CF15,(CF15+BE15)/2)</f>
        <v>12.8</v>
      </c>
      <c r="WZ15" s="26">
        <f>IF($CP15="P",CG15,(CG15+BF15)/2)</f>
        <v>8.8000000000000007</v>
      </c>
      <c r="XA15" s="26">
        <f>IF($CP15="P",CH15,(CH15+BG15)/2)</f>
        <v>11.149999999999999</v>
      </c>
      <c r="XB15" s="26">
        <f>IF($CP15="P",CI15,(CI15+BH15)/2)</f>
        <v>14.295</v>
      </c>
      <c r="XC15" s="26">
        <f>IF($CP15="P",CJ15,(CJ15+BI15)/2)</f>
        <v>0.95</v>
      </c>
      <c r="XD15" s="26">
        <f>IF($CP15="P",CK15,(CK15+BJ15)/2)</f>
        <v>7.65</v>
      </c>
      <c r="XE15" s="26">
        <f>IF($CP15="P",CL15,(CL15+BK15)/2)</f>
        <v>4.55</v>
      </c>
      <c r="XF15" s="26">
        <f>IF($CP15="P",CM15,(CM15+BL15)/2)</f>
        <v>7.55</v>
      </c>
      <c r="XG15" s="26">
        <f>IF($CP15="P",CN15,(CN15+BM15)/2)</f>
        <v>7.62</v>
      </c>
      <c r="XH15" s="26">
        <f>IF($CP15="P",CO15,(CO15+BN15)/2)</f>
        <v>0</v>
      </c>
      <c r="XI15" s="28" t="s">
        <v>53</v>
      </c>
      <c r="XJ15" s="11">
        <f>IF(WV15&gt;0,WV15,"")</f>
        <v>11.65</v>
      </c>
      <c r="XK15" s="11">
        <f>IF(WW15&gt;0,WW15,"")</f>
        <v>14.43</v>
      </c>
      <c r="XL15" s="11">
        <f>IF(SUM(WT15:WW15)-WX15&gt;0,SUM(WT15:WW15)-WX15,"")</f>
        <v>44.53</v>
      </c>
      <c r="XM15" s="11">
        <f>IF(XA15&gt;0,XA15,"")</f>
        <v>11.149999999999999</v>
      </c>
      <c r="XN15" s="11">
        <f>IF(XB15&gt;0,XB15,"")</f>
        <v>14.295</v>
      </c>
      <c r="XO15" s="11">
        <f>IF(SUM(WY15:XB15)-XC15&gt;0,SUM(WY15:XB15)-XC15,"")</f>
        <v>46.094999999999999</v>
      </c>
      <c r="XP15" s="11">
        <f>IF(MAX(XL15,XO15)&gt;0,MAX(XL15,XO15),"")</f>
        <v>46.094999999999999</v>
      </c>
      <c r="XQ15" s="11">
        <f>IF(XF15&gt;0,XF15,"")</f>
        <v>7.55</v>
      </c>
      <c r="XR15" s="11">
        <f>IF(XG15&gt;0,XG15,"")</f>
        <v>7.62</v>
      </c>
      <c r="XS15" s="11">
        <f>IF(SUM(XD15:XG15)-XH15&gt;0,SUM(XD15:XG15)-XH15,"")</f>
        <v>27.37</v>
      </c>
      <c r="XT15" s="11">
        <f>IF(SUM(XP15,XS15)&gt;0,SUM(XP15,XS15),"")</f>
        <v>73.465000000000003</v>
      </c>
    </row>
    <row r="16" spans="1:644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201</v>
      </c>
      <c r="C16" s="4" t="s">
        <v>5</v>
      </c>
      <c r="D16" s="4">
        <v>2007</v>
      </c>
      <c r="E16" s="9">
        <f>SUM(J16:V16)+SUM(J16:T16)*0.0000001+SUM(J16)*0.0000000000001</f>
        <v>212.98002129800525</v>
      </c>
      <c r="F16" s="3" t="str">
        <f>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,AND(TP16&gt;=UC$27,TP16&lt;&gt;"",TR16&gt;=UC$31,TR16&lt;&gt;""),AND(TS16&gt;=UC$27,TS16&lt;&gt;"",TU16&gt;=UC$31,TU16&lt;&gt;""),AND(TW16&gt;=UC$27,TW16&lt;&gt;"",TY16&gt;=UC$31,TYY16&lt;&gt;""),AND(TZ16&gt;=UC$27,TZ16&lt;&gt;"",UB16&gt;=UC$31,UB16&lt;&gt;""),AND(UX16&gt;=VK$27,UX16&lt;&gt;"",UZ16&gt;=VK$31,UZ16&lt;&gt;""),AND(VA16&gt;=VK$27,VA16&lt;&gt;"",VC16&gt;=VK$31,VC16&lt;&gt;""),AND(VE16&gt;=VK$27,VE16&lt;&gt;"",VG16&gt;=VK$31,VG16&lt;&gt;""),AND(VH16&gt;=VK$27,VH16&lt;&gt;"",VJ16&gt;=VK$31,VJ16&lt;&gt;""),AND(WF16&gt;=WS$27,WF16&lt;&gt;"",WH16&gt;=WS$31,WH16&lt;&gt;""),AND(WI16&gt;=WS$27,WI16&lt;&gt;"",WK16&gt;=WS$31,WK16&lt;&gt;""),AND(WM16&gt;=WS$27,WM16&lt;&gt;"",WO16&gt;=WS$31,WO16&lt;&gt;""),AND(WP16&gt;=WS$27,WP16&lt;&gt;"",WR16&gt;=WS$31,WR16&lt;&gt;"")),"P","")</f>
        <v/>
      </c>
      <c r="G16" s="3" t="str">
        <f>IF(OR(AND(AQ16&gt;=AY$31,AQ16&lt;&gt;"",AN16=""),AND(AT16&gt;=AY$31,AT16&lt;&gt;"",AN16=""),AND(AX16&gt;=AY$31,AX16&lt;&gt;"",AN16=""),AND(BR16&gt;=BZ$31,BR16&lt;&gt;"",BO16=""),AND(BU16&gt;=BZ$31,BU16&lt;&gt;"",BO16=""),AND(BY16&gt;=BZ$31,BY16&lt;&gt;"",BO16=""),AND(CS16&gt;=DA$31,CS16&lt;&gt;"",CP16=""),AND(CV16&gt;=DA$31,CV16&lt;&gt;"",CP16=""),AND(CZ16&gt;=DA$31,CZ16&lt;&gt;"",CP16=""),AND(DZ16&gt;=EK$31,DZ16&lt;&gt;""),AND(EC16&gt;=EK$31,EC16&lt;&gt;""),AND(EG16&gt;=EK$31,EG16&lt;&gt;""),AND(EJ16&gt;=EK$31,EJ16&lt;&gt;""),AND(FH16&gt;=FS$31,FH16&lt;&gt;""),AND(FK16&gt;=FS$31,FK16&lt;&gt;""),AND(FO16&gt;=FS$31,FO16&lt;&gt;""),AND(FR16&gt;=FS$31,FR16&lt;&gt;""),AND(GP16&gt;=HA$31,GP16&lt;&gt;""),AND(GS16&gt;=HA$31,GS16&lt;&gt;""),AND(GW16&gt;=HA$31,GW16&lt;&gt;""),AND(GZ16&gt;=HA$31,GZ16&lt;&gt;""),AND(HX16&gt;=II$31,HX16&lt;&gt;""),AND(IA16&gt;=II$31,IA16&lt;&gt;""),AND(IE16&gt;=II$31,IE16&lt;&gt;""),AND(IH16&gt;=II$31,IH16&lt;&gt;""),AND(JF16&gt;=JQ$31,JF16&lt;&gt;""),AND(JI16&gt;=JQ$31,JI16&lt;&gt;""),AND(JM16&gt;=JQ$31,JM16&lt;&gt;""),AND(JP16&gt;=JQ$31,JP16&lt;&gt;""),AND(KN16&gt;=KY$31,KN16&lt;&gt;""),AND(KQ16&gt;=KY$31,KQ16&lt;&gt;""),AND(KU16&gt;=KY$31,KU16&lt;&gt;""),AND(KX16&gt;=KY$31,KX16&lt;&gt;""),AND(LV16&gt;=MG$31,LV16&lt;&gt;""),AND(LY16&gt;=MG$31,LY16&lt;&gt;""),AND(MC16&gt;=MG$31,MC16&lt;&gt;""),AND(MF16&gt;=MG$31,MF16&lt;&gt;""),AND(ND16&gt;=NO$31,ND16&lt;&gt;""),AND(NG16&gt;=NO$31,NG16&lt;&gt;""),AND(NK16&gt;=NO$31,NK16&lt;&gt;""),AND(NN16&gt;=NO$31,NN16&lt;&gt;""),AND(OL16&gt;=OW$31,OL16&lt;&gt;""),AND(OO16&gt;=OW$31,OO16&lt;&gt;""),AND(OS16&gt;=OW$31,OS16&lt;&gt;""),AND(OV16&gt;=OW$31,OV16&lt;&gt;""),AND(PT16&gt;=QE$31,PT16&lt;&gt;""),AND(PW16&gt;=QE$31,PW16&lt;&gt;""),AND(QA16&gt;=QE$31,QA16&lt;&gt;""),AND(QD16&gt;=QE$31,QD16&lt;&gt;""),AND(RB16&gt;=RM$31,RB16&lt;&gt;""),AND(RE16&gt;=RM$31,RE16&lt;&gt;""),AND(RI16&gt;=RM$31,RI16&lt;&gt;""),AND(RL16&gt;=RM$31,RL16&lt;&gt;""),AND(SJ16&gt;=SU$31,SJ16&lt;&gt;""),AND(SM16&gt;=SU$31,SM16&lt;&gt;""),AND(SQ16&gt;=SU$31,SQ16&lt;&gt;""),AND(ST16&gt;=SU$31,ST16&lt;&gt;""),AND(TR16&gt;=UC$31,TR16&lt;&gt;""),AND(TU16&gt;=UC$31,TU16&lt;&gt;""),AND(TY16&gt;=UC$31,TYY16&lt;&gt;""),AND(UB16&gt;=UC$31,UB16&lt;&gt;""),AND(UZ16&gt;=VK$31,UZ16&lt;&gt;""),AND(VC16&gt;=VK$31,VC16&lt;&gt;""),AND(VG16&gt;=VK$31,VG16&lt;&gt;""),AND(VJ16&gt;=VK$31,VJ16&lt;&gt;""),AND(WH16&gt;=WS$31,WH16&lt;&gt;""),AND(WK16&gt;=WS$31,WK16&lt;&gt;""),AND(WO16&gt;=WS$31,WO16&lt;&gt;""),AND(WR16&gt;=WS$31,WR16&lt;&gt;"")),"P","")</f>
        <v/>
      </c>
      <c r="H16" s="36" t="str">
        <f>IF(AND(G16="P",F16=""),"No DD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$354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Merit",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Excellence",IF(I16="P","Worlds Team",IF(F16="P","National Team","")))))</f>
        <v/>
      </c>
      <c r="I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,AND(TP16&gt;=UC$28,TP16&lt;&gt;"",TR16&gt;=UC$32,TR16&lt;&gt;""),AND(TS16&gt;=UC$28,TS16&lt;&gt;"",TU16&gt;=UC$32,TU16&lt;&gt;""),AND(TW16&gt;=UC$28,TW16&lt;&gt;"",TY16&gt;=UC$32,TYY16&lt;&gt;""),AND(TZ16&gt;=UC$28,TZ16&lt;&gt;"",UB16&gt;=UC$32,UB16&lt;&gt;""),AND(UX16&gt;=VK$28,UX16&lt;&gt;"",UZ16&gt;=VK$32,UZ16&lt;&gt;""),AND(VA16&gt;=VK$28,VA16&lt;&gt;"",VC16&gt;=VK$32,VC16&lt;&gt;""),AND(VE16&gt;=VK$28,VE16&lt;&gt;"",VG16&gt;=VK$32,VG16&lt;&gt;""),AND(VH16&gt;=VK$28,VH16&lt;&gt;"",VJ16&gt;=VK$32,VJ16&lt;&gt;""),AND(WF16&gt;=WS$28,WF16&lt;&gt;"",WH16&gt;=WS$32,WH16&lt;&gt;""),AND(WI16&gt;=WS$28,WI16&lt;&gt;"",WK16&gt;=WS$32,WK16&lt;&gt;""),AND(WM16&gt;=WS$28,WM16&lt;&gt;"",WO16&gt;=WS$32,WO16&lt;&gt;""),AND(WP16&gt;=WS$28,WP16&lt;&gt;"",WR16&gt;=WS$32,WR16&lt;&gt;"")),"P","")</f>
        <v/>
      </c>
      <c r="J16" s="8">
        <f>IF(COUNT(AQ16,AT16,BR16,BU16,CS16,CV16)&gt;0,LARGE((AQ16,AT16,BR16,BU16,CS16,CV16),1),0)</f>
        <v>52.320000000000007</v>
      </c>
      <c r="K16" s="8" t="str">
        <f>IF(J16="","",IF(OR(J16=CS16,J16=CV16),$CA$1,IF(OR(J16=BR16,J16=BU16),$AZ$1,IF(OR(J16=AQ16,J16=AT16),$Y$1,""))))</f>
        <v>2024 3rd Domestic Trial</v>
      </c>
      <c r="L16" s="8">
        <f>IF(COUNT(AQ16,AT16,BR16,BU16,CS16,CV16)&gt;1,LARGE((AQ16,AT16,BR16,BU16,CS16,CV16),2),0)</f>
        <v>51.67</v>
      </c>
      <c r="M16" s="8" t="str">
        <f>IF(L16="","",IF(OR(L16=CS16,L16=CV16),$CA$1,IF(OR(L16=BR16,L16=BU16),$AZ$1,IF(OR(L16=AQ16,L16=AT16),$Y$1,""))))</f>
        <v>2025 Nationals</v>
      </c>
      <c r="N16" s="8">
        <f>IF(COUNT(AQ16,AT16,BR16,BU16,CS16,CV16)&gt;2,LARGE((AQ16,AT16,BR16,BU16,CS16,CV16),3),0)</f>
        <v>49.86</v>
      </c>
      <c r="O16" s="8" t="str">
        <f>IF(N16="","",IF(OR(N16=CS16,N16=CV16),$CA$1,IF(OR(N16=BR16,N16=BU16),$AZ$1,IF(OR(N16=AQ16,N16=AT16),$Y$1,""))))</f>
        <v>2025 Nationals</v>
      </c>
      <c r="P16" s="8">
        <f>IF(MAX(AX16,BY16,CZ16)&gt;0,MAX(AX16,BY16,CZ16),0)</f>
        <v>44.23</v>
      </c>
      <c r="Q16" s="8" t="str">
        <f>IF(P16="","",IF(P16=CZ16,$CA$1,IF(P16=BY16,$AZ$1,IF(P16=AX16,$Y$1,""))))</f>
        <v>2024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14.9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2025 Nationals</v>
      </c>
      <c r="T16" s="8">
        <f>MAX(IF(AND(AO16&lt;&gt;"",AO16&gt;=$AY$27),AP16,0),IF(AND(AR16&lt;&gt;"",AR16&gt;=$AY$27),AS16,0),IF(AND(AV16&lt;&gt;"",AV16&gt;=$AY$27),AW16,0),IF(AND(BP16&lt;&gt;"",BP16&gt;=$BZ$27),BQ16,0),IF(AND(BS16&lt;&gt;"",BS16&gt;=$BZ$27),BT16,0),IF(AND(BW16&lt;&gt;"",BW16&gt;=$BZ$27),BX16,0),IF(AND(CQ16&lt;&gt;"",CQ16&gt;=$DA$27),CR16,0),IF(AND(CT16&lt;&gt;"",CT16&gt;=$DA$27),CU16,0),IF(AND(CX16&lt;&gt;"",CX16&gt;=$DA$27),CY16,0),IF(AND(DX16&lt;&gt;"",DX16&gt;=$EK$27),DY16,0),IF(AND(EA16&lt;&gt;"",EA16&gt;=$EK$27),EB16,0),IF(AND(EE16&lt;&gt;"",EE16&gt;=$EK$27),EF16,0),IF(AND(EH16&lt;&gt;"",EH16&gt;=$EK$27),EI16,0),IF(AND(FF16&lt;&gt;"",FF16&gt;=$FS$27),FG16,0),IF(AND(FI16&lt;&gt;"",FI16&gt;=$FS$27),FJ16,0),IF(AND(FM16&lt;&gt;"",FM16&gt;=$FS$27),FN16,0),IF(AND(FP16&lt;&gt;"",FP16&gt;=$FS$27),FQ16,0),IF(AND(GN16&lt;&gt;"",GN16&gt;=$HA$27),GO16,0),IF(AND(GQ16&lt;&gt;"",GQ16&gt;=$HA$27),GR16,0),IF(AND(GU16&lt;&gt;"",GU16&gt;=$HA$27),GV16,0),IF(AND(GX16&lt;&gt;"",GX16&gt;=$HA$27),GY16,0),IF(AND(HV16&lt;&gt;"",HV16&gt;=$II$27),HW16,0),IF(AND(HY16&lt;&gt;"",HY16&gt;=$II$27),HZ16,0),IF(AND(IC16&lt;&gt;"",IC16&gt;=$II$27),ID16,0),IF(AND(IF16&lt;&gt;"",IF16&gt;=$II$27),IG16,0),IF(AND(JD16&lt;&gt;"",JD16&gt;=$JQ$27),JE16,0),IF(AND(JG16&lt;&gt;"",JG16&gt;=$JQ$27),JH16,0),IF(AND(JK16&lt;&gt;"",JK16&gt;=$JQ$27),JL16,0),IF(AND(JN16&lt;&gt;"",JN16&gt;=$JQ$27),JO16,0),IF(AND(KL16&lt;&gt;"",KL16&gt;=$KY$27),KM16,0),IF(AND(KO16&lt;&gt;"",KO16&gt;=$KY$27),KP16,0),IF(AND(KS16&lt;&gt;"",KS16&gt;=$KY$27),KT16,0),IF(AND(KV16&lt;&gt;"",KV16&gt;=$KY$27),KW16,0),IF(AND(LT16&lt;&gt;"",LT16&gt;=$MG$27),LU16,0),IF(AND(LW16&lt;&gt;"",LW16&gt;=$MG$27),LX16,0),IF(AND(MA16&lt;&gt;"",MA16&gt;=$MG$27),MB16,0),IF(AND(MD16&lt;&gt;"",MD16&gt;=$MG$27),ME16,0),IF(AND(NB16&lt;&gt;"",NB16&gt;=$NO$27),NC16,0),IF(AND(NE16&lt;&gt;"",NE16&gt;=$NO$27),NF16,0),IF(AND(NI16&lt;&gt;"",NI16&gt;=$NO$27),NJ16,0),IF(AND(NL16&lt;&gt;"",NL16&gt;=$NO$27),NM16,0),IF(AND(OJ16&lt;&gt;"",OJ16&gt;=$OW$27),OK16,0),IF(AND(OM16&lt;&gt;"",OM16&gt;=$OW$27),ON16,0),IF(AND(OQ16&lt;&gt;"",OQ16&gt;=$OW$27),OR16,0),IF(AND(OT16&lt;&gt;"",OT16&gt;=$OW$27),OU16,0),IF(AND(PR16&lt;&gt;"",PR16&gt;=$QE$27),PS16,0),IF(AND(PU16&lt;&gt;"",PU16&gt;=$QE$27),PV16,0),IF(AND(PY16&lt;&gt;"",PY16&gt;=$QE$27),PZ16,0),IF(AND(QB16&lt;&gt;"",QB16&gt;=$QE$27),QC16,0),IF(AND(QZ16&lt;&gt;"",QZ16&gt;=$RM$27),RA16,0),IF(AND(RC16&lt;&gt;"",RC16&gt;=$RM$27),RD16,0),IF(AND(RG16&lt;&gt;"",RG16&gt;=$RM$27),RH16,0),IF(AND(RJ16&lt;&gt;"",RJ16&gt;=$RM$27),RK16,0),IF(AND(SH16&lt;&gt;"",SH16&gt;=$SU$27),SI16,0),IF(AND(SK16&lt;&gt;"",SK16&gt;=$SU$27),SL16,0),IF(AND(SO16&lt;&gt;"",SO16&gt;=$SU$27),SP16,0),IF(AND(SR16&lt;&gt;"",SR16&gt;=$SU$27),SS16,0),IF(AND(TP16&lt;&gt;"",TP16&gt;=$UC$27),TQ16,0),IF(AND(TS16&lt;&gt;"",TS16&gt;=$UC$27),TT16,0),IF(AND(TW16&lt;&gt;"",TW16&gt;=$UC$27),TX16,0),IF(AND(TZ16&lt;&gt;"",TZ16&gt;=$UC$27),UA16,0),IF(AND(UX16&lt;&gt;"",UX16&gt;=$VK$27),UY16,0),IF(AND(VA16&lt;&gt;"",VA16&gt;=$VK$27),VB16,0),IF(AND(VE16&lt;&gt;"",VE16&gt;=$VK$27),VF16,0),IF(AND(VH16&lt;&gt;"",VH16&gt;=$VK$27),VI16,0),IF(AND(WF16&lt;&gt;"",WF16&gt;=$WS$27),WG16,0),IF(AND(WI16&lt;&gt;"",WI16&gt;=$WS$27),WJ16,0),IF(AND(WM16&lt;&gt;"",WM16&gt;=$WS$27),WN16,0),IF(AND(WP16&lt;&gt;"",WP16&gt;=$WS$27),WQ16,0)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2">
        <v>12.1</v>
      </c>
      <c r="Z16" s="22">
        <v>7.8</v>
      </c>
      <c r="AA16" s="22">
        <v>10.199999999999999</v>
      </c>
      <c r="AB16" s="22">
        <v>13.86</v>
      </c>
      <c r="AC16" s="22">
        <v>0</v>
      </c>
      <c r="AD16" s="22">
        <v>14.9</v>
      </c>
      <c r="AE16" s="22">
        <v>8.8000000000000007</v>
      </c>
      <c r="AF16" s="22">
        <v>12.7</v>
      </c>
      <c r="AG16" s="22">
        <v>15.92</v>
      </c>
      <c r="AH16" s="22">
        <v>0</v>
      </c>
      <c r="AI16" s="22">
        <v>12.5</v>
      </c>
      <c r="AJ16" s="22">
        <v>7.4</v>
      </c>
      <c r="AK16" s="22">
        <v>11.3</v>
      </c>
      <c r="AL16" s="22">
        <v>13.03</v>
      </c>
      <c r="AM16" s="22">
        <v>0</v>
      </c>
      <c r="AN16" s="27"/>
      <c r="AO16" s="38">
        <f>IF(AA16&gt;0,AA16,"")</f>
        <v>10.199999999999999</v>
      </c>
      <c r="AP16" s="38">
        <f>IF(AB16&gt;0,AB16,"")</f>
        <v>13.86</v>
      </c>
      <c r="AQ16" s="40">
        <f>IF(SUM(Y16:AB16)-AC16&gt;0,SUM(Y16:AB16)-AC16,"")</f>
        <v>43.959999999999994</v>
      </c>
      <c r="AR16" s="40">
        <f>IF(AF16&gt;0,AF16,"")</f>
        <v>12.7</v>
      </c>
      <c r="AS16" s="40">
        <f>IF(AG16&gt;0,AG16,"")</f>
        <v>15.92</v>
      </c>
      <c r="AT16" s="40">
        <f>IF(SUM(AD16:AG16)-AH16&gt;0,SUM(AD16:AG16)-AH16,"")</f>
        <v>52.320000000000007</v>
      </c>
      <c r="AU16" s="40">
        <f>IF(AQ16="","",MAX(AQ16,AT16))</f>
        <v>52.320000000000007</v>
      </c>
      <c r="AV16" s="40">
        <f>IF(AK16&gt;0,AK16,"")</f>
        <v>11.3</v>
      </c>
      <c r="AW16" s="40">
        <f>IF(AL16&gt;0,AL16,"")</f>
        <v>13.03</v>
      </c>
      <c r="AX16" s="40">
        <f>IF(SUM(AI16:AL16)-AM16&gt;0,SUM(AI16:AL16)-AM16,"")</f>
        <v>44.23</v>
      </c>
      <c r="AY16" s="40">
        <f>IF(SUM(AU16,AX16)&gt;0,SUM(AU16,AX16),"")</f>
        <v>96.550000000000011</v>
      </c>
      <c r="AZ16" s="26">
        <v>11.3</v>
      </c>
      <c r="BA16" s="26">
        <v>7.7</v>
      </c>
      <c r="BB16" s="26">
        <v>11.7</v>
      </c>
      <c r="BC16" s="26">
        <v>12.46</v>
      </c>
      <c r="BD16" s="26">
        <v>0</v>
      </c>
      <c r="BE16" s="26">
        <v>2.8</v>
      </c>
      <c r="BF16" s="26">
        <v>1.7</v>
      </c>
      <c r="BG16" s="26">
        <v>3.3</v>
      </c>
      <c r="BH16" s="26">
        <v>3.3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11.7</v>
      </c>
      <c r="BQ16" s="39">
        <f>IF(BC16&gt;0,BC16,"")</f>
        <v>12.46</v>
      </c>
      <c r="BR16" s="11">
        <f>IF(SUM(AZ16:BC16)-BD16&gt;0,SUM(AZ16:BC16)-BD16,"")</f>
        <v>43.16</v>
      </c>
      <c r="BS16" s="11">
        <f>IF(BG16&gt;0,BG16,"")</f>
        <v>3.3</v>
      </c>
      <c r="BT16" s="11">
        <f>IF(BH16&gt;0,BH16,"")</f>
        <v>3.3</v>
      </c>
      <c r="BU16" s="11">
        <f>IF(SUM(BE16:BH16)-BI16&gt;0,SUM(BE16:BH16)-BI16,"")</f>
        <v>11.1</v>
      </c>
      <c r="BV16" s="11">
        <f>IF(BR16="","",MAX(BR16,BU16))</f>
        <v>43.16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43.16</v>
      </c>
      <c r="CA16" s="22">
        <v>12.1</v>
      </c>
      <c r="CB16" s="22">
        <v>9.1</v>
      </c>
      <c r="CC16" s="22">
        <v>14.9</v>
      </c>
      <c r="CD16" s="22">
        <v>15.57</v>
      </c>
      <c r="CE16" s="22">
        <v>0</v>
      </c>
      <c r="CF16" s="22">
        <v>12.1</v>
      </c>
      <c r="CG16" s="22">
        <v>8.6999999999999993</v>
      </c>
      <c r="CH16" s="22">
        <v>14</v>
      </c>
      <c r="CI16" s="22">
        <v>15.56</v>
      </c>
      <c r="CJ16" s="22">
        <v>0.5</v>
      </c>
      <c r="CK16" s="22">
        <v>1.2</v>
      </c>
      <c r="CL16" s="22">
        <v>1</v>
      </c>
      <c r="CM16" s="22">
        <v>2</v>
      </c>
      <c r="CN16" s="22">
        <v>1.68</v>
      </c>
      <c r="CO16" s="22">
        <v>0.2</v>
      </c>
      <c r="CP16" s="27"/>
      <c r="CQ16" s="38">
        <f>IF(CC16&gt;0,CC16,"")</f>
        <v>14.9</v>
      </c>
      <c r="CR16" s="38">
        <f>IF(CD16&gt;0,CD16,"")</f>
        <v>15.57</v>
      </c>
      <c r="CS16" s="40">
        <f>IF(SUM(CA16:CD16)-CE16&gt;0,SUM(CA16:CD16)-CE16,"")</f>
        <v>51.67</v>
      </c>
      <c r="CT16" s="40">
        <f>IF(CH16&gt;0,CH16,"")</f>
        <v>14</v>
      </c>
      <c r="CU16" s="40">
        <f>IF(CI16&gt;0,CI16,"")</f>
        <v>15.56</v>
      </c>
      <c r="CV16" s="40">
        <f>IF(SUM(CF16:CI16)-CJ16&gt;0,SUM(CF16:CI16)-CJ16,"")</f>
        <v>49.86</v>
      </c>
      <c r="CW16" s="40">
        <f>IF(CS16="","",MAX(CS16,CV16))</f>
        <v>51.67</v>
      </c>
      <c r="CX16" s="40">
        <f>IF(CM16&gt;0,CM16,"")</f>
        <v>2</v>
      </c>
      <c r="CY16" s="40">
        <f>IF(CN16&gt;0,CN16,"")</f>
        <v>1.68</v>
      </c>
      <c r="CZ16" s="40">
        <f>IF(SUM(CK16:CN16)-CO16&gt;0,SUM(CK16:CN16)-CO16,"")</f>
        <v>5.68</v>
      </c>
      <c r="DA16" s="40">
        <f>IF(SUM(CW16,CZ16)&gt;0,SUM(CW16,CZ16),"")</f>
        <v>57.35</v>
      </c>
      <c r="DB16" s="51" t="str">
        <f>IF(MAX(ED16,FL16,GT16,IB16,JJ16,KR16,LZ16,NH16,OP16,PX16,RF16,SN16,TV16,VD16,WL16)-IF(N16="",0,N16)&gt;0.001,MAX(ED16,FL16,GT16,IB16,JJ16,KR16,LZ16,NH16,OP16,PX16,RF16,SN16,TV16,VD16,WL16)-IF(N16="",0,N16),"")</f>
        <v/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11.7</v>
      </c>
      <c r="WU16" s="26">
        <f>IF($CP16="P",CB16,(CB16+BA16)/2)</f>
        <v>8.4</v>
      </c>
      <c r="WV16" s="26">
        <f>IF($CP16="P",CC16,(CC16+BB16)/2)</f>
        <v>13.3</v>
      </c>
      <c r="WW16" s="26">
        <f>IF($CP16="P",CD16,(CD16+BC16)/2)</f>
        <v>14.015000000000001</v>
      </c>
      <c r="WX16" s="26">
        <f>IF($CP16="P",CE16,(CE16+BD16)/2)</f>
        <v>0</v>
      </c>
      <c r="WY16" s="26">
        <f>IF($CP16="P",CF16,(CF16+BE16)/2)</f>
        <v>7.4499999999999993</v>
      </c>
      <c r="WZ16" s="26">
        <f>IF($CP16="P",CG16,(CG16+BF16)/2)</f>
        <v>5.1999999999999993</v>
      </c>
      <c r="XA16" s="26">
        <f>IF($CP16="P",CH16,(CH16+BG16)/2)</f>
        <v>8.65</v>
      </c>
      <c r="XB16" s="26">
        <f>IF($CP16="P",CI16,(CI16+BH16)/2)</f>
        <v>9.43</v>
      </c>
      <c r="XC16" s="26">
        <f>IF($CP16="P",CJ16,(CJ16+BI16)/2)</f>
        <v>0.25</v>
      </c>
      <c r="XD16" s="26">
        <f>IF($CP16="P",CK16,(CK16+BJ16)/2)</f>
        <v>0.6</v>
      </c>
      <c r="XE16" s="26">
        <f>IF($CP16="P",CL16,(CL16+BK16)/2)</f>
        <v>0.5</v>
      </c>
      <c r="XF16" s="26">
        <f>IF($CP16="P",CM16,(CM16+BL16)/2)</f>
        <v>1</v>
      </c>
      <c r="XG16" s="26">
        <f>IF($CP16="P",CN16,(CN16+BM16)/2)</f>
        <v>0.84</v>
      </c>
      <c r="XH16" s="26">
        <f>IF($CP16="P",CO16,(CO16+BN16)/2)</f>
        <v>0.1</v>
      </c>
      <c r="XI16" s="28" t="s">
        <v>53</v>
      </c>
      <c r="XJ16" s="11">
        <f>IF(WV16&gt;0,WV16,"")</f>
        <v>13.3</v>
      </c>
      <c r="XK16" s="11">
        <f>IF(WW16&gt;0,WW16,"")</f>
        <v>14.015000000000001</v>
      </c>
      <c r="XL16" s="11">
        <f>IF(SUM(WT16:WW16)-WX16&gt;0,SUM(WT16:WW16)-WX16,"")</f>
        <v>47.415000000000006</v>
      </c>
      <c r="XM16" s="11">
        <f>IF(XA16&gt;0,XA16,"")</f>
        <v>8.65</v>
      </c>
      <c r="XN16" s="11">
        <f>IF(XB16&gt;0,XB16,"")</f>
        <v>9.43</v>
      </c>
      <c r="XO16" s="11">
        <f>IF(SUM(WY16:XB16)-XC16&gt;0,SUM(WY16:XB16)-XC16,"")</f>
        <v>30.479999999999997</v>
      </c>
      <c r="XP16" s="11">
        <f>IF(MAX(XL16,XO16)&gt;0,MAX(XL16,XO16),"")</f>
        <v>47.415000000000006</v>
      </c>
      <c r="XQ16" s="11">
        <f>IF(XF16&gt;0,XF16,"")</f>
        <v>1</v>
      </c>
      <c r="XR16" s="11">
        <f>IF(XG16&gt;0,XG16,"")</f>
        <v>0.84</v>
      </c>
      <c r="XS16" s="11">
        <f>IF(SUM(XD16:XG16)-XH16&gt;0,SUM(XD16:XG16)-XH16,"")</f>
        <v>2.84</v>
      </c>
      <c r="XT16" s="11">
        <f>IF(SUM(XP16,XS16)&gt;0,SUM(XP16,XS16),"")</f>
        <v>50.25500000000001</v>
      </c>
    </row>
    <row r="17" spans="1:644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162</v>
      </c>
      <c r="C17" s="4" t="s">
        <v>3</v>
      </c>
      <c r="D17" s="4">
        <v>2002</v>
      </c>
      <c r="E17" s="9">
        <f>SUM(J17:V17)+SUM(J17:T17)*0.0000001+SUM(J17)*0.0000000000001</f>
        <v>201.22002012200531</v>
      </c>
      <c r="F17" s="3" t="str">
        <f>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,AND(TP17&gt;=UC$27,TP17&lt;&gt;"",TR17&gt;=UC$31,TR17&lt;&gt;""),AND(TS17&gt;=UC$27,TS17&lt;&gt;"",TU17&gt;=UC$31,TU17&lt;&gt;""),AND(TW17&gt;=UC$27,TW17&lt;&gt;"",TY17&gt;=UC$31,TYY17&lt;&gt;""),AND(TZ17&gt;=UC$27,TZ17&lt;&gt;"",UB17&gt;=UC$31,UB17&lt;&gt;""),AND(UX17&gt;=VK$27,UX17&lt;&gt;"",UZ17&gt;=VK$31,UZ17&lt;&gt;""),AND(VA17&gt;=VK$27,VA17&lt;&gt;"",VC17&gt;=VK$31,VC17&lt;&gt;""),AND(VE17&gt;=VK$27,VE17&lt;&gt;"",VG17&gt;=VK$31,VG17&lt;&gt;""),AND(VH17&gt;=VK$27,VH17&lt;&gt;"",VJ17&gt;=VK$31,VJ17&lt;&gt;""),AND(WF17&gt;=WS$27,WF17&lt;&gt;"",WH17&gt;=WS$31,WH17&lt;&gt;""),AND(WI17&gt;=WS$27,WI17&lt;&gt;"",WK17&gt;=WS$31,WK17&lt;&gt;""),AND(WM17&gt;=WS$27,WM17&lt;&gt;"",WO17&gt;=WS$31,WO17&lt;&gt;""),AND(WP17&gt;=WS$27,WP17&lt;&gt;"",WR17&gt;=WS$31,WR17&lt;&gt;"")),"P","")</f>
        <v/>
      </c>
      <c r="G17" s="3" t="str">
        <f>IF(OR(AND(AQ17&gt;=AY$31,AQ17&lt;&gt;"",AN17=""),AND(AT17&gt;=AY$31,AT17&lt;&gt;"",AN17=""),AND(AX17&gt;=AY$31,AX17&lt;&gt;"",AN17=""),AND(BR17&gt;=BZ$31,BR17&lt;&gt;"",BO17=""),AND(BU17&gt;=BZ$31,BU17&lt;&gt;"",BO17=""),AND(BY17&gt;=BZ$31,BY17&lt;&gt;"",BO17=""),AND(CS17&gt;=DA$31,CS17&lt;&gt;"",CP17=""),AND(CV17&gt;=DA$31,CV17&lt;&gt;"",CP17=""),AND(CZ17&gt;=DA$31,CZ17&lt;&gt;"",CP17=""),AND(DZ17&gt;=EK$31,DZ17&lt;&gt;""),AND(EC17&gt;=EK$31,EC17&lt;&gt;""),AND(EG17&gt;=EK$31,EG17&lt;&gt;""),AND(EJ17&gt;=EK$31,EJ17&lt;&gt;""),AND(FH17&gt;=FS$31,FH17&lt;&gt;""),AND(FK17&gt;=FS$31,FK17&lt;&gt;""),AND(FO17&gt;=FS$31,FO17&lt;&gt;""),AND(FR17&gt;=FS$31,FR17&lt;&gt;""),AND(GP17&gt;=HA$31,GP17&lt;&gt;""),AND(GS17&gt;=HA$31,GS17&lt;&gt;""),AND(GW17&gt;=HA$31,GW17&lt;&gt;""),AND(GZ17&gt;=HA$31,GZ17&lt;&gt;""),AND(HX17&gt;=II$31,HX17&lt;&gt;""),AND(IA17&gt;=II$31,IA17&lt;&gt;""),AND(IE17&gt;=II$31,IE17&lt;&gt;""),AND(IH17&gt;=II$31,IH17&lt;&gt;""),AND(JF17&gt;=JQ$31,JF17&lt;&gt;""),AND(JI17&gt;=JQ$31,JI17&lt;&gt;""),AND(JM17&gt;=JQ$31,JM17&lt;&gt;""),AND(JP17&gt;=JQ$31,JP17&lt;&gt;""),AND(KN17&gt;=KY$31,KN17&lt;&gt;""),AND(KQ17&gt;=KY$31,KQ17&lt;&gt;""),AND(KU17&gt;=KY$31,KU17&lt;&gt;""),AND(KX17&gt;=KY$31,KX17&lt;&gt;""),AND(LV17&gt;=MG$31,LV17&lt;&gt;""),AND(LY17&gt;=MG$31,LY17&lt;&gt;""),AND(MC17&gt;=MG$31,MC17&lt;&gt;""),AND(MF17&gt;=MG$31,MF17&lt;&gt;""),AND(ND17&gt;=NO$31,ND17&lt;&gt;""),AND(NG17&gt;=NO$31,NG17&lt;&gt;""),AND(NK17&gt;=NO$31,NK17&lt;&gt;""),AND(NN17&gt;=NO$31,NN17&lt;&gt;""),AND(OL17&gt;=OW$31,OL17&lt;&gt;""),AND(OO17&gt;=OW$31,OO17&lt;&gt;""),AND(OS17&gt;=OW$31,OS17&lt;&gt;""),AND(OV17&gt;=OW$31,OV17&lt;&gt;""),AND(PT17&gt;=QE$31,PT17&lt;&gt;""),AND(PW17&gt;=QE$31,PW17&lt;&gt;""),AND(QA17&gt;=QE$31,QA17&lt;&gt;""),AND(QD17&gt;=QE$31,QD17&lt;&gt;""),AND(RB17&gt;=RM$31,RB17&lt;&gt;""),AND(RE17&gt;=RM$31,RE17&lt;&gt;""),AND(RI17&gt;=RM$31,RI17&lt;&gt;""),AND(RL17&gt;=RM$31,RL17&lt;&gt;""),AND(SJ17&gt;=SU$31,SJ17&lt;&gt;""),AND(SM17&gt;=SU$31,SM17&lt;&gt;""),AND(SQ17&gt;=SU$31,SQ17&lt;&gt;""),AND(ST17&gt;=SU$31,ST17&lt;&gt;""),AND(TR17&gt;=UC$31,TR17&lt;&gt;""),AND(TU17&gt;=UC$31,TU17&lt;&gt;""),AND(TY17&gt;=UC$31,TYY17&lt;&gt;""),AND(UB17&gt;=UC$31,UB17&lt;&gt;""),AND(UZ17&gt;=VK$31,UZ17&lt;&gt;""),AND(VC17&gt;=VK$31,VC17&lt;&gt;""),AND(VG17&gt;=VK$31,VG17&lt;&gt;""),AND(VJ17&gt;=VK$31,VJ17&lt;&gt;""),AND(WH17&gt;=WS$31,WH17&lt;&gt;""),AND(WK17&gt;=WS$31,WK17&lt;&gt;""),AND(WO17&gt;=WS$31,WO17&lt;&gt;""),AND(WR17&gt;=WS$31,WR17&lt;&gt;"")),"P","")</f>
        <v/>
      </c>
      <c r="H17" s="36" t="str">
        <f>IF(AND(G17="P",F17=""),"No DD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$354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Merit",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Excellence",IF(I17="P","Worlds Team",IF(F17="P","National Team","")))))</f>
        <v/>
      </c>
      <c r="I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,AND(TP17&gt;=UC$28,TP17&lt;&gt;"",TR17&gt;=UC$32,TR17&lt;&gt;""),AND(TS17&gt;=UC$28,TS17&lt;&gt;"",TU17&gt;=UC$32,TU17&lt;&gt;""),AND(TW17&gt;=UC$28,TW17&lt;&gt;"",TY17&gt;=UC$32,TYY17&lt;&gt;""),AND(TZ17&gt;=UC$28,TZ17&lt;&gt;"",UB17&gt;=UC$32,UB17&lt;&gt;""),AND(UX17&gt;=VK$28,UX17&lt;&gt;"",UZ17&gt;=VK$32,UZ17&lt;&gt;""),AND(VA17&gt;=VK$28,VA17&lt;&gt;"",VC17&gt;=VK$32,VC17&lt;&gt;""),AND(VE17&gt;=VK$28,VE17&lt;&gt;"",VG17&gt;=VK$32,VG17&lt;&gt;""),AND(VH17&gt;=VK$28,VH17&lt;&gt;"",VJ17&gt;=VK$32,VJ17&lt;&gt;""),AND(WF17&gt;=WS$28,WF17&lt;&gt;"",WH17&gt;=WS$32,WH17&lt;&gt;""),AND(WI17&gt;=WS$28,WI17&lt;&gt;"",WK17&gt;=WS$32,WK17&lt;&gt;""),AND(WM17&gt;=WS$28,WM17&lt;&gt;"",WO17&gt;=WS$32,WO17&lt;&gt;""),AND(WP17&gt;=WS$28,WP17&lt;&gt;"",WR17&gt;=WS$32,WR17&lt;&gt;"")),"P","")</f>
        <v/>
      </c>
      <c r="J17" s="8">
        <f>IF(COUNT(AQ17,AT17,BR17,BU17,CS17,CV17)&gt;0,LARGE((AQ17,AT17,BR17,BU17,CS17,CV17),1),0)</f>
        <v>53.129999999999995</v>
      </c>
      <c r="K17" s="8" t="str">
        <f>IF(J17="","",IF(OR(J17=CS17,J17=CV17),$CA$1,IF(OR(J17=BR17,J17=BU17),$AZ$1,IF(OR(J17=AQ17,J17=AT17),$Y$1,""))))</f>
        <v>2024 3rd Domestic Trial</v>
      </c>
      <c r="L17" s="8">
        <f>IF(COUNT(AQ17,AT17,BR17,BU17,CS17,CV17)&gt;1,LARGE((AQ17,AT17,BR17,BU17,CS17,CV17),2),0)</f>
        <v>45.010000000000005</v>
      </c>
      <c r="M17" s="8" t="str">
        <f>IF(L17="","",IF(OR(L17=CS17,L17=CV17),$CA$1,IF(OR(L17=BR17,L17=BU17),$AZ$1,IF(OR(L17=AQ17,L17=AT17),$Y$1,""))))</f>
        <v>2025 Elite Canada</v>
      </c>
      <c r="N17" s="8">
        <f>IF(COUNT(AQ17,AT17,BR17,BU17,CS17,CV17)&gt;2,LARGE((AQ17,AT17,BR17,BU17,CS17,CV17),3),0)</f>
        <v>37.1</v>
      </c>
      <c r="O17" s="8" t="str">
        <f>IF(N17="","",IF(OR(N17=CS17,N17=CV17),$CA$1,IF(OR(N17=BR17,N17=BU17),$AZ$1,IF(OR(N17=AQ17,N17=AT17),$Y$1,""))))</f>
        <v>2024 3rd Domestic Trial</v>
      </c>
      <c r="P17" s="8">
        <f>IF(MAX(AX17,BY17,CZ17)&gt;0,MAX(AX17,BY17,CZ17),0)</f>
        <v>51.98</v>
      </c>
      <c r="Q17" s="8" t="str">
        <f>IF(P17="","",IF(P17=CZ17,$CA$1,IF(P17=BY17,$AZ$1,IF(P17=AX17,$Y$1,""))))</f>
        <v>2024 3rd Domestic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3rd Domestic Trial</v>
      </c>
      <c r="T17" s="8">
        <f>MAX(IF(AND(AO17&lt;&gt;"",AO17&gt;=$AY$27),AP17,0),IF(AND(AR17&lt;&gt;"",AR17&gt;=$AY$27),AS17,0),IF(AND(AV17&lt;&gt;"",AV17&gt;=$AY$27),AW17,0),IF(AND(BP17&lt;&gt;"",BP17&gt;=$BZ$27),BQ17,0),IF(AND(BS17&lt;&gt;"",BS17&gt;=$BZ$27),BT17,0),IF(AND(BW17&lt;&gt;"",BW17&gt;=$BZ$27),BX17,0),IF(AND(CQ17&lt;&gt;"",CQ17&gt;=$DA$27),CR17,0),IF(AND(CT17&lt;&gt;"",CT17&gt;=$DA$27),CU17,0),IF(AND(CX17&lt;&gt;"",CX17&gt;=$DA$27),CY17,0),IF(AND(DX17&lt;&gt;"",DX17&gt;=$EK$27),DY17,0),IF(AND(EA17&lt;&gt;"",EA17&gt;=$EK$27),EB17,0),IF(AND(EE17&lt;&gt;"",EE17&gt;=$EK$27),EF17,0),IF(AND(EH17&lt;&gt;"",EH17&gt;=$EK$27),EI17,0),IF(AND(FF17&lt;&gt;"",FF17&gt;=$FS$27),FG17,0),IF(AND(FI17&lt;&gt;"",FI17&gt;=$FS$27),FJ17,0),IF(AND(FM17&lt;&gt;"",FM17&gt;=$FS$27),FN17,0),IF(AND(FP17&lt;&gt;"",FP17&gt;=$FS$27),FQ17,0),IF(AND(GN17&lt;&gt;"",GN17&gt;=$HA$27),GO17,0),IF(AND(GQ17&lt;&gt;"",GQ17&gt;=$HA$27),GR17,0),IF(AND(GU17&lt;&gt;"",GU17&gt;=$HA$27),GV17,0),IF(AND(GX17&lt;&gt;"",GX17&gt;=$HA$27),GY17,0),IF(AND(HV17&lt;&gt;"",HV17&gt;=$II$27),HW17,0),IF(AND(HY17&lt;&gt;"",HY17&gt;=$II$27),HZ17,0),IF(AND(IC17&lt;&gt;"",IC17&gt;=$II$27),ID17,0),IF(AND(IF17&lt;&gt;"",IF17&gt;=$II$27),IG17,0),IF(AND(JD17&lt;&gt;"",JD17&gt;=$JQ$27),JE17,0),IF(AND(JG17&lt;&gt;"",JG17&gt;=$JQ$27),JH17,0),IF(AND(JK17&lt;&gt;"",JK17&gt;=$JQ$27),JL17,0),IF(AND(JN17&lt;&gt;"",JN17&gt;=$JQ$27),JO17,0),IF(AND(KL17&lt;&gt;"",KL17&gt;=$KY$27),KM17,0),IF(AND(KO17&lt;&gt;"",KO17&gt;=$KY$27),KP17,0),IF(AND(KS17&lt;&gt;"",KS17&gt;=$KY$27),KT17,0),IF(AND(KV17&lt;&gt;"",KV17&gt;=$KY$27),KW17,0),IF(AND(LT17&lt;&gt;"",LT17&gt;=$MG$27),LU17,0),IF(AND(LW17&lt;&gt;"",LW17&gt;=$MG$27),LX17,0),IF(AND(MA17&lt;&gt;"",MA17&gt;=$MG$27),MB17,0),IF(AND(MD17&lt;&gt;"",MD17&gt;=$MG$27),ME17,0),IF(AND(NB17&lt;&gt;"",NB17&gt;=$NO$27),NC17,0),IF(AND(NE17&lt;&gt;"",NE17&gt;=$NO$27),NF17,0),IF(AND(NI17&lt;&gt;"",NI17&gt;=$NO$27),NJ17,0),IF(AND(NL17&lt;&gt;"",NL17&gt;=$NO$27),NM17,0),IF(AND(OJ17&lt;&gt;"",OJ17&gt;=$OW$27),OK17,0),IF(AND(OM17&lt;&gt;"",OM17&gt;=$OW$27),ON17,0),IF(AND(OQ17&lt;&gt;"",OQ17&gt;=$OW$27),OR17,0),IF(AND(OT17&lt;&gt;"",OT17&gt;=$OW$27),OU17,0),IF(AND(PR17&lt;&gt;"",PR17&gt;=$QE$27),PS17,0),IF(AND(PU17&lt;&gt;"",PU17&gt;=$QE$27),PV17,0),IF(AND(PY17&lt;&gt;"",PY17&gt;=$QE$27),PZ17,0),IF(AND(QB17&lt;&gt;"",QB17&gt;=$QE$27),QC17,0),IF(AND(QZ17&lt;&gt;"",QZ17&gt;=$RM$27),RA17,0),IF(AND(RC17&lt;&gt;"",RC17&gt;=$RM$27),RD17,0),IF(AND(RG17&lt;&gt;"",RG17&gt;=$RM$27),RH17,0),IF(AND(RJ17&lt;&gt;"",RJ17&gt;=$RM$27),RK17,0),IF(AND(SH17&lt;&gt;"",SH17&gt;=$SU$27),SI17,0),IF(AND(SK17&lt;&gt;"",SK17&gt;=$SU$27),SL17,0),IF(AND(SO17&lt;&gt;"",SO17&gt;=$SU$27),SP17,0),IF(AND(SR17&lt;&gt;"",SR17&gt;=$SU$27),SS17,0),IF(AND(TP17&lt;&gt;"",TP17&gt;=$UC$27),TQ17,0),IF(AND(TS17&lt;&gt;"",TS17&gt;=$UC$27),TT17,0),IF(AND(TW17&lt;&gt;"",TW17&gt;=$UC$27),TX17,0),IF(AND(TZ17&lt;&gt;"",TZ17&gt;=$UC$27),UA17,0),IF(AND(UX17&lt;&gt;"",UX17&gt;=$VK$27),UY17,0),IF(AND(VA17&lt;&gt;"",VA17&gt;=$VK$27),VB17,0),IF(AND(VE17&lt;&gt;"",VE17&gt;=$VK$27),VF17,0),IF(AND(VH17&lt;&gt;"",VH17&gt;=$VK$27),VI17,0),IF(AND(WF17&lt;&gt;"",WF17&gt;=$WS$27),WG17,0),IF(AND(WI17&lt;&gt;"",WI17&gt;=$WS$27),WJ17,0),IF(AND(WM17&lt;&gt;"",WM17&gt;=$WS$27),WN17,0),IF(AND(WP17&lt;&gt;"",WP17&gt;=$WS$27),WQ17,0)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14.6</v>
      </c>
      <c r="Z17" s="22">
        <v>9.1999999999999993</v>
      </c>
      <c r="AA17" s="22">
        <v>14</v>
      </c>
      <c r="AB17" s="22">
        <v>15.33</v>
      </c>
      <c r="AC17" s="22">
        <v>0</v>
      </c>
      <c r="AD17" s="22">
        <v>10.5</v>
      </c>
      <c r="AE17" s="22">
        <v>8.6999999999999993</v>
      </c>
      <c r="AF17" s="22">
        <v>8.5</v>
      </c>
      <c r="AG17" s="22">
        <v>14.4</v>
      </c>
      <c r="AH17" s="22">
        <v>5</v>
      </c>
      <c r="AI17" s="22">
        <v>13.8</v>
      </c>
      <c r="AJ17" s="22">
        <v>9.1999999999999993</v>
      </c>
      <c r="AK17" s="22">
        <v>13.8</v>
      </c>
      <c r="AL17" s="22">
        <v>15.18</v>
      </c>
      <c r="AM17" s="22">
        <v>0</v>
      </c>
      <c r="AN17" s="27"/>
      <c r="AO17" s="38">
        <f>IF(AA17&gt;0,AA17,"")</f>
        <v>14</v>
      </c>
      <c r="AP17" s="38">
        <f>IF(AB17&gt;0,AB17,"")</f>
        <v>15.33</v>
      </c>
      <c r="AQ17" s="40">
        <f>IF(SUM(Y17:AB17)-AC17&gt;0,SUM(Y17:AB17)-AC17,"")</f>
        <v>53.129999999999995</v>
      </c>
      <c r="AR17" s="40">
        <f>IF(AF17&gt;0,AF17,"")</f>
        <v>8.5</v>
      </c>
      <c r="AS17" s="40">
        <f>IF(AG17&gt;0,AG17,"")</f>
        <v>14.4</v>
      </c>
      <c r="AT17" s="40">
        <f>IF(SUM(AD17:AG17)-AH17&gt;0,SUM(AD17:AG17)-AH17,"")</f>
        <v>37.1</v>
      </c>
      <c r="AU17" s="40">
        <f>IF(AQ17="","",MAX(AQ17,AT17))</f>
        <v>53.129999999999995</v>
      </c>
      <c r="AV17" s="40">
        <f>IF(AK17&gt;0,AK17,"")</f>
        <v>13.8</v>
      </c>
      <c r="AW17" s="40">
        <f>IF(AL17&gt;0,AL17,"")</f>
        <v>15.18</v>
      </c>
      <c r="AX17" s="40">
        <f>IF(SUM(AI17:AL17)-AM17&gt;0,SUM(AI17:AL17)-AM17,"")</f>
        <v>51.98</v>
      </c>
      <c r="AY17" s="40">
        <f>IF(SUM(AU17,AX17)&gt;0,SUM(AU17,AX17),"")</f>
        <v>105.10999999999999</v>
      </c>
      <c r="AZ17" s="26">
        <v>9</v>
      </c>
      <c r="BA17" s="26">
        <v>6.3</v>
      </c>
      <c r="BB17" s="26">
        <v>5.5</v>
      </c>
      <c r="BC17" s="26">
        <v>9.69</v>
      </c>
      <c r="BD17" s="26">
        <v>0</v>
      </c>
      <c r="BE17" s="26">
        <v>9.6999999999999993</v>
      </c>
      <c r="BF17" s="26">
        <v>9.3000000000000007</v>
      </c>
      <c r="BG17" s="26">
        <v>13.2</v>
      </c>
      <c r="BH17" s="26">
        <v>14.11</v>
      </c>
      <c r="BI17" s="26">
        <v>1.3</v>
      </c>
      <c r="BJ17" s="26"/>
      <c r="BK17" s="26"/>
      <c r="BL17" s="26"/>
      <c r="BM17" s="26"/>
      <c r="BN17" s="26"/>
      <c r="BO17" s="28"/>
      <c r="BP17" s="39">
        <f>IF(BB17&gt;0,BB17,"")</f>
        <v>5.5</v>
      </c>
      <c r="BQ17" s="39">
        <f>IF(BC17&gt;0,BC17,"")</f>
        <v>9.69</v>
      </c>
      <c r="BR17" s="11">
        <f>IF(SUM(AZ17:BC17)-BD17&gt;0,SUM(AZ17:BC17)-BD17,"")</f>
        <v>30.490000000000002</v>
      </c>
      <c r="BS17" s="11">
        <f>IF(BG17&gt;0,BG17,"")</f>
        <v>13.2</v>
      </c>
      <c r="BT17" s="11">
        <f>IF(BH17&gt;0,BH17,"")</f>
        <v>14.11</v>
      </c>
      <c r="BU17" s="11">
        <f>IF(SUM(BE17:BH17)-BI17&gt;0,SUM(BE17:BH17)-BI17,"")</f>
        <v>45.010000000000005</v>
      </c>
      <c r="BV17" s="11">
        <f>IF(BR17="","",MAX(BR17,BU17))</f>
        <v>45.010000000000005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45.010000000000005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>IF(CC17&gt;0,CC17,"")</f>
        <v/>
      </c>
      <c r="CR17" s="38" t="str">
        <f>IF(CD17&gt;0,CD17,"")</f>
        <v/>
      </c>
      <c r="CS17" s="40" t="str">
        <f>IF(SUM(CA17:CD17)-CE17&gt;0,SUM(CA17:CD17)-CE17,"")</f>
        <v/>
      </c>
      <c r="CT17" s="40" t="str">
        <f>IF(CH17&gt;0,CH17,"")</f>
        <v/>
      </c>
      <c r="CU17" s="40" t="str">
        <f>IF(CI17&gt;0,CI17,"")</f>
        <v/>
      </c>
      <c r="CV17" s="40" t="str">
        <f>IF(SUM(CF17:CI17)-CJ17&gt;0,SUM(CF17:CI17)-CJ17,"")</f>
        <v/>
      </c>
      <c r="CW17" s="40" t="str">
        <f>IF(CS17="","",MAX(CS17,CV17))</f>
        <v/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 t="str">
        <f>IF(SUM(CW17,CZ17)&gt;0,SUM(CW17,CZ17),"")</f>
        <v/>
      </c>
      <c r="DB17" s="51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4.5</v>
      </c>
      <c r="WU17" s="26">
        <f>IF($CP17="P",CB17,(CB17+BA17)/2)</f>
        <v>3.15</v>
      </c>
      <c r="WV17" s="26">
        <f>IF($CP17="P",CC17,(CC17+BB17)/2)</f>
        <v>2.75</v>
      </c>
      <c r="WW17" s="26">
        <f>IF($CP17="P",CD17,(CD17+BC17)/2)</f>
        <v>4.8449999999999998</v>
      </c>
      <c r="WX17" s="26">
        <f>IF($CP17="P",CE17,(CE17+BD17)/2)</f>
        <v>0</v>
      </c>
      <c r="WY17" s="26">
        <f>IF($CP17="P",CF17,(CF17+BE17)/2)</f>
        <v>4.8499999999999996</v>
      </c>
      <c r="WZ17" s="26">
        <f>IF($CP17="P",CG17,(CG17+BF17)/2)</f>
        <v>4.6500000000000004</v>
      </c>
      <c r="XA17" s="26">
        <f>IF($CP17="P",CH17,(CH17+BG17)/2)</f>
        <v>6.6</v>
      </c>
      <c r="XB17" s="26">
        <f>IF($CP17="P",CI17,(CI17+BH17)/2)</f>
        <v>7.0549999999999997</v>
      </c>
      <c r="XC17" s="26">
        <f>IF($CP17="P",CJ17,(CJ17+BI17)/2)</f>
        <v>0.65</v>
      </c>
      <c r="XD17" s="26">
        <f>IF($CP17="P",CK17,(CK17+BJ17)/2)</f>
        <v>0</v>
      </c>
      <c r="XE17" s="26">
        <f>IF($CP17="P",CL17,(CL17+BK17)/2)</f>
        <v>0</v>
      </c>
      <c r="XF17" s="26">
        <f>IF($CP17="P",CM17,(CM17+BL17)/2)</f>
        <v>0</v>
      </c>
      <c r="XG17" s="26">
        <f>IF($CP17="P",CN17,(CN17+BM17)/2)</f>
        <v>0</v>
      </c>
      <c r="XH17" s="26">
        <f>IF($CP17="P",CO17,(CO17+BN17)/2)</f>
        <v>0</v>
      </c>
      <c r="XI17" s="28" t="s">
        <v>53</v>
      </c>
      <c r="XJ17" s="11">
        <f>IF(WV17&gt;0,WV17,"")</f>
        <v>2.75</v>
      </c>
      <c r="XK17" s="11">
        <f>IF(WW17&gt;0,WW17,"")</f>
        <v>4.8449999999999998</v>
      </c>
      <c r="XL17" s="11">
        <f>IF(SUM(WT17:WW17)-WX17&gt;0,SUM(WT17:WW17)-WX17,"")</f>
        <v>15.245000000000001</v>
      </c>
      <c r="XM17" s="11">
        <f>IF(XA17&gt;0,XA17,"")</f>
        <v>6.6</v>
      </c>
      <c r="XN17" s="11">
        <f>IF(XB17&gt;0,XB17,"")</f>
        <v>7.0549999999999997</v>
      </c>
      <c r="XO17" s="11">
        <f>IF(SUM(WY17:XB17)-XC17&gt;0,SUM(WY17:XB17)-XC17,"")</f>
        <v>22.505000000000003</v>
      </c>
      <c r="XP17" s="11">
        <f>IF(MAX(XL17,XO17)&gt;0,MAX(XL17,XO17),"")</f>
        <v>22.505000000000003</v>
      </c>
      <c r="XQ17" s="11" t="str">
        <f>IF(XF17&gt;0,XF17,"")</f>
        <v/>
      </c>
      <c r="XR17" s="11" t="str">
        <f>IF(XG17&gt;0,XG17,"")</f>
        <v/>
      </c>
      <c r="XS17" s="11" t="str">
        <f>IF(SUM(XD17:XG17)-XH17&gt;0,SUM(XD17:XG17)-XH17,"")</f>
        <v/>
      </c>
      <c r="XT17" s="11">
        <f>IF(SUM(XP17,XS17)&gt;0,SUM(XP17,XS17),"")</f>
        <v>22.505000000000003</v>
      </c>
    </row>
    <row r="18" spans="1:644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161</v>
      </c>
      <c r="C18" s="4" t="s">
        <v>5</v>
      </c>
      <c r="D18" s="4">
        <v>2002</v>
      </c>
      <c r="E18" s="9">
        <f>SUM(J18:V18)+SUM(J18:T18)*0.0000001+SUM(J18)*0.0000000000001</f>
        <v>195.54001955400491</v>
      </c>
      <c r="F18" s="3" t="str">
        <f>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,AND(TP18&gt;=UC$27,TP18&lt;&gt;"",TR18&gt;=UC$31,TR18&lt;&gt;""),AND(TS18&gt;=UC$27,TS18&lt;&gt;"",TU18&gt;=UC$31,TU18&lt;&gt;""),AND(TW18&gt;=UC$27,TW18&lt;&gt;"",TY18&gt;=UC$31,TYY18&lt;&gt;""),AND(TZ18&gt;=UC$27,TZ18&lt;&gt;"",UB18&gt;=UC$31,UB18&lt;&gt;""),AND(UX18&gt;=VK$27,UX18&lt;&gt;"",UZ18&gt;=VK$31,UZ18&lt;&gt;""),AND(VA18&gt;=VK$27,VA18&lt;&gt;"",VC18&gt;=VK$31,VC18&lt;&gt;""),AND(VE18&gt;=VK$27,VE18&lt;&gt;"",VG18&gt;=VK$31,VG18&lt;&gt;""),AND(VH18&gt;=VK$27,VH18&lt;&gt;"",VJ18&gt;=VK$31,VJ18&lt;&gt;""),AND(WF18&gt;=WS$27,WF18&lt;&gt;"",WH18&gt;=WS$31,WH18&lt;&gt;""),AND(WI18&gt;=WS$27,WI18&lt;&gt;"",WK18&gt;=WS$31,WK18&lt;&gt;""),AND(WM18&gt;=WS$27,WM18&lt;&gt;"",WO18&gt;=WS$31,WO18&lt;&gt;""),AND(WP18&gt;=WS$27,WP18&lt;&gt;"",WR18&gt;=WS$31,WR18&lt;&gt;"")),"P","")</f>
        <v/>
      </c>
      <c r="G18" s="3" t="str">
        <f>IF(OR(AND(AQ18&gt;=AY$31,AQ18&lt;&gt;"",AN18=""),AND(AT18&gt;=AY$31,AT18&lt;&gt;"",AN18=""),AND(AX18&gt;=AY$31,AX18&lt;&gt;"",AN18=""),AND(BR18&gt;=BZ$31,BR18&lt;&gt;"",BO18=""),AND(BU18&gt;=BZ$31,BU18&lt;&gt;"",BO18=""),AND(BY18&gt;=BZ$31,BY18&lt;&gt;"",BO18=""),AND(CS18&gt;=DA$31,CS18&lt;&gt;"",CP18=""),AND(CV18&gt;=DA$31,CV18&lt;&gt;"",CP18=""),AND(CZ18&gt;=DA$31,CZ18&lt;&gt;"",CP18=""),AND(DZ18&gt;=EK$31,DZ18&lt;&gt;""),AND(EC18&gt;=EK$31,EC18&lt;&gt;""),AND(EG18&gt;=EK$31,EG18&lt;&gt;""),AND(EJ18&gt;=EK$31,EJ18&lt;&gt;""),AND(FH18&gt;=FS$31,FH18&lt;&gt;""),AND(FK18&gt;=FS$31,FK18&lt;&gt;""),AND(FO18&gt;=FS$31,FO18&lt;&gt;""),AND(FR18&gt;=FS$31,FR18&lt;&gt;""),AND(GP18&gt;=HA$31,GP18&lt;&gt;""),AND(GS18&gt;=HA$31,GS18&lt;&gt;""),AND(GW18&gt;=HA$31,GW18&lt;&gt;""),AND(GZ18&gt;=HA$31,GZ18&lt;&gt;""),AND(HX18&gt;=II$31,HX18&lt;&gt;""),AND(IA18&gt;=II$31,IA18&lt;&gt;""),AND(IE18&gt;=II$31,IE18&lt;&gt;""),AND(IH18&gt;=II$31,IH18&lt;&gt;""),AND(JF18&gt;=JQ$31,JF18&lt;&gt;""),AND(JI18&gt;=JQ$31,JI18&lt;&gt;""),AND(JM18&gt;=JQ$31,JM18&lt;&gt;""),AND(JP18&gt;=JQ$31,JP18&lt;&gt;""),AND(KN18&gt;=KY$31,KN18&lt;&gt;""),AND(KQ18&gt;=KY$31,KQ18&lt;&gt;""),AND(KU18&gt;=KY$31,KU18&lt;&gt;""),AND(KX18&gt;=KY$31,KX18&lt;&gt;""),AND(LV18&gt;=MG$31,LV18&lt;&gt;""),AND(LY18&gt;=MG$31,LY18&lt;&gt;""),AND(MC18&gt;=MG$31,MC18&lt;&gt;""),AND(MF18&gt;=MG$31,MF18&lt;&gt;""),AND(ND18&gt;=NO$31,ND18&lt;&gt;""),AND(NG18&gt;=NO$31,NG18&lt;&gt;""),AND(NK18&gt;=NO$31,NK18&lt;&gt;""),AND(NN18&gt;=NO$31,NN18&lt;&gt;""),AND(OL18&gt;=OW$31,OL18&lt;&gt;""),AND(OO18&gt;=OW$31,OO18&lt;&gt;""),AND(OS18&gt;=OW$31,OS18&lt;&gt;""),AND(OV18&gt;=OW$31,OV18&lt;&gt;""),AND(PT18&gt;=QE$31,PT18&lt;&gt;""),AND(PW18&gt;=QE$31,PW18&lt;&gt;""),AND(QA18&gt;=QE$31,QA18&lt;&gt;""),AND(QD18&gt;=QE$31,QD18&lt;&gt;""),AND(RB18&gt;=RM$31,RB18&lt;&gt;""),AND(RE18&gt;=RM$31,RE18&lt;&gt;""),AND(RI18&gt;=RM$31,RI18&lt;&gt;""),AND(RL18&gt;=RM$31,RL18&lt;&gt;""),AND(SJ18&gt;=SU$31,SJ18&lt;&gt;""),AND(SM18&gt;=SU$31,SM18&lt;&gt;""),AND(SQ18&gt;=SU$31,SQ18&lt;&gt;""),AND(ST18&gt;=SU$31,ST18&lt;&gt;""),AND(TR18&gt;=UC$31,TR18&lt;&gt;""),AND(TU18&gt;=UC$31,TU18&lt;&gt;""),AND(TY18&gt;=UC$31,TYY18&lt;&gt;""),AND(UB18&gt;=UC$31,UB18&lt;&gt;""),AND(UZ18&gt;=VK$31,UZ18&lt;&gt;""),AND(VC18&gt;=VK$31,VC18&lt;&gt;""),AND(VG18&gt;=VK$31,VG18&lt;&gt;""),AND(VJ18&gt;=VK$31,VJ18&lt;&gt;""),AND(WH18&gt;=WS$31,WH18&lt;&gt;""),AND(WK18&gt;=WS$31,WK18&lt;&gt;""),AND(WO18&gt;=WS$31,WO18&lt;&gt;""),AND(WR18&gt;=WS$31,WR18&lt;&gt;"")),"P","")</f>
        <v/>
      </c>
      <c r="H18" s="36" t="str">
        <f>IF(AND(G18="P",F18=""),"No DD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$354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Merit",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Excellence",IF(I18="P","Worlds Team",IF(F18="P","National Team","")))))</f>
        <v/>
      </c>
      <c r="I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,AND(TP18&gt;=UC$28,TP18&lt;&gt;"",TR18&gt;=UC$32,TR18&lt;&gt;""),AND(TS18&gt;=UC$28,TS18&lt;&gt;"",TU18&gt;=UC$32,TU18&lt;&gt;""),AND(TW18&gt;=UC$28,TW18&lt;&gt;"",TY18&gt;=UC$32,TYY18&lt;&gt;""),AND(TZ18&gt;=UC$28,TZ18&lt;&gt;"",UB18&gt;=UC$32,UB18&lt;&gt;""),AND(UX18&gt;=VK$28,UX18&lt;&gt;"",UZ18&gt;=VK$32,UZ18&lt;&gt;""),AND(VA18&gt;=VK$28,VA18&lt;&gt;"",VC18&gt;=VK$32,VC18&lt;&gt;""),AND(VE18&gt;=VK$28,VE18&lt;&gt;"",VG18&gt;=VK$32,VG18&lt;&gt;""),AND(VH18&gt;=VK$28,VH18&lt;&gt;"",VJ18&gt;=VK$32,VJ18&lt;&gt;""),AND(WF18&gt;=WS$28,WF18&lt;&gt;"",WH18&gt;=WS$32,WH18&lt;&gt;""),AND(WI18&gt;=WS$28,WI18&lt;&gt;"",WK18&gt;=WS$32,WK18&lt;&gt;""),AND(WM18&gt;=WS$28,WM18&lt;&gt;"",WO18&gt;=WS$32,WO18&lt;&gt;""),AND(WP18&gt;=WS$28,WP18&lt;&gt;"",WR18&gt;=WS$32,WR18&lt;&gt;"")),"P","")</f>
        <v/>
      </c>
      <c r="J18" s="8">
        <f>IF(COUNT(AQ18,AT18,BR18,BU18,CS18,CV18)&gt;0,LARGE((AQ18,AT18,BR18,BU18,CS18,CV18),1),0)</f>
        <v>49.419999999999987</v>
      </c>
      <c r="K18" s="8" t="str">
        <f>IF(J18="","",IF(OR(J18=CS18,J18=CV18),$CA$1,IF(OR(J18=BR18,J18=BU18),$AZ$1,IF(OR(J18=AQ18,J18=AT18),$Y$1,""))))</f>
        <v>2025 Elite Canada</v>
      </c>
      <c r="L18" s="8">
        <f>IF(COUNT(AQ18,AT18,BR18,BU18,CS18,CV18)&gt;1,LARGE((AQ18,AT18,BR18,BU18,CS18,CV18),2),0)</f>
        <v>46.82</v>
      </c>
      <c r="M18" s="8" t="str">
        <f>IF(L18="","",IF(OR(L18=CS18,L18=CV18),$CA$1,IF(OR(L18=BR18,L18=BU18),$AZ$1,IF(OR(L18=AQ18,L18=AT18),$Y$1,""))))</f>
        <v>2025 Nationals</v>
      </c>
      <c r="N18" s="8">
        <f>IF(COUNT(AQ18,AT18,BR18,BU18,CS18,CV18)&gt;2,LARGE((AQ18,AT18,BR18,BU18,CS18,CV18),3),0)</f>
        <v>41.83</v>
      </c>
      <c r="O18" s="8" t="str">
        <f>IF(N18="","",IF(OR(N18=CS18,N18=CV18),$CA$1,IF(OR(N18=BR18,N18=BU18),$AZ$1,IF(OR(N18=AQ18,N18=AT18),$Y$1,""))))</f>
        <v>2025 Nationals</v>
      </c>
      <c r="P18" s="8">
        <f>IF(MAX(AX18,BY18,CZ18)&gt;0,MAX(AX18,BY18,CZ18),0)</f>
        <v>42.769999999999996</v>
      </c>
      <c r="Q18" s="8" t="str">
        <f>IF(P18="","",IF(P18=CZ18,$CA$1,IF(P18=BY18,$AZ$1,IF(P18=AX18,$Y$1,""))))</f>
        <v>2025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14.7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2025 Elite Canada</v>
      </c>
      <c r="T18" s="8">
        <f>MAX(IF(AND(AO18&lt;&gt;"",AO18&gt;=$AY$27),AP18,0),IF(AND(AR18&lt;&gt;"",AR18&gt;=$AY$27),AS18,0),IF(AND(AV18&lt;&gt;"",AV18&gt;=$AY$27),AW18,0),IF(AND(BP18&lt;&gt;"",BP18&gt;=$BZ$27),BQ18,0),IF(AND(BS18&lt;&gt;"",BS18&gt;=$BZ$27),BT18,0),IF(AND(BW18&lt;&gt;"",BW18&gt;=$BZ$27),BX18,0),IF(AND(CQ18&lt;&gt;"",CQ18&gt;=$DA$27),CR18,0),IF(AND(CT18&lt;&gt;"",CT18&gt;=$DA$27),CU18,0),IF(AND(CX18&lt;&gt;"",CX18&gt;=$DA$27),CY18,0),IF(AND(DX18&lt;&gt;"",DX18&gt;=$EK$27),DY18,0),IF(AND(EA18&lt;&gt;"",EA18&gt;=$EK$27),EB18,0),IF(AND(EE18&lt;&gt;"",EE18&gt;=$EK$27),EF18,0),IF(AND(EH18&lt;&gt;"",EH18&gt;=$EK$27),EI18,0),IF(AND(FF18&lt;&gt;"",FF18&gt;=$FS$27),FG18,0),IF(AND(FI18&lt;&gt;"",FI18&gt;=$FS$27),FJ18,0),IF(AND(FM18&lt;&gt;"",FM18&gt;=$FS$27),FN18,0),IF(AND(FP18&lt;&gt;"",FP18&gt;=$FS$27),FQ18,0),IF(AND(GN18&lt;&gt;"",GN18&gt;=$HA$27),GO18,0),IF(AND(GQ18&lt;&gt;"",GQ18&gt;=$HA$27),GR18,0),IF(AND(GU18&lt;&gt;"",GU18&gt;=$HA$27),GV18,0),IF(AND(GX18&lt;&gt;"",GX18&gt;=$HA$27),GY18,0),IF(AND(HV18&lt;&gt;"",HV18&gt;=$II$27),HW18,0),IF(AND(HY18&lt;&gt;"",HY18&gt;=$II$27),HZ18,0),IF(AND(IC18&lt;&gt;"",IC18&gt;=$II$27),ID18,0),IF(AND(IF18&lt;&gt;"",IF18&gt;=$II$27),IG18,0),IF(AND(JD18&lt;&gt;"",JD18&gt;=$JQ$27),JE18,0),IF(AND(JG18&lt;&gt;"",JG18&gt;=$JQ$27),JH18,0),IF(AND(JK18&lt;&gt;"",JK18&gt;=$JQ$27),JL18,0),IF(AND(JN18&lt;&gt;"",JN18&gt;=$JQ$27),JO18,0),IF(AND(KL18&lt;&gt;"",KL18&gt;=$KY$27),KM18,0),IF(AND(KO18&lt;&gt;"",KO18&gt;=$KY$27),KP18,0),IF(AND(KS18&lt;&gt;"",KS18&gt;=$KY$27),KT18,0),IF(AND(KV18&lt;&gt;"",KV18&gt;=$KY$27),KW18,0),IF(AND(LT18&lt;&gt;"",LT18&gt;=$MG$27),LU18,0),IF(AND(LW18&lt;&gt;"",LW18&gt;=$MG$27),LX18,0),IF(AND(MA18&lt;&gt;"",MA18&gt;=$MG$27),MB18,0),IF(AND(MD18&lt;&gt;"",MD18&gt;=$MG$27),ME18,0),IF(AND(NB18&lt;&gt;"",NB18&gt;=$NO$27),NC18,0),IF(AND(NE18&lt;&gt;"",NE18&gt;=$NO$27),NF18,0),IF(AND(NI18&lt;&gt;"",NI18&gt;=$NO$27),NJ18,0),IF(AND(NL18&lt;&gt;"",NL18&gt;=$NO$27),NM18,0),IF(AND(OJ18&lt;&gt;"",OJ18&gt;=$OW$27),OK18,0),IF(AND(OM18&lt;&gt;"",OM18&gt;=$OW$27),ON18,0),IF(AND(OQ18&lt;&gt;"",OQ18&gt;=$OW$27),OR18,0),IF(AND(OT18&lt;&gt;"",OT18&gt;=$OW$27),OU18,0),IF(AND(PR18&lt;&gt;"",PR18&gt;=$QE$27),PS18,0),IF(AND(PU18&lt;&gt;"",PU18&gt;=$QE$27),PV18,0),IF(AND(PY18&lt;&gt;"",PY18&gt;=$QE$27),PZ18,0),IF(AND(QB18&lt;&gt;"",QB18&gt;=$QE$27),QC18,0),IF(AND(QZ18&lt;&gt;"",QZ18&gt;=$RM$27),RA18,0),IF(AND(RC18&lt;&gt;"",RC18&gt;=$RM$27),RD18,0),IF(AND(RG18&lt;&gt;"",RG18&gt;=$RM$27),RH18,0),IF(AND(RJ18&lt;&gt;"",RJ18&gt;=$RM$27),RK18,0),IF(AND(SH18&lt;&gt;"",SH18&gt;=$SU$27),SI18,0),IF(AND(SK18&lt;&gt;"",SK18&gt;=$SU$27),SL18,0),IF(AND(SO18&lt;&gt;"",SO18&gt;=$SU$27),SP18,0),IF(AND(SR18&lt;&gt;"",SR18&gt;=$SU$27),SS18,0),IF(AND(TP18&lt;&gt;"",TP18&gt;=$UC$27),TQ18,0),IF(AND(TS18&lt;&gt;"",TS18&gt;=$UC$27),TT18,0),IF(AND(TW18&lt;&gt;"",TW18&gt;=$UC$27),TX18,0),IF(AND(TZ18&lt;&gt;"",TZ18&gt;=$UC$27),UA18,0),IF(AND(UX18&lt;&gt;"",UX18&gt;=$VK$27),UY18,0),IF(AND(VA18&lt;&gt;"",VA18&gt;=$VK$27),VB18,0),IF(AND(VE18&lt;&gt;"",VE18&gt;=$VK$27),VF18,0),IF(AND(VH18&lt;&gt;"",VH18&gt;=$VK$27),VI18,0),IF(AND(WF18&lt;&gt;"",WF18&gt;=$WS$27),WG18,0),IF(AND(WI18&lt;&gt;"",WI18&gt;=$WS$27),WJ18,0),IF(AND(WM18&lt;&gt;"",WM18&gt;=$WS$27),WN18,0),IF(AND(WP18&lt;&gt;"",WP18&gt;=$WS$27),WQ18,0)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/>
      </c>
      <c r="Y18" s="22">
        <v>5.7</v>
      </c>
      <c r="Z18" s="22">
        <v>3.3</v>
      </c>
      <c r="AA18" s="22">
        <v>6.3</v>
      </c>
      <c r="AB18" s="22">
        <v>6.6</v>
      </c>
      <c r="AC18" s="22">
        <v>0</v>
      </c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>
        <f>IF(AA18&gt;0,AA18,"")</f>
        <v>6.3</v>
      </c>
      <c r="AP18" s="38">
        <f>IF(AB18&gt;0,AB18,"")</f>
        <v>6.6</v>
      </c>
      <c r="AQ18" s="40">
        <f>IF(SUM(Y18:AB18)-AC18&gt;0,SUM(Y18:AB18)-AC18,"")</f>
        <v>21.9</v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>
        <f>IF(AQ18="","",MAX(AQ18,AT18))</f>
        <v>21.9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21.9</v>
      </c>
      <c r="AZ18" s="26">
        <v>6.7</v>
      </c>
      <c r="BA18" s="26">
        <v>4.5999999999999996</v>
      </c>
      <c r="BB18" s="26">
        <v>7.6</v>
      </c>
      <c r="BC18" s="26">
        <v>7.67</v>
      </c>
      <c r="BD18" s="26">
        <v>0</v>
      </c>
      <c r="BE18" s="26">
        <v>10.7</v>
      </c>
      <c r="BF18" s="26">
        <v>9.1999999999999993</v>
      </c>
      <c r="BG18" s="26">
        <v>14.7</v>
      </c>
      <c r="BH18" s="26">
        <v>15.02</v>
      </c>
      <c r="BI18" s="26">
        <v>0.2</v>
      </c>
      <c r="BJ18" s="26">
        <v>12.2</v>
      </c>
      <c r="BK18" s="26">
        <v>8.8000000000000007</v>
      </c>
      <c r="BL18" s="26">
        <v>10.8</v>
      </c>
      <c r="BM18" s="26">
        <v>14.67</v>
      </c>
      <c r="BN18" s="26">
        <v>3.7</v>
      </c>
      <c r="BO18" s="28"/>
      <c r="BP18" s="39">
        <f>IF(BB18&gt;0,BB18,"")</f>
        <v>7.6</v>
      </c>
      <c r="BQ18" s="39">
        <f>IF(BC18&gt;0,BC18,"")</f>
        <v>7.67</v>
      </c>
      <c r="BR18" s="11">
        <f>IF(SUM(AZ18:BC18)-BD18&gt;0,SUM(AZ18:BC18)-BD18,"")</f>
        <v>26.57</v>
      </c>
      <c r="BS18" s="11">
        <f>IF(BG18&gt;0,BG18,"")</f>
        <v>14.7</v>
      </c>
      <c r="BT18" s="11">
        <f>IF(BH18&gt;0,BH18,"")</f>
        <v>15.02</v>
      </c>
      <c r="BU18" s="11">
        <f>IF(SUM(BE18:BH18)-BI18&gt;0,SUM(BE18:BH18)-BI18,"")</f>
        <v>49.419999999999987</v>
      </c>
      <c r="BV18" s="11">
        <f>IF(BR18="","",MAX(BR18,BU18))</f>
        <v>49.419999999999987</v>
      </c>
      <c r="BW18" s="11">
        <f>IF(BL18&gt;0,BL18,"")</f>
        <v>10.8</v>
      </c>
      <c r="BX18" s="11">
        <f>IF(BM18&gt;0,BM18,"")</f>
        <v>14.67</v>
      </c>
      <c r="BY18" s="11">
        <f>IF(SUM(BJ18:BM18)-BN18&gt;0,SUM(BJ18:BM18)-BN18,"")</f>
        <v>42.769999999999996</v>
      </c>
      <c r="BZ18" s="11">
        <f>IF(SUM(BV18,BY18)&gt;0,SUM(BV18,BY18),"")</f>
        <v>92.189999999999984</v>
      </c>
      <c r="CA18" s="22">
        <v>10.9</v>
      </c>
      <c r="CB18" s="22">
        <v>9.4</v>
      </c>
      <c r="CC18" s="22">
        <v>13.2</v>
      </c>
      <c r="CD18" s="22">
        <v>14.62</v>
      </c>
      <c r="CE18" s="22">
        <v>1.3</v>
      </c>
      <c r="CF18" s="22">
        <v>10.1</v>
      </c>
      <c r="CG18" s="22">
        <v>8</v>
      </c>
      <c r="CH18" s="22">
        <v>10.8</v>
      </c>
      <c r="CI18" s="22">
        <v>12.93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13.2</v>
      </c>
      <c r="CR18" s="38">
        <f>IF(CD18&gt;0,CD18,"")</f>
        <v>14.62</v>
      </c>
      <c r="CS18" s="40">
        <f>IF(SUM(CA18:CD18)-CE18&gt;0,SUM(CA18:CD18)-CE18,"")</f>
        <v>46.82</v>
      </c>
      <c r="CT18" s="40">
        <f>IF(CH18&gt;0,CH18,"")</f>
        <v>10.8</v>
      </c>
      <c r="CU18" s="40">
        <f>IF(CI18&gt;0,CI18,"")</f>
        <v>12.93</v>
      </c>
      <c r="CV18" s="40">
        <f>IF(SUM(CF18:CI18)-CJ18&gt;0,SUM(CF18:CI18)-CJ18,"")</f>
        <v>41.83</v>
      </c>
      <c r="CW18" s="40">
        <f>IF(CS18="","",MAX(CS18,CV18))</f>
        <v>46.82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46.82</v>
      </c>
      <c r="DB18" s="51" t="str">
        <f>IF(MAX(ED18,FL18,GT18,IB18,JJ18,KR18,LZ18,NH18,OP18,PX18,RF18,SN18,TV18,VD18,WL18)-IF(N18="",0,N18)&gt;0.001,MAX(ED18,FL18,GT18,IB18,JJ18,KR18,LZ18,NH18,OP18,PX18,RF18,SN18,TV18,VD18,WL18)-IF(N18="",0,N18),"")</f>
        <v/>
      </c>
      <c r="DC18" s="51" t="str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>IF(SX18&gt;0,SX18,"")</f>
        <v/>
      </c>
      <c r="TQ18" s="40" t="str">
        <f>IF(SY18&gt;0,SY18,"")</f>
        <v/>
      </c>
      <c r="TR18" s="40" t="str">
        <f>IF(SUM(SV18:SY18)-SZ18&gt;0,SUM(SV18:SY18)-SZ18,"")</f>
        <v/>
      </c>
      <c r="TS18" s="40" t="str">
        <f>IF(TC18&gt;0,TC18,"")</f>
        <v/>
      </c>
      <c r="TT18" s="40" t="str">
        <f>IF(TD18&gt;0,TD18,"")</f>
        <v/>
      </c>
      <c r="TU18" s="40" t="str">
        <f>IF(SUM(TA18:TD18)-TE18&gt;0,SUM(TA18:TD18)-TE18,"")</f>
        <v/>
      </c>
      <c r="TV18" s="40" t="str">
        <f>IF(MAX(TR18,TU18)&gt;0,MAX(TR18,TU18),"")</f>
        <v/>
      </c>
      <c r="TW18" s="40" t="str">
        <f>IF(TH18&gt;0,TH18,"")</f>
        <v/>
      </c>
      <c r="TX18" s="40" t="str">
        <f>IF(TI18&gt;0,TI18,"")</f>
        <v/>
      </c>
      <c r="TY18" s="40" t="str">
        <f>IF(SUM(TF18:TI18)-TJ18&gt;0,SUM(TF18:TI18)-TJ18,"")</f>
        <v/>
      </c>
      <c r="TZ18" s="40" t="str">
        <f>IF(TM18&gt;0,TM18,"")</f>
        <v/>
      </c>
      <c r="UA18" s="40" t="str">
        <f>IF(TN18&gt;0,TN18,"")</f>
        <v/>
      </c>
      <c r="UB18" s="40" t="str">
        <f>IF(SUM(TK18:TN18)-TO18&gt;0,SUM(TK18:TN18)-TO18,"")</f>
        <v/>
      </c>
      <c r="UC18" s="40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>IF(VN18&gt;0,VN18,"")</f>
        <v/>
      </c>
      <c r="WG18" s="40" t="str">
        <f>IF(VO18&gt;0,VO18,"")</f>
        <v/>
      </c>
      <c r="WH18" s="40" t="str">
        <f>IF(SUM(VL18:VO18)-VP18&gt;0,SUM(VL18:VO18)-VP18,"")</f>
        <v/>
      </c>
      <c r="WI18" s="40" t="str">
        <f>IF(VS18&gt;0,VS18,"")</f>
        <v/>
      </c>
      <c r="WJ18" s="40" t="str">
        <f>IF(VT18&gt;0,VT18,"")</f>
        <v/>
      </c>
      <c r="WK18" s="40" t="str">
        <f>IF(SUM(VQ18:VT18)-VU18&gt;0,SUM(VQ18:VT18)-VU18,"")</f>
        <v/>
      </c>
      <c r="WL18" s="40" t="str">
        <f>IF(MAX(WH18,WK18)&gt;0,MAX(WH18,WK18),"")</f>
        <v/>
      </c>
      <c r="WM18" s="40" t="str">
        <f>IF(VX18&gt;0,VX18,"")</f>
        <v/>
      </c>
      <c r="WN18" s="40" t="str">
        <f>IF(VY18&gt;0,VY18,"")</f>
        <v/>
      </c>
      <c r="WO18" s="40" t="str">
        <f>IF(SUM(VV18:VY18)-VZ18&gt;0,SUM(VV18:VY18)-VZ18,"")</f>
        <v/>
      </c>
      <c r="WP18" s="40" t="str">
        <f>IF(WC18&gt;0,WC18,"")</f>
        <v/>
      </c>
      <c r="WQ18" s="40" t="str">
        <f>IF(WD18&gt;0,WD18,"")</f>
        <v/>
      </c>
      <c r="WR18" s="40" t="str">
        <f>IF(SUM(WA18:WD18)-WE18&gt;0,SUM(WA18:WD18)-WE18,"")</f>
        <v/>
      </c>
      <c r="WS18" s="40" t="str">
        <f>IF(SUM(WL18,WO18,WR18)&gt;0,SUM(WL18,WO18,WR18),"")</f>
        <v/>
      </c>
      <c r="WT18" s="26">
        <f>IF($CP18="P",CA18,(CA18+AZ18)/2)</f>
        <v>8.8000000000000007</v>
      </c>
      <c r="WU18" s="26">
        <f>IF($CP18="P",CB18,(CB18+BA18)/2)</f>
        <v>7</v>
      </c>
      <c r="WV18" s="26">
        <f>IF($CP18="P",CC18,(CC18+BB18)/2)</f>
        <v>10.399999999999999</v>
      </c>
      <c r="WW18" s="26">
        <f>IF($CP18="P",CD18,(CD18+BC18)/2)</f>
        <v>11.145</v>
      </c>
      <c r="WX18" s="26">
        <f>IF($CP18="P",CE18,(CE18+BD18)/2)</f>
        <v>0.65</v>
      </c>
      <c r="WY18" s="26">
        <f>IF($CP18="P",CF18,(CF18+BE18)/2)</f>
        <v>10.399999999999999</v>
      </c>
      <c r="WZ18" s="26">
        <f>IF($CP18="P",CG18,(CG18+BF18)/2)</f>
        <v>8.6</v>
      </c>
      <c r="XA18" s="26">
        <f>IF($CP18="P",CH18,(CH18+BG18)/2)</f>
        <v>12.75</v>
      </c>
      <c r="XB18" s="26">
        <f>IF($CP18="P",CI18,(CI18+BH18)/2)</f>
        <v>13.975</v>
      </c>
      <c r="XC18" s="26">
        <f>IF($CP18="P",CJ18,(CJ18+BI18)/2)</f>
        <v>0.1</v>
      </c>
      <c r="XD18" s="26">
        <f>IF($CP18="P",CK18,(CK18+BJ18)/2)</f>
        <v>6.1</v>
      </c>
      <c r="XE18" s="26">
        <f>IF($CP18="P",CL18,(CL18+BK18)/2)</f>
        <v>4.4000000000000004</v>
      </c>
      <c r="XF18" s="26">
        <f>IF($CP18="P",CM18,(CM18+BL18)/2)</f>
        <v>5.4</v>
      </c>
      <c r="XG18" s="26">
        <f>IF($CP18="P",CN18,(CN18+BM18)/2)</f>
        <v>7.335</v>
      </c>
      <c r="XH18" s="26">
        <f>IF($CP18="P",CO18,(CO18+BN18)/2)</f>
        <v>1.85</v>
      </c>
      <c r="XI18" s="28" t="s">
        <v>53</v>
      </c>
      <c r="XJ18" s="11">
        <f>IF(WV18&gt;0,WV18,"")</f>
        <v>10.399999999999999</v>
      </c>
      <c r="XK18" s="11">
        <f>IF(WW18&gt;0,WW18,"")</f>
        <v>11.145</v>
      </c>
      <c r="XL18" s="11">
        <f>IF(SUM(WT18:WW18)-WX18&gt;0,SUM(WT18:WW18)-WX18,"")</f>
        <v>36.695</v>
      </c>
      <c r="XM18" s="11">
        <f>IF(XA18&gt;0,XA18,"")</f>
        <v>12.75</v>
      </c>
      <c r="XN18" s="11">
        <f>IF(XB18&gt;0,XB18,"")</f>
        <v>13.975</v>
      </c>
      <c r="XO18" s="11">
        <f>IF(SUM(WY18:XB18)-XC18&gt;0,SUM(WY18:XB18)-XC18,"")</f>
        <v>45.625</v>
      </c>
      <c r="XP18" s="11">
        <f>IF(MAX(XL18,XO18)&gt;0,MAX(XL18,XO18),"")</f>
        <v>45.625</v>
      </c>
      <c r="XQ18" s="11">
        <f>IF(XF18&gt;0,XF18,"")</f>
        <v>5.4</v>
      </c>
      <c r="XR18" s="11">
        <f>IF(XG18&gt;0,XG18,"")</f>
        <v>7.335</v>
      </c>
      <c r="XS18" s="11">
        <f>IF(SUM(XD18:XG18)-XH18&gt;0,SUM(XD18:XG18)-XH18,"")</f>
        <v>21.384999999999998</v>
      </c>
      <c r="XT18" s="11">
        <f>IF(SUM(XP18,XS18)&gt;0,SUM(XP18,XS18),"")</f>
        <v>67.009999999999991</v>
      </c>
    </row>
    <row r="19" spans="1:644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125</v>
      </c>
      <c r="C19" s="4" t="s">
        <v>5</v>
      </c>
      <c r="D19" s="4">
        <v>2004</v>
      </c>
      <c r="E19" s="9">
        <f>SUM(J19:V19)+SUM(J19:T19)*0.0000001+SUM(J19)*0.0000000000001</f>
        <v>192.14001921400509</v>
      </c>
      <c r="F19" s="3" t="str">
        <f>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,AND(TP19&gt;=UC$27,TP19&lt;&gt;"",TR19&gt;=UC$31,TR19&lt;&gt;""),AND(TS19&gt;=UC$27,TS19&lt;&gt;"",TU19&gt;=UC$31,TU19&lt;&gt;""),AND(TW19&gt;=UC$27,TW19&lt;&gt;"",TY19&gt;=UC$31,TYY19&lt;&gt;""),AND(TZ19&gt;=UC$27,TZ19&lt;&gt;"",UB19&gt;=UC$31,UB19&lt;&gt;""),AND(UX19&gt;=VK$27,UX19&lt;&gt;"",UZ19&gt;=VK$31,UZ19&lt;&gt;""),AND(VA19&gt;=VK$27,VA19&lt;&gt;"",VC19&gt;=VK$31,VC19&lt;&gt;""),AND(VE19&gt;=VK$27,VE19&lt;&gt;"",VG19&gt;=VK$31,VG19&lt;&gt;""),AND(VH19&gt;=VK$27,VH19&lt;&gt;"",VJ19&gt;=VK$31,VJ19&lt;&gt;""),AND(WF19&gt;=WS$27,WF19&lt;&gt;"",WH19&gt;=WS$31,WH19&lt;&gt;""),AND(WI19&gt;=WS$27,WI19&lt;&gt;"",WK19&gt;=WS$31,WK19&lt;&gt;""),AND(WM19&gt;=WS$27,WM19&lt;&gt;"",WO19&gt;=WS$31,WO19&lt;&gt;""),AND(WP19&gt;=WS$27,WP19&lt;&gt;"",WR19&gt;=WS$31,WR19&lt;&gt;"")),"P","")</f>
        <v/>
      </c>
      <c r="G19" s="3" t="str">
        <f>IF(OR(AND(AQ19&gt;=AY$31,AQ19&lt;&gt;"",AN19=""),AND(AT19&gt;=AY$31,AT19&lt;&gt;"",AN19=""),AND(AX19&gt;=AY$31,AX19&lt;&gt;"",AN19=""),AND(BR19&gt;=BZ$31,BR19&lt;&gt;"",BO19=""),AND(BU19&gt;=BZ$31,BU19&lt;&gt;"",BO19=""),AND(BY19&gt;=BZ$31,BY19&lt;&gt;"",BO19=""),AND(CS19&gt;=DA$31,CS19&lt;&gt;"",CP19=""),AND(CV19&gt;=DA$31,CV19&lt;&gt;"",CP19=""),AND(CZ19&gt;=DA$31,CZ19&lt;&gt;"",CP19=""),AND(DZ19&gt;=EK$31,DZ19&lt;&gt;""),AND(EC19&gt;=EK$31,EC19&lt;&gt;""),AND(EG19&gt;=EK$31,EG19&lt;&gt;""),AND(EJ19&gt;=EK$31,EJ19&lt;&gt;""),AND(FH19&gt;=FS$31,FH19&lt;&gt;""),AND(FK19&gt;=FS$31,FK19&lt;&gt;""),AND(FO19&gt;=FS$31,FO19&lt;&gt;""),AND(FR19&gt;=FS$31,FR19&lt;&gt;""),AND(GP19&gt;=HA$31,GP19&lt;&gt;""),AND(GS19&gt;=HA$31,GS19&lt;&gt;""),AND(GW19&gt;=HA$31,GW19&lt;&gt;""),AND(GZ19&gt;=HA$31,GZ19&lt;&gt;""),AND(HX19&gt;=II$31,HX19&lt;&gt;""),AND(IA19&gt;=II$31,IA19&lt;&gt;""),AND(IE19&gt;=II$31,IE19&lt;&gt;""),AND(IH19&gt;=II$31,IH19&lt;&gt;""),AND(JF19&gt;=JQ$31,JF19&lt;&gt;""),AND(JI19&gt;=JQ$31,JI19&lt;&gt;""),AND(JM19&gt;=JQ$31,JM19&lt;&gt;""),AND(JP19&gt;=JQ$31,JP19&lt;&gt;""),AND(KN19&gt;=KY$31,KN19&lt;&gt;""),AND(KQ19&gt;=KY$31,KQ19&lt;&gt;""),AND(KU19&gt;=KY$31,KU19&lt;&gt;""),AND(KX19&gt;=KY$31,KX19&lt;&gt;""),AND(LV19&gt;=MG$31,LV19&lt;&gt;""),AND(LY19&gt;=MG$31,LY19&lt;&gt;""),AND(MC19&gt;=MG$31,MC19&lt;&gt;""),AND(MF19&gt;=MG$31,MF19&lt;&gt;""),AND(ND19&gt;=NO$31,ND19&lt;&gt;""),AND(NG19&gt;=NO$31,NG19&lt;&gt;""),AND(NK19&gt;=NO$31,NK19&lt;&gt;""),AND(NN19&gt;=NO$31,NN19&lt;&gt;""),AND(OL19&gt;=OW$31,OL19&lt;&gt;""),AND(OO19&gt;=OW$31,OO19&lt;&gt;""),AND(OS19&gt;=OW$31,OS19&lt;&gt;""),AND(OV19&gt;=OW$31,OV19&lt;&gt;""),AND(PT19&gt;=QE$31,PT19&lt;&gt;""),AND(PW19&gt;=QE$31,PW19&lt;&gt;""),AND(QA19&gt;=QE$31,QA19&lt;&gt;""),AND(QD19&gt;=QE$31,QD19&lt;&gt;""),AND(RB19&gt;=RM$31,RB19&lt;&gt;""),AND(RE19&gt;=RM$31,RE19&lt;&gt;""),AND(RI19&gt;=RM$31,RI19&lt;&gt;""),AND(RL19&gt;=RM$31,RL19&lt;&gt;""),AND(SJ19&gt;=SU$31,SJ19&lt;&gt;""),AND(SM19&gt;=SU$31,SM19&lt;&gt;""),AND(SQ19&gt;=SU$31,SQ19&lt;&gt;""),AND(ST19&gt;=SU$31,ST19&lt;&gt;""),AND(TR19&gt;=UC$31,TR19&lt;&gt;""),AND(TU19&gt;=UC$31,TU19&lt;&gt;""),AND(TY19&gt;=UC$31,TYY19&lt;&gt;""),AND(UB19&gt;=UC$31,UB19&lt;&gt;""),AND(UZ19&gt;=VK$31,UZ19&lt;&gt;""),AND(VC19&gt;=VK$31,VC19&lt;&gt;""),AND(VG19&gt;=VK$31,VG19&lt;&gt;""),AND(VJ19&gt;=VK$31,VJ19&lt;&gt;""),AND(WH19&gt;=WS$31,WH19&lt;&gt;""),AND(WK19&gt;=WS$31,WK19&lt;&gt;""),AND(WO19&gt;=WS$31,WO19&lt;&gt;""),AND(WR19&gt;=WS$31,WR19&lt;&gt;"")),"P","")</f>
        <v/>
      </c>
      <c r="H19" s="36" t="str">
        <f>IF(AND(G19="P",F19=""),"No DD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$354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Merit",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Excellence",IF(I19="P","Worlds Team",IF(F19="P","National Team","")))))</f>
        <v/>
      </c>
      <c r="I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,AND(TP19&gt;=UC$28,TP19&lt;&gt;"",TR19&gt;=UC$32,TR19&lt;&gt;""),AND(TS19&gt;=UC$28,TS19&lt;&gt;"",TU19&gt;=UC$32,TU19&lt;&gt;""),AND(TW19&gt;=UC$28,TW19&lt;&gt;"",TY19&gt;=UC$32,TYY19&lt;&gt;""),AND(TZ19&gt;=UC$28,TZ19&lt;&gt;"",UB19&gt;=UC$32,UB19&lt;&gt;""),AND(UX19&gt;=VK$28,UX19&lt;&gt;"",UZ19&gt;=VK$32,UZ19&lt;&gt;""),AND(VA19&gt;=VK$28,VA19&lt;&gt;"",VC19&gt;=VK$32,VC19&lt;&gt;""),AND(VE19&gt;=VK$28,VE19&lt;&gt;"",VG19&gt;=VK$32,VG19&lt;&gt;""),AND(VH19&gt;=VK$28,VH19&lt;&gt;"",VJ19&gt;=VK$32,VJ19&lt;&gt;""),AND(WF19&gt;=WS$28,WF19&lt;&gt;"",WH19&gt;=WS$32,WH19&lt;&gt;""),AND(WI19&gt;=WS$28,WI19&lt;&gt;"",WK19&gt;=WS$32,WK19&lt;&gt;""),AND(WM19&gt;=WS$28,WM19&lt;&gt;"",WO19&gt;=WS$32,WO19&lt;&gt;""),AND(WP19&gt;=WS$28,WP19&lt;&gt;"",WR19&gt;=WS$32,WR19&lt;&gt;"")),"P","")</f>
        <v/>
      </c>
      <c r="J19" s="8">
        <f>IF(COUNT(AQ19,AT19,BR19,BU19,CS19,CV19)&gt;0,LARGE((AQ19,AT19,BR19,BU19,CS19,CV19),1),0)</f>
        <v>50.97</v>
      </c>
      <c r="K19" s="8" t="str">
        <f>IF(J19="","",IF(OR(J19=CS19,J19=CV19),$CA$1,IF(OR(J19=BR19,J19=BU19),$AZ$1,IF(OR(J19=AQ19,J19=AT19),$Y$1,""))))</f>
        <v>2025 Elite Canada</v>
      </c>
      <c r="L19" s="8">
        <f>IF(COUNT(AQ19,AT19,BR19,BU19,CS19,CV19)&gt;1,LARGE((AQ19,AT19,BR19,BU19,CS19,CV19),2),0)</f>
        <v>36.21</v>
      </c>
      <c r="M19" s="8" t="str">
        <f>IF(L19="","",IF(OR(L19=CS19,L19=CV19),$CA$1,IF(OR(L19=BR19,L19=BU19),$AZ$1,IF(OR(L19=AQ19,L19=AT19),$Y$1,""))))</f>
        <v>2025 Elite Canada</v>
      </c>
      <c r="N19" s="8">
        <f>IF(COUNT(AQ19,AT19,BR19,BU19,CS19,CV19)&gt;2,LARGE((AQ19,AT19,BR19,BU19,CS19,CV19),3),0)</f>
        <v>36.15</v>
      </c>
      <c r="O19" s="8" t="str">
        <f>IF(N19="","",IF(OR(N19=CS19,N19=CV19),$CA$1,IF(OR(N19=BR19,N19=BU19),$AZ$1,IF(OR(N19=AQ19,N19=AT19),$Y$1,""))))</f>
        <v>2025 Nationals</v>
      </c>
      <c r="P19" s="8">
        <f>IF(MAX(AX19,BY19,CZ19)&gt;0,MAX(AX19,BY19,CZ19),0)</f>
        <v>53.91</v>
      </c>
      <c r="Q19" s="8" t="str">
        <f>IF(P19="","",IF(P19=CZ19,$CA$1,IF(P19=BY19,$AZ$1,IF(P19=AX19,$Y$1,""))))</f>
        <v>2025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14.9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2025 Elite Canada</v>
      </c>
      <c r="T19" s="8">
        <f>MAX(IF(AND(AO19&lt;&gt;"",AO19&gt;=$AY$27),AP19,0),IF(AND(AR19&lt;&gt;"",AR19&gt;=$AY$27),AS19,0),IF(AND(AV19&lt;&gt;"",AV19&gt;=$AY$27),AW19,0),IF(AND(BP19&lt;&gt;"",BP19&gt;=$BZ$27),BQ19,0),IF(AND(BS19&lt;&gt;"",BS19&gt;=$BZ$27),BT19,0),IF(AND(BW19&lt;&gt;"",BW19&gt;=$BZ$27),BX19,0),IF(AND(CQ19&lt;&gt;"",CQ19&gt;=$DA$27),CR19,0),IF(AND(CT19&lt;&gt;"",CT19&gt;=$DA$27),CU19,0),IF(AND(CX19&lt;&gt;"",CX19&gt;=$DA$27),CY19,0),IF(AND(DX19&lt;&gt;"",DX19&gt;=$EK$27),DY19,0),IF(AND(EA19&lt;&gt;"",EA19&gt;=$EK$27),EB19,0),IF(AND(EE19&lt;&gt;"",EE19&gt;=$EK$27),EF19,0),IF(AND(EH19&lt;&gt;"",EH19&gt;=$EK$27),EI19,0),IF(AND(FF19&lt;&gt;"",FF19&gt;=$FS$27),FG19,0),IF(AND(FI19&lt;&gt;"",FI19&gt;=$FS$27),FJ19,0),IF(AND(FM19&lt;&gt;"",FM19&gt;=$FS$27),FN19,0),IF(AND(FP19&lt;&gt;"",FP19&gt;=$FS$27),FQ19,0),IF(AND(GN19&lt;&gt;"",GN19&gt;=$HA$27),GO19,0),IF(AND(GQ19&lt;&gt;"",GQ19&gt;=$HA$27),GR19,0),IF(AND(GU19&lt;&gt;"",GU19&gt;=$HA$27),GV19,0),IF(AND(GX19&lt;&gt;"",GX19&gt;=$HA$27),GY19,0),IF(AND(HV19&lt;&gt;"",HV19&gt;=$II$27),HW19,0),IF(AND(HY19&lt;&gt;"",HY19&gt;=$II$27),HZ19,0),IF(AND(IC19&lt;&gt;"",IC19&gt;=$II$27),ID19,0),IF(AND(IF19&lt;&gt;"",IF19&gt;=$II$27),IG19,0),IF(AND(JD19&lt;&gt;"",JD19&gt;=$JQ$27),JE19,0),IF(AND(JG19&lt;&gt;"",JG19&gt;=$JQ$27),JH19,0),IF(AND(JK19&lt;&gt;"",JK19&gt;=$JQ$27),JL19,0),IF(AND(JN19&lt;&gt;"",JN19&gt;=$JQ$27),JO19,0),IF(AND(KL19&lt;&gt;"",KL19&gt;=$KY$27),KM19,0),IF(AND(KO19&lt;&gt;"",KO19&gt;=$KY$27),KP19,0),IF(AND(KS19&lt;&gt;"",KS19&gt;=$KY$27),KT19,0),IF(AND(KV19&lt;&gt;"",KV19&gt;=$KY$27),KW19,0),IF(AND(LT19&lt;&gt;"",LT19&gt;=$MG$27),LU19,0),IF(AND(LW19&lt;&gt;"",LW19&gt;=$MG$27),LX19,0),IF(AND(MA19&lt;&gt;"",MA19&gt;=$MG$27),MB19,0),IF(AND(MD19&lt;&gt;"",MD19&gt;=$MG$27),ME19,0),IF(AND(NB19&lt;&gt;"",NB19&gt;=$NO$27),NC19,0),IF(AND(NE19&lt;&gt;"",NE19&gt;=$NO$27),NF19,0),IF(AND(NI19&lt;&gt;"",NI19&gt;=$NO$27),NJ19,0),IF(AND(NL19&lt;&gt;"",NL19&gt;=$NO$27),NM19,0),IF(AND(OJ19&lt;&gt;"",OJ19&gt;=$OW$27),OK19,0),IF(AND(OM19&lt;&gt;"",OM19&gt;=$OW$27),ON19,0),IF(AND(OQ19&lt;&gt;"",OQ19&gt;=$OW$27),OR19,0),IF(AND(OT19&lt;&gt;"",OT19&gt;=$OW$27),OU19,0),IF(AND(PR19&lt;&gt;"",PR19&gt;=$QE$27),PS19,0),IF(AND(PU19&lt;&gt;"",PU19&gt;=$QE$27),PV19,0),IF(AND(PY19&lt;&gt;"",PY19&gt;=$QE$27),PZ19,0),IF(AND(QB19&lt;&gt;"",QB19&gt;=$QE$27),QC19,0),IF(AND(QZ19&lt;&gt;"",QZ19&gt;=$RM$27),RA19,0),IF(AND(RC19&lt;&gt;"",RC19&gt;=$RM$27),RD19,0),IF(AND(RG19&lt;&gt;"",RG19&gt;=$RM$27),RH19,0),IF(AND(RJ19&lt;&gt;"",RJ19&gt;=$RM$27),RK19,0),IF(AND(SH19&lt;&gt;"",SH19&gt;=$SU$27),SI19,0),IF(AND(SK19&lt;&gt;"",SK19&gt;=$SU$27),SL19,0),IF(AND(SO19&lt;&gt;"",SO19&gt;=$SU$27),SP19,0),IF(AND(SR19&lt;&gt;"",SR19&gt;=$SU$27),SS19,0),IF(AND(TP19&lt;&gt;"",TP19&gt;=$UC$27),TQ19,0),IF(AND(TS19&lt;&gt;"",TS19&gt;=$UC$27),TT19,0),IF(AND(TW19&lt;&gt;"",TW19&gt;=$UC$27),TX19,0),IF(AND(TZ19&lt;&gt;"",TZ19&gt;=$UC$27),UA19,0),IF(AND(UX19&lt;&gt;"",UX19&gt;=$VK$27),UY19,0),IF(AND(VA19&lt;&gt;"",VA19&gt;=$VK$27),VB19,0),IF(AND(VE19&lt;&gt;"",VE19&gt;=$VK$27),VF19,0),IF(AND(VH19&lt;&gt;"",VH19&gt;=$VK$27),VI19,0),IF(AND(WF19&lt;&gt;"",WF19&gt;=$WS$27),WG19,0),IF(AND(WI19&lt;&gt;"",WI19&gt;=$WS$27),WJ19,0),IF(AND(WM19&lt;&gt;"",WM19&gt;=$WS$27),WN19,0),IF(AND(WP19&lt;&gt;"",WP19&gt;=$WS$27),WQ19,0),0)</f>
        <v>0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 t="str">
        <f>IF(AF19&gt;0,AF19,"")</f>
        <v/>
      </c>
      <c r="AS19" s="40" t="str">
        <f>IF(AG19&gt;0,AG19,"")</f>
        <v/>
      </c>
      <c r="AT19" s="40" t="str">
        <f>IF(SUM(AD19:AG19)-AH19&gt;0,SUM(AD19:AG19)-AH19,"")</f>
        <v/>
      </c>
      <c r="AU19" s="40" t="str">
        <f>IF(AQ19="","",MAX(AQ19,AT19))</f>
        <v/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 t="str">
        <f>IF(SUM(AU19,AX19)&gt;0,SUM(AU19,AX19),"")</f>
        <v/>
      </c>
      <c r="AZ19" s="26">
        <v>11.3</v>
      </c>
      <c r="BA19" s="26">
        <v>9.5</v>
      </c>
      <c r="BB19" s="26">
        <v>14.5</v>
      </c>
      <c r="BC19" s="26">
        <v>15.67</v>
      </c>
      <c r="BD19" s="26">
        <v>0</v>
      </c>
      <c r="BE19" s="26">
        <v>8.3000000000000007</v>
      </c>
      <c r="BF19" s="26">
        <v>6.2</v>
      </c>
      <c r="BG19" s="26">
        <v>10.4</v>
      </c>
      <c r="BH19" s="26">
        <v>11.31</v>
      </c>
      <c r="BI19" s="26">
        <v>0</v>
      </c>
      <c r="BJ19" s="26">
        <v>12.9</v>
      </c>
      <c r="BK19" s="26">
        <v>9.6999999999999993</v>
      </c>
      <c r="BL19" s="26">
        <v>14.9</v>
      </c>
      <c r="BM19" s="26">
        <v>16.41</v>
      </c>
      <c r="BN19" s="26">
        <v>0</v>
      </c>
      <c r="BO19" s="28"/>
      <c r="BP19" s="39">
        <f>IF(BB19&gt;0,BB19,"")</f>
        <v>14.5</v>
      </c>
      <c r="BQ19" s="39">
        <f>IF(BC19&gt;0,BC19,"")</f>
        <v>15.67</v>
      </c>
      <c r="BR19" s="11">
        <f>IF(SUM(AZ19:BC19)-BD19&gt;0,SUM(AZ19:BC19)-BD19,"")</f>
        <v>50.97</v>
      </c>
      <c r="BS19" s="11">
        <f>IF(BG19&gt;0,BG19,"")</f>
        <v>10.4</v>
      </c>
      <c r="BT19" s="11">
        <f>IF(BH19&gt;0,BH19,"")</f>
        <v>11.31</v>
      </c>
      <c r="BU19" s="11">
        <f>IF(SUM(BE19:BH19)-BI19&gt;0,SUM(BE19:BH19)-BI19,"")</f>
        <v>36.21</v>
      </c>
      <c r="BV19" s="11">
        <f>IF(BR19="","",MAX(BR19,BU19))</f>
        <v>50.97</v>
      </c>
      <c r="BW19" s="11">
        <f>IF(BL19&gt;0,BL19,"")</f>
        <v>14.9</v>
      </c>
      <c r="BX19" s="11">
        <f>IF(BM19&gt;0,BM19,"")</f>
        <v>16.41</v>
      </c>
      <c r="BY19" s="11">
        <f>IF(SUM(BJ19:BM19)-BN19&gt;0,SUM(BJ19:BM19)-BN19,"")</f>
        <v>53.91</v>
      </c>
      <c r="BZ19" s="11">
        <f>IF(SUM(BV19,BY19)&gt;0,SUM(BV19,BY19),"")</f>
        <v>104.88</v>
      </c>
      <c r="CA19" s="22">
        <v>2.6</v>
      </c>
      <c r="CB19" s="22">
        <v>1.8</v>
      </c>
      <c r="CC19" s="22">
        <v>3.3</v>
      </c>
      <c r="CD19" s="22">
        <v>3.4</v>
      </c>
      <c r="CE19" s="22">
        <v>0</v>
      </c>
      <c r="CF19" s="22">
        <v>7.9</v>
      </c>
      <c r="CG19" s="22">
        <v>6.5</v>
      </c>
      <c r="CH19" s="22">
        <v>10.6</v>
      </c>
      <c r="CI19" s="22">
        <v>11.15</v>
      </c>
      <c r="CJ19" s="22">
        <v>0</v>
      </c>
      <c r="CK19" s="22"/>
      <c r="CL19" s="22"/>
      <c r="CM19" s="22"/>
      <c r="CN19" s="22"/>
      <c r="CO19" s="22"/>
      <c r="CP19" s="27"/>
      <c r="CQ19" s="38">
        <f>IF(CC19&gt;0,CC19,"")</f>
        <v>3.3</v>
      </c>
      <c r="CR19" s="38">
        <f>IF(CD19&gt;0,CD19,"")</f>
        <v>3.4</v>
      </c>
      <c r="CS19" s="40">
        <f>IF(SUM(CA19:CD19)-CE19&gt;0,SUM(CA19:CD19)-CE19,"")</f>
        <v>11.1</v>
      </c>
      <c r="CT19" s="40">
        <f>IF(CH19&gt;0,CH19,"")</f>
        <v>10.6</v>
      </c>
      <c r="CU19" s="40">
        <f>IF(CI19&gt;0,CI19,"")</f>
        <v>11.15</v>
      </c>
      <c r="CV19" s="40">
        <f>IF(SUM(CF19:CI19)-CJ19&gt;0,SUM(CF19:CI19)-CJ19,"")</f>
        <v>36.15</v>
      </c>
      <c r="CW19" s="40">
        <f>IF(CS19="","",MAX(CS19,CV19))</f>
        <v>36.15</v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>
        <f>IF(SUM(CW19,CZ19)&gt;0,SUM(CW19,CZ19),"")</f>
        <v>36.15</v>
      </c>
      <c r="DB19" s="51" t="str">
        <f>IF(MAX(ED19,FL19,GT19,IB19,JJ19,KR19,LZ19,NH19,OP19,PX19,RF19,SN19,TV19,VD19,WL19)-IF(N19="",0,N19)&gt;0.001,MAX(ED19,FL19,GT19,IB19,JJ19,KR19,LZ19,NH19,OP19,PX19,RF19,SN19,TV19,VD19,WL19)-IF(N19="",0,N19),"")</f>
        <v/>
      </c>
      <c r="DC19" s="51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>IF(SX19&gt;0,SX19,"")</f>
        <v/>
      </c>
      <c r="TQ19" s="40" t="str">
        <f>IF(SY19&gt;0,SY19,"")</f>
        <v/>
      </c>
      <c r="TR19" s="40" t="str">
        <f>IF(SUM(SV19:SY19)-SZ19&gt;0,SUM(SV19:SY19)-SZ19,"")</f>
        <v/>
      </c>
      <c r="TS19" s="40" t="str">
        <f>IF(TC19&gt;0,TC19,"")</f>
        <v/>
      </c>
      <c r="TT19" s="40" t="str">
        <f>IF(TD19&gt;0,TD19,"")</f>
        <v/>
      </c>
      <c r="TU19" s="40" t="str">
        <f>IF(SUM(TA19:TD19)-TE19&gt;0,SUM(TA19:TD19)-TE19,"")</f>
        <v/>
      </c>
      <c r="TV19" s="40" t="str">
        <f>IF(MAX(TR19,TU19)&gt;0,MAX(TR19,TU19),"")</f>
        <v/>
      </c>
      <c r="TW19" s="40" t="str">
        <f>IF(TH19&gt;0,TH19,"")</f>
        <v/>
      </c>
      <c r="TX19" s="40" t="str">
        <f>IF(TI19&gt;0,TI19,"")</f>
        <v/>
      </c>
      <c r="TY19" s="40" t="str">
        <f>IF(SUM(TF19:TI19)-TJ19&gt;0,SUM(TF19:TI19)-TJ19,"")</f>
        <v/>
      </c>
      <c r="TZ19" s="40" t="str">
        <f>IF(TM19&gt;0,TM19,"")</f>
        <v/>
      </c>
      <c r="UA19" s="40" t="str">
        <f>IF(TN19&gt;0,TN19,"")</f>
        <v/>
      </c>
      <c r="UB19" s="40" t="str">
        <f>IF(SUM(TK19:TN19)-TO19&gt;0,SUM(TK19:TN19)-TO19,"")</f>
        <v/>
      </c>
      <c r="UC19" s="40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>IF(VN19&gt;0,VN19,"")</f>
        <v/>
      </c>
      <c r="WG19" s="40" t="str">
        <f>IF(VO19&gt;0,VO19,"")</f>
        <v/>
      </c>
      <c r="WH19" s="40" t="str">
        <f>IF(SUM(VL19:VO19)-VP19&gt;0,SUM(VL19:VO19)-VP19,"")</f>
        <v/>
      </c>
      <c r="WI19" s="40" t="str">
        <f>IF(VS19&gt;0,VS19,"")</f>
        <v/>
      </c>
      <c r="WJ19" s="40" t="str">
        <f>IF(VT19&gt;0,VT19,"")</f>
        <v/>
      </c>
      <c r="WK19" s="40" t="str">
        <f>IF(SUM(VQ19:VT19)-VU19&gt;0,SUM(VQ19:VT19)-VU19,"")</f>
        <v/>
      </c>
      <c r="WL19" s="40" t="str">
        <f>IF(MAX(WH19,WK19)&gt;0,MAX(WH19,WK19),"")</f>
        <v/>
      </c>
      <c r="WM19" s="40" t="str">
        <f>IF(VX19&gt;0,VX19,"")</f>
        <v/>
      </c>
      <c r="WN19" s="40" t="str">
        <f>IF(VY19&gt;0,VY19,"")</f>
        <v/>
      </c>
      <c r="WO19" s="40" t="str">
        <f>IF(SUM(VV19:VY19)-VZ19&gt;0,SUM(VV19:VY19)-VZ19,"")</f>
        <v/>
      </c>
      <c r="WP19" s="40" t="str">
        <f>IF(WC19&gt;0,WC19,"")</f>
        <v/>
      </c>
      <c r="WQ19" s="40" t="str">
        <f>IF(WD19&gt;0,WD19,"")</f>
        <v/>
      </c>
      <c r="WR19" s="40" t="str">
        <f>IF(SUM(WA19:WD19)-WE19&gt;0,SUM(WA19:WD19)-WE19,"")</f>
        <v/>
      </c>
      <c r="WS19" s="40" t="str">
        <f>IF(SUM(WL19,WO19,WR19)&gt;0,SUM(WL19,WO19,WR19),"")</f>
        <v/>
      </c>
      <c r="WT19" s="26">
        <f>IF($CP19="P",CA19,(CA19+AZ19)/2)</f>
        <v>6.95</v>
      </c>
      <c r="WU19" s="26">
        <f>IF($CP19="P",CB19,(CB19+BA19)/2)</f>
        <v>5.65</v>
      </c>
      <c r="WV19" s="26">
        <f>IF($CP19="P",CC19,(CC19+BB19)/2)</f>
        <v>8.9</v>
      </c>
      <c r="WW19" s="26">
        <f>IF($CP19="P",CD19,(CD19+BC19)/2)</f>
        <v>9.5350000000000001</v>
      </c>
      <c r="WX19" s="26">
        <f>IF($CP19="P",CE19,(CE19+BD19)/2)</f>
        <v>0</v>
      </c>
      <c r="WY19" s="26">
        <f>IF($CP19="P",CF19,(CF19+BE19)/2)</f>
        <v>8.1000000000000014</v>
      </c>
      <c r="WZ19" s="26">
        <f>IF($CP19="P",CG19,(CG19+BF19)/2)</f>
        <v>6.35</v>
      </c>
      <c r="XA19" s="26">
        <f>IF($CP19="P",CH19,(CH19+BG19)/2)</f>
        <v>10.5</v>
      </c>
      <c r="XB19" s="26">
        <f>IF($CP19="P",CI19,(CI19+BH19)/2)</f>
        <v>11.23</v>
      </c>
      <c r="XC19" s="26">
        <f>IF($CP19="P",CJ19,(CJ19+BI19)/2)</f>
        <v>0</v>
      </c>
      <c r="XD19" s="26">
        <f>IF($CP19="P",CK19,(CK19+BJ19)/2)</f>
        <v>6.45</v>
      </c>
      <c r="XE19" s="26">
        <f>IF($CP19="P",CL19,(CL19+BK19)/2)</f>
        <v>4.8499999999999996</v>
      </c>
      <c r="XF19" s="26">
        <f>IF($CP19="P",CM19,(CM19+BL19)/2)</f>
        <v>7.45</v>
      </c>
      <c r="XG19" s="26">
        <f>IF($CP19="P",CN19,(CN19+BM19)/2)</f>
        <v>8.2050000000000001</v>
      </c>
      <c r="XH19" s="26">
        <f>IF($CP19="P",CO19,(CO19+BN19)/2)</f>
        <v>0</v>
      </c>
      <c r="XI19" s="28" t="s">
        <v>53</v>
      </c>
      <c r="XJ19" s="11">
        <f>IF(WV19&gt;0,WV19,"")</f>
        <v>8.9</v>
      </c>
      <c r="XK19" s="11">
        <f>IF(WW19&gt;0,WW19,"")</f>
        <v>9.5350000000000001</v>
      </c>
      <c r="XL19" s="11">
        <f>IF(SUM(WT19:WW19)-WX19&gt;0,SUM(WT19:WW19)-WX19,"")</f>
        <v>31.035</v>
      </c>
      <c r="XM19" s="11">
        <f>IF(XA19&gt;0,XA19,"")</f>
        <v>10.5</v>
      </c>
      <c r="XN19" s="11">
        <f>IF(XB19&gt;0,XB19,"")</f>
        <v>11.23</v>
      </c>
      <c r="XO19" s="11">
        <f>IF(SUM(WY19:XB19)-XC19&gt;0,SUM(WY19:XB19)-XC19,"")</f>
        <v>36.180000000000007</v>
      </c>
      <c r="XP19" s="11">
        <f>IF(MAX(XL19,XO19)&gt;0,MAX(XL19,XO19),"")</f>
        <v>36.180000000000007</v>
      </c>
      <c r="XQ19" s="11">
        <f>IF(XF19&gt;0,XF19,"")</f>
        <v>7.45</v>
      </c>
      <c r="XR19" s="11">
        <f>IF(XG19&gt;0,XG19,"")</f>
        <v>8.2050000000000001</v>
      </c>
      <c r="XS19" s="11">
        <f>IF(SUM(XD19:XG19)-XH19&gt;0,SUM(XD19:XG19)-XH19,"")</f>
        <v>26.954999999999998</v>
      </c>
      <c r="XT19" s="11">
        <f>IF(SUM(XP19,XS19)&gt;0,SUM(XP19,XS19),"")</f>
        <v>63.135000000000005</v>
      </c>
    </row>
    <row r="20" spans="1:644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152</v>
      </c>
      <c r="C20" s="4" t="s">
        <v>6</v>
      </c>
      <c r="D20" s="4">
        <v>2001</v>
      </c>
      <c r="E20" s="9">
        <f>SUM(J20:V20)+SUM(J20:T20)*0.0000001+SUM(J20)*0.0000000000001</f>
        <v>177.53501775350543</v>
      </c>
      <c r="F20" s="3" t="str">
        <f>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,AND(TP20&gt;=UC$27,TP20&lt;&gt;"",TR20&gt;=UC$31,TR20&lt;&gt;""),AND(TS20&gt;=UC$27,TS20&lt;&gt;"",TU20&gt;=UC$31,TU20&lt;&gt;""),AND(TW20&gt;=UC$27,TW20&lt;&gt;"",TY20&gt;=UC$31,TYY20&lt;&gt;""),AND(TZ20&gt;=UC$27,TZ20&lt;&gt;"",UB20&gt;=UC$31,UB20&lt;&gt;""),AND(UX20&gt;=VK$27,UX20&lt;&gt;"",UZ20&gt;=VK$31,UZ20&lt;&gt;""),AND(VA20&gt;=VK$27,VA20&lt;&gt;"",VC20&gt;=VK$31,VC20&lt;&gt;""),AND(VE20&gt;=VK$27,VE20&lt;&gt;"",VG20&gt;=VK$31,VG20&lt;&gt;""),AND(VH20&gt;=VK$27,VH20&lt;&gt;"",VJ20&gt;=VK$31,VJ20&lt;&gt;""),AND(WF20&gt;=WS$27,WF20&lt;&gt;"",WH20&gt;=WS$31,WH20&lt;&gt;""),AND(WI20&gt;=WS$27,WI20&lt;&gt;"",WK20&gt;=WS$31,WK20&lt;&gt;""),AND(WM20&gt;=WS$27,WM20&lt;&gt;"",WO20&gt;=WS$31,WO20&lt;&gt;""),AND(WP20&gt;=WS$27,WP20&lt;&gt;"",WR20&gt;=WS$31,WR20&lt;&gt;"")),"P","")</f>
        <v/>
      </c>
      <c r="G20" s="3" t="str">
        <f>IF(OR(AND(AQ20&gt;=AY$31,AQ20&lt;&gt;"",AN20=""),AND(AT20&gt;=AY$31,AT20&lt;&gt;"",AN20=""),AND(AX20&gt;=AY$31,AX20&lt;&gt;"",AN20=""),AND(BR20&gt;=BZ$31,BR20&lt;&gt;"",BO20=""),AND(BU20&gt;=BZ$31,BU20&lt;&gt;"",BO20=""),AND(BY20&gt;=BZ$31,BY20&lt;&gt;"",BO20=""),AND(CS20&gt;=DA$31,CS20&lt;&gt;"",CP20=""),AND(CV20&gt;=DA$31,CV20&lt;&gt;"",CP20=""),AND(CZ20&gt;=DA$31,CZ20&lt;&gt;"",CP20=""),AND(DZ20&gt;=EK$31,DZ20&lt;&gt;""),AND(EC20&gt;=EK$31,EC20&lt;&gt;""),AND(EG20&gt;=EK$31,EG20&lt;&gt;""),AND(EJ20&gt;=EK$31,EJ20&lt;&gt;""),AND(FH20&gt;=FS$31,FH20&lt;&gt;""),AND(FK20&gt;=FS$31,FK20&lt;&gt;""),AND(FO20&gt;=FS$31,FO20&lt;&gt;""),AND(FR20&gt;=FS$31,FR20&lt;&gt;""),AND(GP20&gt;=HA$31,GP20&lt;&gt;""),AND(GS20&gt;=HA$31,GS20&lt;&gt;""),AND(GW20&gt;=HA$31,GW20&lt;&gt;""),AND(GZ20&gt;=HA$31,GZ20&lt;&gt;""),AND(HX20&gt;=II$31,HX20&lt;&gt;""),AND(IA20&gt;=II$31,IA20&lt;&gt;""),AND(IE20&gt;=II$31,IE20&lt;&gt;""),AND(IH20&gt;=II$31,IH20&lt;&gt;""),AND(JF20&gt;=JQ$31,JF20&lt;&gt;""),AND(JI20&gt;=JQ$31,JI20&lt;&gt;""),AND(JM20&gt;=JQ$31,JM20&lt;&gt;""),AND(JP20&gt;=JQ$31,JP20&lt;&gt;""),AND(KN20&gt;=KY$31,KN20&lt;&gt;""),AND(KQ20&gt;=KY$31,KQ20&lt;&gt;""),AND(KU20&gt;=KY$31,KU20&lt;&gt;""),AND(KX20&gt;=KY$31,KX20&lt;&gt;""),AND(LV20&gt;=MG$31,LV20&lt;&gt;""),AND(LY20&gt;=MG$31,LY20&lt;&gt;""),AND(MC20&gt;=MG$31,MC20&lt;&gt;""),AND(MF20&gt;=MG$31,MF20&lt;&gt;""),AND(ND20&gt;=NO$31,ND20&lt;&gt;""),AND(NG20&gt;=NO$31,NG20&lt;&gt;""),AND(NK20&gt;=NO$31,NK20&lt;&gt;""),AND(NN20&gt;=NO$31,NN20&lt;&gt;""),AND(OL20&gt;=OW$31,OL20&lt;&gt;""),AND(OO20&gt;=OW$31,OO20&lt;&gt;""),AND(OS20&gt;=OW$31,OS20&lt;&gt;""),AND(OV20&gt;=OW$31,OV20&lt;&gt;""),AND(PT20&gt;=QE$31,PT20&lt;&gt;""),AND(PW20&gt;=QE$31,PW20&lt;&gt;""),AND(QA20&gt;=QE$31,QA20&lt;&gt;""),AND(QD20&gt;=QE$31,QD20&lt;&gt;""),AND(RB20&gt;=RM$31,RB20&lt;&gt;""),AND(RE20&gt;=RM$31,RE20&lt;&gt;""),AND(RI20&gt;=RM$31,RI20&lt;&gt;""),AND(RL20&gt;=RM$31,RL20&lt;&gt;""),AND(SJ20&gt;=SU$31,SJ20&lt;&gt;""),AND(SM20&gt;=SU$31,SM20&lt;&gt;""),AND(SQ20&gt;=SU$31,SQ20&lt;&gt;""),AND(ST20&gt;=SU$31,ST20&lt;&gt;""),AND(TR20&gt;=UC$31,TR20&lt;&gt;""),AND(TU20&gt;=UC$31,TU20&lt;&gt;""),AND(TY20&gt;=UC$31,TYY20&lt;&gt;""),AND(UB20&gt;=UC$31,UB20&lt;&gt;""),AND(UZ20&gt;=VK$31,UZ20&lt;&gt;""),AND(VC20&gt;=VK$31,VC20&lt;&gt;""),AND(VG20&gt;=VK$31,VG20&lt;&gt;""),AND(VJ20&gt;=VK$31,VJ20&lt;&gt;""),AND(WH20&gt;=WS$31,WH20&lt;&gt;""),AND(WK20&gt;=WS$31,WK20&lt;&gt;""),AND(WO20&gt;=WS$31,WO20&lt;&gt;""),AND(WR20&gt;=WS$31,WR20&lt;&gt;"")),"P","")</f>
        <v/>
      </c>
      <c r="H20" s="36" t="str">
        <f>IF(AND(G20="P",F20=""),"No DD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$354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Merit",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Excellence",IF(I20="P","Worlds Team",IF(F20="P","National Team","")))))</f>
        <v/>
      </c>
      <c r="I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,AND(TP20&gt;=UC$28,TP20&lt;&gt;"",TR20&gt;=UC$32,TR20&lt;&gt;""),AND(TS20&gt;=UC$28,TS20&lt;&gt;"",TU20&gt;=UC$32,TU20&lt;&gt;""),AND(TW20&gt;=UC$28,TW20&lt;&gt;"",TY20&gt;=UC$32,TYY20&lt;&gt;""),AND(TZ20&gt;=UC$28,TZ20&lt;&gt;"",UB20&gt;=UC$32,UB20&lt;&gt;""),AND(UX20&gt;=VK$28,UX20&lt;&gt;"",UZ20&gt;=VK$32,UZ20&lt;&gt;""),AND(VA20&gt;=VK$28,VA20&lt;&gt;"",VC20&gt;=VK$32,VC20&lt;&gt;""),AND(VE20&gt;=VK$28,VE20&lt;&gt;"",VG20&gt;=VK$32,VG20&lt;&gt;""),AND(VH20&gt;=VK$28,VH20&lt;&gt;"",VJ20&gt;=VK$32,VJ20&lt;&gt;""),AND(WF20&gt;=WS$28,WF20&lt;&gt;"",WH20&gt;=WS$32,WH20&lt;&gt;""),AND(WI20&gt;=WS$28,WI20&lt;&gt;"",WK20&gt;=WS$32,WK20&lt;&gt;""),AND(WM20&gt;=WS$28,WM20&lt;&gt;"",WO20&gt;=WS$32,WO20&lt;&gt;""),AND(WP20&gt;=WS$28,WP20&lt;&gt;"",WR20&gt;=WS$32,WR20&lt;&gt;"")),"P","")</f>
        <v/>
      </c>
      <c r="J20" s="8">
        <f>IF(COUNT(AQ20,AT20,BR20,BU20,CS20,CV20)&gt;0,LARGE((AQ20,AT20,BR20,BU20,CS20,CV20),1),0)</f>
        <v>54.07</v>
      </c>
      <c r="K20" s="8" t="str">
        <f>IF(J20="","",IF(OR(J20=CS20,J20=CV20),$CA$1,IF(OR(J20=BR20,J20=BU20),$AZ$1,IF(OR(J20=AQ20,J20=AT20),$Y$1,""))))</f>
        <v>2024 3rd Domestic Trial</v>
      </c>
      <c r="L20" s="8">
        <f>IF(COUNT(AQ20,AT20,BR20,BU20,CS20,CV20)&gt;1,LARGE((AQ20,AT20,BR20,BU20,CS20,CV20),2),0)</f>
        <v>32.11</v>
      </c>
      <c r="M20" s="8" t="str">
        <f>IF(L20="","",IF(OR(L20=CS20,L20=CV20),$CA$1,IF(OR(L20=BR20,L20=BU20),$AZ$1,IF(OR(L20=AQ20,L20=AT20),$Y$1,""))))</f>
        <v>2025 Elite Canada</v>
      </c>
      <c r="N20" s="8">
        <f>IF(COUNT(AQ20,AT20,BR20,BU20,CS20,CV20)&gt;2,LARGE((AQ20,AT20,BR20,BU20,CS20,CV20),3),0)</f>
        <v>22.95</v>
      </c>
      <c r="O20" s="8" t="str">
        <f>IF(N20="","",IF(OR(N20=CS20,N20=CV20),$CA$1,IF(OR(N20=BR20,N20=BU20),$AZ$1,IF(OR(N20=AQ20,N20=AT20),$Y$1,""))))</f>
        <v>2024 3rd Domestic Trial</v>
      </c>
      <c r="P20" s="8">
        <f>IF(MAX(AX20,BY20,CZ20)&gt;0,MAX(AX20,BY20,CZ20),0)</f>
        <v>53.505000000000003</v>
      </c>
      <c r="Q20" s="8" t="str">
        <f>IF(P20="","",IF(P20=CZ20,$CA$1,IF(P20=BY20,$AZ$1,IF(P20=AX20,$Y$1,""))))</f>
        <v>2024 3rd Domestic Trial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14.9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2024 3rd Domestic Trial</v>
      </c>
      <c r="T20" s="8">
        <f>MAX(IF(AND(AO20&lt;&gt;"",AO20&gt;=$AY$27),AP20,0),IF(AND(AR20&lt;&gt;"",AR20&gt;=$AY$27),AS20,0),IF(AND(AV20&lt;&gt;"",AV20&gt;=$AY$27),AW20,0),IF(AND(BP20&lt;&gt;"",BP20&gt;=$BZ$27),BQ20,0),IF(AND(BS20&lt;&gt;"",BS20&gt;=$BZ$27),BT20,0),IF(AND(BW20&lt;&gt;"",BW20&gt;=$BZ$27),BX20,0),IF(AND(CQ20&lt;&gt;"",CQ20&gt;=$DA$27),CR20,0),IF(AND(CT20&lt;&gt;"",CT20&gt;=$DA$27),CU20,0),IF(AND(CX20&lt;&gt;"",CX20&gt;=$DA$27),CY20,0),IF(AND(DX20&lt;&gt;"",DX20&gt;=$EK$27),DY20,0),IF(AND(EA20&lt;&gt;"",EA20&gt;=$EK$27),EB20,0),IF(AND(EE20&lt;&gt;"",EE20&gt;=$EK$27),EF20,0),IF(AND(EH20&lt;&gt;"",EH20&gt;=$EK$27),EI20,0),IF(AND(FF20&lt;&gt;"",FF20&gt;=$FS$27),FG20,0),IF(AND(FI20&lt;&gt;"",FI20&gt;=$FS$27),FJ20,0),IF(AND(FM20&lt;&gt;"",FM20&gt;=$FS$27),FN20,0),IF(AND(FP20&lt;&gt;"",FP20&gt;=$FS$27),FQ20,0),IF(AND(GN20&lt;&gt;"",GN20&gt;=$HA$27),GO20,0),IF(AND(GQ20&lt;&gt;"",GQ20&gt;=$HA$27),GR20,0),IF(AND(GU20&lt;&gt;"",GU20&gt;=$HA$27),GV20,0),IF(AND(GX20&lt;&gt;"",GX20&gt;=$HA$27),GY20,0),IF(AND(HV20&lt;&gt;"",HV20&gt;=$II$27),HW20,0),IF(AND(HY20&lt;&gt;"",HY20&gt;=$II$27),HZ20,0),IF(AND(IC20&lt;&gt;"",IC20&gt;=$II$27),ID20,0),IF(AND(IF20&lt;&gt;"",IF20&gt;=$II$27),IG20,0),IF(AND(JD20&lt;&gt;"",JD20&gt;=$JQ$27),JE20,0),IF(AND(JG20&lt;&gt;"",JG20&gt;=$JQ$27),JH20,0),IF(AND(JK20&lt;&gt;"",JK20&gt;=$JQ$27),JL20,0),IF(AND(JN20&lt;&gt;"",JN20&gt;=$JQ$27),JO20,0),IF(AND(KL20&lt;&gt;"",KL20&gt;=$KY$27),KM20,0),IF(AND(KO20&lt;&gt;"",KO20&gt;=$KY$27),KP20,0),IF(AND(KS20&lt;&gt;"",KS20&gt;=$KY$27),KT20,0),IF(AND(KV20&lt;&gt;"",KV20&gt;=$KY$27),KW20,0),IF(AND(LT20&lt;&gt;"",LT20&gt;=$MG$27),LU20,0),IF(AND(LW20&lt;&gt;"",LW20&gt;=$MG$27),LX20,0),IF(AND(MA20&lt;&gt;"",MA20&gt;=$MG$27),MB20,0),IF(AND(MD20&lt;&gt;"",MD20&gt;=$MG$27),ME20,0),IF(AND(NB20&lt;&gt;"",NB20&gt;=$NO$27),NC20,0),IF(AND(NE20&lt;&gt;"",NE20&gt;=$NO$27),NF20,0),IF(AND(NI20&lt;&gt;"",NI20&gt;=$NO$27),NJ20,0),IF(AND(NL20&lt;&gt;"",NL20&gt;=$NO$27),NM20,0),IF(AND(OJ20&lt;&gt;"",OJ20&gt;=$OW$27),OK20,0),IF(AND(OM20&lt;&gt;"",OM20&gt;=$OW$27),ON20,0),IF(AND(OQ20&lt;&gt;"",OQ20&gt;=$OW$27),OR20,0),IF(AND(OT20&lt;&gt;"",OT20&gt;=$OW$27),OU20,0),IF(AND(PR20&lt;&gt;"",PR20&gt;=$QE$27),PS20,0),IF(AND(PU20&lt;&gt;"",PU20&gt;=$QE$27),PV20,0),IF(AND(PY20&lt;&gt;"",PY20&gt;=$QE$27),PZ20,0),IF(AND(QB20&lt;&gt;"",QB20&gt;=$QE$27),QC20,0),IF(AND(QZ20&lt;&gt;"",QZ20&gt;=$RM$27),RA20,0),IF(AND(RC20&lt;&gt;"",RC20&gt;=$RM$27),RD20,0),IF(AND(RG20&lt;&gt;"",RG20&gt;=$RM$27),RH20,0),IF(AND(RJ20&lt;&gt;"",RJ20&gt;=$RM$27),RK20,0),IF(AND(SH20&lt;&gt;"",SH20&gt;=$SU$27),SI20,0),IF(AND(SK20&lt;&gt;"",SK20&gt;=$SU$27),SL20,0),IF(AND(SO20&lt;&gt;"",SO20&gt;=$SU$27),SP20,0),IF(AND(SR20&lt;&gt;"",SR20&gt;=$SU$27),SS20,0),IF(AND(TP20&lt;&gt;"",TP20&gt;=$UC$27),TQ20,0),IF(AND(TS20&lt;&gt;"",TS20&gt;=$UC$27),TT20,0),IF(AND(TW20&lt;&gt;"",TW20&gt;=$UC$27),TX20,0),IF(AND(TZ20&lt;&gt;"",TZ20&gt;=$UC$27),UA20,0),IF(AND(UX20&lt;&gt;"",UX20&gt;=$VK$27),UY20,0),IF(AND(VA20&lt;&gt;"",VA20&gt;=$VK$27),VB20,0),IF(AND(VE20&lt;&gt;"",VE20&gt;=$VK$27),VF20,0),IF(AND(VH20&lt;&gt;"",VH20&gt;=$VK$27),VI20,0),IF(AND(WF20&lt;&gt;"",WF20&gt;=$WS$27),WG20,0),IF(AND(WI20&lt;&gt;"",WI20&gt;=$WS$27),WJ20,0),IF(AND(WM20&lt;&gt;"",WM20&gt;=$WS$27),WN20,0),IF(AND(WP20&lt;&gt;"",WP20&gt;=$WS$27),WQ20,0)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2">
        <v>6.2</v>
      </c>
      <c r="Z20" s="22">
        <v>3.65</v>
      </c>
      <c r="AA20" s="22">
        <v>6.3000000000000007</v>
      </c>
      <c r="AB20" s="22">
        <v>6.8000000000000007</v>
      </c>
      <c r="AC20" s="22">
        <v>0</v>
      </c>
      <c r="AD20" s="22">
        <v>14.8</v>
      </c>
      <c r="AE20" s="22">
        <v>9.1000000000000014</v>
      </c>
      <c r="AF20" s="22">
        <v>14.2</v>
      </c>
      <c r="AG20" s="22">
        <v>15.969999999999999</v>
      </c>
      <c r="AH20" s="22">
        <v>0</v>
      </c>
      <c r="AI20" s="22">
        <v>13.6</v>
      </c>
      <c r="AJ20" s="22">
        <v>9.1000000000000014</v>
      </c>
      <c r="AK20" s="22">
        <v>14.9</v>
      </c>
      <c r="AL20" s="22">
        <v>15.905000000000001</v>
      </c>
      <c r="AM20" s="22">
        <v>0</v>
      </c>
      <c r="AN20" s="27" t="s">
        <v>53</v>
      </c>
      <c r="AO20" s="38">
        <f>IF(AA20&gt;0,AA20,"")</f>
        <v>6.3000000000000007</v>
      </c>
      <c r="AP20" s="38">
        <f>IF(AB20&gt;0,AB20,"")</f>
        <v>6.8000000000000007</v>
      </c>
      <c r="AQ20" s="40">
        <f>IF(SUM(Y20:AB20)-AC20&gt;0,SUM(Y20:AB20)-AC20,"")</f>
        <v>22.95</v>
      </c>
      <c r="AR20" s="40">
        <f>IF(AF20&gt;0,AF20,"")</f>
        <v>14.2</v>
      </c>
      <c r="AS20" s="40">
        <f>IF(AG20&gt;0,AG20,"")</f>
        <v>15.969999999999999</v>
      </c>
      <c r="AT20" s="40">
        <f>IF(SUM(AD20:AG20)-AH20&gt;0,SUM(AD20:AG20)-AH20,"")</f>
        <v>54.07</v>
      </c>
      <c r="AU20" s="40">
        <f>IF(AQ20="","",MAX(AQ20,AT20))</f>
        <v>54.07</v>
      </c>
      <c r="AV20" s="40">
        <f>IF(AK20&gt;0,AK20,"")</f>
        <v>14.9</v>
      </c>
      <c r="AW20" s="40">
        <f>IF(AL20&gt;0,AL20,"")</f>
        <v>15.905000000000001</v>
      </c>
      <c r="AX20" s="40">
        <f>IF(SUM(AI20:AL20)-AM20&gt;0,SUM(AI20:AL20)-AM20,"")</f>
        <v>53.505000000000003</v>
      </c>
      <c r="AY20" s="40">
        <f>IF(SUM(AU20,AX20)&gt;0,SUM(AU20,AX20),"")</f>
        <v>107.575</v>
      </c>
      <c r="AZ20" s="26">
        <v>9</v>
      </c>
      <c r="BA20" s="26">
        <v>5.5</v>
      </c>
      <c r="BB20" s="26">
        <v>7.7</v>
      </c>
      <c r="BC20" s="26">
        <v>9.91</v>
      </c>
      <c r="BD20" s="26">
        <v>0</v>
      </c>
      <c r="BE20" s="26">
        <v>6.2</v>
      </c>
      <c r="BF20" s="26">
        <v>3.7</v>
      </c>
      <c r="BG20" s="26">
        <v>5.0999999999999996</v>
      </c>
      <c r="BH20" s="26">
        <v>6.75</v>
      </c>
      <c r="BI20" s="26">
        <v>0</v>
      </c>
      <c r="BJ20" s="26"/>
      <c r="BK20" s="26"/>
      <c r="BL20" s="26"/>
      <c r="BM20" s="26"/>
      <c r="BN20" s="26"/>
      <c r="BO20" s="28"/>
      <c r="BP20" s="39">
        <f>IF(BB20&gt;0,BB20,"")</f>
        <v>7.7</v>
      </c>
      <c r="BQ20" s="39">
        <f>IF(BC20&gt;0,BC20,"")</f>
        <v>9.91</v>
      </c>
      <c r="BR20" s="11">
        <f>IF(SUM(AZ20:BC20)-BD20&gt;0,SUM(AZ20:BC20)-BD20,"")</f>
        <v>32.11</v>
      </c>
      <c r="BS20" s="11">
        <f>IF(BG20&gt;0,BG20,"")</f>
        <v>5.0999999999999996</v>
      </c>
      <c r="BT20" s="11">
        <f>IF(BH20&gt;0,BH20,"")</f>
        <v>6.75</v>
      </c>
      <c r="BU20" s="11">
        <f>IF(SUM(BE20:BH20)-BI20&gt;0,SUM(BE20:BH20)-BI20,"")</f>
        <v>21.75</v>
      </c>
      <c r="BV20" s="11">
        <f>IF(BR20="","",MAX(BR20,BU20))</f>
        <v>32.11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32.11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1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1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>IF(SX20&gt;0,SX20,"")</f>
        <v/>
      </c>
      <c r="TQ20" s="40" t="str">
        <f>IF(SY20&gt;0,SY20,"")</f>
        <v/>
      </c>
      <c r="TR20" s="40" t="str">
        <f>IF(SUM(SV20:SY20)-SZ20&gt;0,SUM(SV20:SY20)-SZ20,"")</f>
        <v/>
      </c>
      <c r="TS20" s="40" t="str">
        <f>IF(TC20&gt;0,TC20,"")</f>
        <v/>
      </c>
      <c r="TT20" s="40" t="str">
        <f>IF(TD20&gt;0,TD20,"")</f>
        <v/>
      </c>
      <c r="TU20" s="40" t="str">
        <f>IF(SUM(TA20:TD20)-TE20&gt;0,SUM(TA20:TD20)-TE20,"")</f>
        <v/>
      </c>
      <c r="TV20" s="40" t="str">
        <f>IF(MAX(TR20,TU20)&gt;0,MAX(TR20,TU20),"")</f>
        <v/>
      </c>
      <c r="TW20" s="40" t="str">
        <f>IF(TH20&gt;0,TH20,"")</f>
        <v/>
      </c>
      <c r="TX20" s="40" t="str">
        <f>IF(TI20&gt;0,TI20,"")</f>
        <v/>
      </c>
      <c r="TY20" s="40" t="str">
        <f>IF(SUM(TF20:TI20)-TJ20&gt;0,SUM(TF20:TI20)-TJ20,"")</f>
        <v/>
      </c>
      <c r="TZ20" s="40" t="str">
        <f>IF(TM20&gt;0,TM20,"")</f>
        <v/>
      </c>
      <c r="UA20" s="40" t="str">
        <f>IF(TN20&gt;0,TN20,"")</f>
        <v/>
      </c>
      <c r="UB20" s="40" t="str">
        <f>IF(SUM(TK20:TN20)-TO20&gt;0,SUM(TK20:TN20)-TO20,"")</f>
        <v/>
      </c>
      <c r="UC20" s="40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>IF(VN20&gt;0,VN20,"")</f>
        <v/>
      </c>
      <c r="WG20" s="40" t="str">
        <f>IF(VO20&gt;0,VO20,"")</f>
        <v/>
      </c>
      <c r="WH20" s="40" t="str">
        <f>IF(SUM(VL20:VO20)-VP20&gt;0,SUM(VL20:VO20)-VP20,"")</f>
        <v/>
      </c>
      <c r="WI20" s="40" t="str">
        <f>IF(VS20&gt;0,VS20,"")</f>
        <v/>
      </c>
      <c r="WJ20" s="40" t="str">
        <f>IF(VT20&gt;0,VT20,"")</f>
        <v/>
      </c>
      <c r="WK20" s="40" t="str">
        <f>IF(SUM(VQ20:VT20)-VU20&gt;0,SUM(VQ20:VT20)-VU20,"")</f>
        <v/>
      </c>
      <c r="WL20" s="40" t="str">
        <f>IF(MAX(WH20,WK20)&gt;0,MAX(WH20,WK20),"")</f>
        <v/>
      </c>
      <c r="WM20" s="40" t="str">
        <f>IF(VX20&gt;0,VX20,"")</f>
        <v/>
      </c>
      <c r="WN20" s="40" t="str">
        <f>IF(VY20&gt;0,VY20,"")</f>
        <v/>
      </c>
      <c r="WO20" s="40" t="str">
        <f>IF(SUM(VV20:VY20)-VZ20&gt;0,SUM(VV20:VY20)-VZ20,"")</f>
        <v/>
      </c>
      <c r="WP20" s="40" t="str">
        <f>IF(WC20&gt;0,WC20,"")</f>
        <v/>
      </c>
      <c r="WQ20" s="40" t="str">
        <f>IF(WD20&gt;0,WD20,"")</f>
        <v/>
      </c>
      <c r="WR20" s="40" t="str">
        <f>IF(SUM(WA20:WD20)-WE20&gt;0,SUM(WA20:WD20)-WE20,"")</f>
        <v/>
      </c>
      <c r="WS20" s="40" t="str">
        <f>IF(SUM(WL20,WO20,WR20)&gt;0,SUM(WL20,WO20,WR20),"")</f>
        <v/>
      </c>
      <c r="WT20" s="26">
        <f>IF($CP20="P",CA20,(CA20+AZ20)/2)</f>
        <v>4.5</v>
      </c>
      <c r="WU20" s="26">
        <f>IF($CP20="P",CB20,(CB20+BA20)/2)</f>
        <v>2.75</v>
      </c>
      <c r="WV20" s="26">
        <f>IF($CP20="P",CC20,(CC20+BB20)/2)</f>
        <v>3.85</v>
      </c>
      <c r="WW20" s="26">
        <f>IF($CP20="P",CD20,(CD20+BC20)/2)</f>
        <v>4.9550000000000001</v>
      </c>
      <c r="WX20" s="26">
        <f>IF($CP20="P",CE20,(CE20+BD20)/2)</f>
        <v>0</v>
      </c>
      <c r="WY20" s="26">
        <f>IF($CP20="P",CF20,(CF20+BE20)/2)</f>
        <v>3.1</v>
      </c>
      <c r="WZ20" s="26">
        <f>IF($CP20="P",CG20,(CG20+BF20)/2)</f>
        <v>1.85</v>
      </c>
      <c r="XA20" s="26">
        <f>IF($CP20="P",CH20,(CH20+BG20)/2)</f>
        <v>2.5499999999999998</v>
      </c>
      <c r="XB20" s="26">
        <f>IF($CP20="P",CI20,(CI20+BH20)/2)</f>
        <v>3.375</v>
      </c>
      <c r="XC20" s="26">
        <f>IF($CP20="P",CJ20,(CJ20+BI20)/2)</f>
        <v>0</v>
      </c>
      <c r="XD20" s="26">
        <f>IF($CP20="P",CK20,(CK20+BJ20)/2)</f>
        <v>0</v>
      </c>
      <c r="XE20" s="26">
        <f>IF($CP20="P",CL20,(CL20+BK20)/2)</f>
        <v>0</v>
      </c>
      <c r="XF20" s="26">
        <f>IF($CP20="P",CM20,(CM20+BL20)/2)</f>
        <v>0</v>
      </c>
      <c r="XG20" s="26">
        <f>IF($CP20="P",CN20,(CN20+BM20)/2)</f>
        <v>0</v>
      </c>
      <c r="XH20" s="26">
        <f>IF($CP20="P",CO20,(CO20+BN20)/2)</f>
        <v>0</v>
      </c>
      <c r="XI20" s="28" t="s">
        <v>53</v>
      </c>
      <c r="XJ20" s="11">
        <f>IF(WV20&gt;0,WV20,"")</f>
        <v>3.85</v>
      </c>
      <c r="XK20" s="11">
        <f>IF(WW20&gt;0,WW20,"")</f>
        <v>4.9550000000000001</v>
      </c>
      <c r="XL20" s="11">
        <f>IF(SUM(WT20:WW20)-WX20&gt;0,SUM(WT20:WW20)-WX20,"")</f>
        <v>16.055</v>
      </c>
      <c r="XM20" s="11">
        <f>IF(XA20&gt;0,XA20,"")</f>
        <v>2.5499999999999998</v>
      </c>
      <c r="XN20" s="11">
        <f>IF(XB20&gt;0,XB20,"")</f>
        <v>3.375</v>
      </c>
      <c r="XO20" s="11">
        <f>IF(SUM(WY20:XB20)-XC20&gt;0,SUM(WY20:XB20)-XC20,"")</f>
        <v>10.875</v>
      </c>
      <c r="XP20" s="11">
        <f>IF(MAX(XL20,XO20)&gt;0,MAX(XL20,XO20),"")</f>
        <v>16.055</v>
      </c>
      <c r="XQ20" s="11" t="str">
        <f>IF(XF20&gt;0,XF20,"")</f>
        <v/>
      </c>
      <c r="XR20" s="11" t="str">
        <f>IF(XG20&gt;0,XG20,"")</f>
        <v/>
      </c>
      <c r="XS20" s="11" t="str">
        <f>IF(SUM(XD20:XG20)-XH20&gt;0,SUM(XD20:XG20)-XH20,"")</f>
        <v/>
      </c>
      <c r="XT20" s="11">
        <f>IF(SUM(XP20,XS20)&gt;0,SUM(XP20,XS20),"")</f>
        <v>16.055</v>
      </c>
    </row>
    <row r="21" spans="1:644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153</v>
      </c>
      <c r="C21" s="4" t="s">
        <v>3</v>
      </c>
      <c r="D21" s="4">
        <v>2005</v>
      </c>
      <c r="E21" s="9">
        <f>SUM(J21:V21)+SUM(J21:T21)*0.0000001+SUM(J21)*0.0000000000001</f>
        <v>158.05001580500527</v>
      </c>
      <c r="F21" s="3" t="str">
        <f>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,AND(TP21&gt;=UC$27,TP21&lt;&gt;"",TR21&gt;=UC$31,TR21&lt;&gt;""),AND(TS21&gt;=UC$27,TS21&lt;&gt;"",TU21&gt;=UC$31,TU21&lt;&gt;""),AND(TW21&gt;=UC$27,TW21&lt;&gt;"",TY21&gt;=UC$31,TYY21&lt;&gt;""),AND(TZ21&gt;=UC$27,TZ21&lt;&gt;"",UB21&gt;=UC$31,UB21&lt;&gt;""),AND(UX21&gt;=VK$27,UX21&lt;&gt;"",UZ21&gt;=VK$31,UZ21&lt;&gt;""),AND(VA21&gt;=VK$27,VA21&lt;&gt;"",VC21&gt;=VK$31,VC21&lt;&gt;""),AND(VE21&gt;=VK$27,VE21&lt;&gt;"",VG21&gt;=VK$31,VG21&lt;&gt;""),AND(VH21&gt;=VK$27,VH21&lt;&gt;"",VJ21&gt;=VK$31,VJ21&lt;&gt;""),AND(WF21&gt;=WS$27,WF21&lt;&gt;"",WH21&gt;=WS$31,WH21&lt;&gt;""),AND(WI21&gt;=WS$27,WI21&lt;&gt;"",WK21&gt;=WS$31,WK21&lt;&gt;""),AND(WM21&gt;=WS$27,WM21&lt;&gt;"",WO21&gt;=WS$31,WO21&lt;&gt;""),AND(WP21&gt;=WS$27,WP21&lt;&gt;"",WR21&gt;=WS$31,WR21&lt;&gt;"")),"P","")</f>
        <v/>
      </c>
      <c r="G21" s="3" t="str">
        <f>IF(OR(AND(AQ21&gt;=AY$31,AQ21&lt;&gt;"",AN21=""),AND(AT21&gt;=AY$31,AT21&lt;&gt;"",AN21=""),AND(AX21&gt;=AY$31,AX21&lt;&gt;"",AN21=""),AND(BR21&gt;=BZ$31,BR21&lt;&gt;"",BO21=""),AND(BU21&gt;=BZ$31,BU21&lt;&gt;"",BO21=""),AND(BY21&gt;=BZ$31,BY21&lt;&gt;"",BO21=""),AND(CS21&gt;=DA$31,CS21&lt;&gt;"",CP21=""),AND(CV21&gt;=DA$31,CV21&lt;&gt;"",CP21=""),AND(CZ21&gt;=DA$31,CZ21&lt;&gt;"",CP21=""),AND(DZ21&gt;=EK$31,DZ21&lt;&gt;""),AND(EC21&gt;=EK$31,EC21&lt;&gt;""),AND(EG21&gt;=EK$31,EG21&lt;&gt;""),AND(EJ21&gt;=EK$31,EJ21&lt;&gt;""),AND(FH21&gt;=FS$31,FH21&lt;&gt;""),AND(FK21&gt;=FS$31,FK21&lt;&gt;""),AND(FO21&gt;=FS$31,FO21&lt;&gt;""),AND(FR21&gt;=FS$31,FR21&lt;&gt;""),AND(GP21&gt;=HA$31,GP21&lt;&gt;""),AND(GS21&gt;=HA$31,GS21&lt;&gt;""),AND(GW21&gt;=HA$31,GW21&lt;&gt;""),AND(GZ21&gt;=HA$31,GZ21&lt;&gt;""),AND(HX21&gt;=II$31,HX21&lt;&gt;""),AND(IA21&gt;=II$31,IA21&lt;&gt;""),AND(IE21&gt;=II$31,IE21&lt;&gt;""),AND(IH21&gt;=II$31,IH21&lt;&gt;""),AND(JF21&gt;=JQ$31,JF21&lt;&gt;""),AND(JI21&gt;=JQ$31,JI21&lt;&gt;""),AND(JM21&gt;=JQ$31,JM21&lt;&gt;""),AND(JP21&gt;=JQ$31,JP21&lt;&gt;""),AND(KN21&gt;=KY$31,KN21&lt;&gt;""),AND(KQ21&gt;=KY$31,KQ21&lt;&gt;""),AND(KU21&gt;=KY$31,KU21&lt;&gt;""),AND(KX21&gt;=KY$31,KX21&lt;&gt;""),AND(LV21&gt;=MG$31,LV21&lt;&gt;""),AND(LY21&gt;=MG$31,LY21&lt;&gt;""),AND(MC21&gt;=MG$31,MC21&lt;&gt;""),AND(MF21&gt;=MG$31,MF21&lt;&gt;""),AND(ND21&gt;=NO$31,ND21&lt;&gt;""),AND(NG21&gt;=NO$31,NG21&lt;&gt;""),AND(NK21&gt;=NO$31,NK21&lt;&gt;""),AND(NN21&gt;=NO$31,NN21&lt;&gt;""),AND(OL21&gt;=OW$31,OL21&lt;&gt;""),AND(OO21&gt;=OW$31,OO21&lt;&gt;""),AND(OS21&gt;=OW$31,OS21&lt;&gt;""),AND(OV21&gt;=OW$31,OV21&lt;&gt;""),AND(PT21&gt;=QE$31,PT21&lt;&gt;""),AND(PW21&gt;=QE$31,PW21&lt;&gt;""),AND(QA21&gt;=QE$31,QA21&lt;&gt;""),AND(QD21&gt;=QE$31,QD21&lt;&gt;""),AND(RB21&gt;=RM$31,RB21&lt;&gt;""),AND(RE21&gt;=RM$31,RE21&lt;&gt;""),AND(RI21&gt;=RM$31,RI21&lt;&gt;""),AND(RL21&gt;=RM$31,RL21&lt;&gt;""),AND(SJ21&gt;=SU$31,SJ21&lt;&gt;""),AND(SM21&gt;=SU$31,SM21&lt;&gt;""),AND(SQ21&gt;=SU$31,SQ21&lt;&gt;""),AND(ST21&gt;=SU$31,ST21&lt;&gt;""),AND(TR21&gt;=UC$31,TR21&lt;&gt;""),AND(TU21&gt;=UC$31,TU21&lt;&gt;""),AND(TY21&gt;=UC$31,TYY21&lt;&gt;""),AND(UB21&gt;=UC$31,UB21&lt;&gt;""),AND(UZ21&gt;=VK$31,UZ21&lt;&gt;""),AND(VC21&gt;=VK$31,VC21&lt;&gt;""),AND(VG21&gt;=VK$31,VG21&lt;&gt;""),AND(VJ21&gt;=VK$31,VJ21&lt;&gt;""),AND(WH21&gt;=WS$31,WH21&lt;&gt;""),AND(WK21&gt;=WS$31,WK21&lt;&gt;""),AND(WO21&gt;=WS$31,WO21&lt;&gt;""),AND(WR21&gt;=WS$31,WR21&lt;&gt;"")),"P","")</f>
        <v/>
      </c>
      <c r="H21" s="36" t="str">
        <f>IF(AND(G21="P",F21=""),"No DD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$354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Merit",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Excellence",IF(I21="P","Worlds Team",IF(F21="P","National Team","")))))</f>
        <v/>
      </c>
      <c r="I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,AND(TP21&gt;=UC$28,TP21&lt;&gt;"",TR21&gt;=UC$32,TR21&lt;&gt;""),AND(TS21&gt;=UC$28,TS21&lt;&gt;"",TU21&gt;=UC$32,TU21&lt;&gt;""),AND(TW21&gt;=UC$28,TW21&lt;&gt;"",TY21&gt;=UC$32,TYY21&lt;&gt;""),AND(TZ21&gt;=UC$28,TZ21&lt;&gt;"",UB21&gt;=UC$32,UB21&lt;&gt;""),AND(UX21&gt;=VK$28,UX21&lt;&gt;"",UZ21&gt;=VK$32,UZ21&lt;&gt;""),AND(VA21&gt;=VK$28,VA21&lt;&gt;"",VC21&gt;=VK$32,VC21&lt;&gt;""),AND(VE21&gt;=VK$28,VE21&lt;&gt;"",VG21&gt;=VK$32,VG21&lt;&gt;""),AND(VH21&gt;=VK$28,VH21&lt;&gt;"",VJ21&gt;=VK$32,VJ21&lt;&gt;""),AND(WF21&gt;=WS$28,WF21&lt;&gt;"",WH21&gt;=WS$32,WH21&lt;&gt;""),AND(WI21&gt;=WS$28,WI21&lt;&gt;"",WK21&gt;=WS$32,WK21&lt;&gt;""),AND(WM21&gt;=WS$28,WM21&lt;&gt;"",WO21&gt;=WS$32,WO21&lt;&gt;""),AND(WP21&gt;=WS$28,WP21&lt;&gt;"",WR21&gt;=WS$32,WR21&lt;&gt;"")),"P","")</f>
        <v/>
      </c>
      <c r="J21" s="8">
        <f>IF(COUNT(AQ21,AT21,BR21,BU21,CS21,CV21)&gt;0,LARGE((AQ21,AT21,BR21,BU21,CS21,CV21),1),0)</f>
        <v>52.61</v>
      </c>
      <c r="K21" s="8" t="str">
        <f>IF(J21="","",IF(OR(J21=CS21,J21=CV21),$CA$1,IF(OR(J21=BR21,J21=BU21),$AZ$1,IF(OR(J21=AQ21,J21=AT21),$Y$1,""))))</f>
        <v>2025 Nationals</v>
      </c>
      <c r="L21" s="8">
        <f>IF(COUNT(AQ21,AT21,BR21,BU21,CS21,CV21)&gt;1,LARGE((AQ21,AT21,BR21,BU21,CS21,CV21),2),0)</f>
        <v>21.73</v>
      </c>
      <c r="M21" s="8" t="str">
        <f>IF(L21="","",IF(OR(L21=CS21,L21=CV21),$CA$1,IF(OR(L21=BR21,L21=BU21),$AZ$1,IF(OR(L21=AQ21,L21=AT21),$Y$1,""))))</f>
        <v>2025 Elite Canada</v>
      </c>
      <c r="N21" s="8">
        <f>IF(COUNT(AQ21,AT21,BR21,BU21,CS21,CV21)&gt;2,LARGE((AQ21,AT21,BR21,BU21,CS21,CV21),3),0)</f>
        <v>16.260000000000002</v>
      </c>
      <c r="O21" s="8" t="str">
        <f>IF(N21="","",IF(OR(N21=CS21,N21=CV21),$CA$1,IF(OR(N21=BR21,N21=BU21),$AZ$1,IF(OR(N21=AQ21,N21=AT21),$Y$1,""))))</f>
        <v>2025 Elite Canada</v>
      </c>
      <c r="P21" s="8">
        <f>IF(MAX(AX21,BY21,CZ21)&gt;0,MAX(AX21,BY21,CZ21),0)</f>
        <v>52.850000000000009</v>
      </c>
      <c r="Q21" s="8" t="str">
        <f>IF(P21="","",IF(P21=CZ21,$CA$1,IF(P21=BY21,$AZ$1,IF(P21=AX21,$Y$1,""))))</f>
        <v>2025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14.6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2025 Nationals</v>
      </c>
      <c r="T21" s="8">
        <f>MAX(IF(AND(AO21&lt;&gt;"",AO21&gt;=$AY$27),AP21,0),IF(AND(AR21&lt;&gt;"",AR21&gt;=$AY$27),AS21,0),IF(AND(AV21&lt;&gt;"",AV21&gt;=$AY$27),AW21,0),IF(AND(BP21&lt;&gt;"",BP21&gt;=$BZ$27),BQ21,0),IF(AND(BS21&lt;&gt;"",BS21&gt;=$BZ$27),BT21,0),IF(AND(BW21&lt;&gt;"",BW21&gt;=$BZ$27),BX21,0),IF(AND(CQ21&lt;&gt;"",CQ21&gt;=$DA$27),CR21,0),IF(AND(CT21&lt;&gt;"",CT21&gt;=$DA$27),CU21,0),IF(AND(CX21&lt;&gt;"",CX21&gt;=$DA$27),CY21,0),IF(AND(DX21&lt;&gt;"",DX21&gt;=$EK$27),DY21,0),IF(AND(EA21&lt;&gt;"",EA21&gt;=$EK$27),EB21,0),IF(AND(EE21&lt;&gt;"",EE21&gt;=$EK$27),EF21,0),IF(AND(EH21&lt;&gt;"",EH21&gt;=$EK$27),EI21,0),IF(AND(FF21&lt;&gt;"",FF21&gt;=$FS$27),FG21,0),IF(AND(FI21&lt;&gt;"",FI21&gt;=$FS$27),FJ21,0),IF(AND(FM21&lt;&gt;"",FM21&gt;=$FS$27),FN21,0),IF(AND(FP21&lt;&gt;"",FP21&gt;=$FS$27),FQ21,0),IF(AND(GN21&lt;&gt;"",GN21&gt;=$HA$27),GO21,0),IF(AND(GQ21&lt;&gt;"",GQ21&gt;=$HA$27),GR21,0),IF(AND(GU21&lt;&gt;"",GU21&gt;=$HA$27),GV21,0),IF(AND(GX21&lt;&gt;"",GX21&gt;=$HA$27),GY21,0),IF(AND(HV21&lt;&gt;"",HV21&gt;=$II$27),HW21,0),IF(AND(HY21&lt;&gt;"",HY21&gt;=$II$27),HZ21,0),IF(AND(IC21&lt;&gt;"",IC21&gt;=$II$27),ID21,0),IF(AND(IF21&lt;&gt;"",IF21&gt;=$II$27),IG21,0),IF(AND(JD21&lt;&gt;"",JD21&gt;=$JQ$27),JE21,0),IF(AND(JG21&lt;&gt;"",JG21&gt;=$JQ$27),JH21,0),IF(AND(JK21&lt;&gt;"",JK21&gt;=$JQ$27),JL21,0),IF(AND(JN21&lt;&gt;"",JN21&gt;=$JQ$27),JO21,0),IF(AND(KL21&lt;&gt;"",KL21&gt;=$KY$27),KM21,0),IF(AND(KO21&lt;&gt;"",KO21&gt;=$KY$27),KP21,0),IF(AND(KS21&lt;&gt;"",KS21&gt;=$KY$27),KT21,0),IF(AND(KV21&lt;&gt;"",KV21&gt;=$KY$27),KW21,0),IF(AND(LT21&lt;&gt;"",LT21&gt;=$MG$27),LU21,0),IF(AND(LW21&lt;&gt;"",LW21&gt;=$MG$27),LX21,0),IF(AND(MA21&lt;&gt;"",MA21&gt;=$MG$27),MB21,0),IF(AND(MD21&lt;&gt;"",MD21&gt;=$MG$27),ME21,0),IF(AND(NB21&lt;&gt;"",NB21&gt;=$NO$27),NC21,0),IF(AND(NE21&lt;&gt;"",NE21&gt;=$NO$27),NF21,0),IF(AND(NI21&lt;&gt;"",NI21&gt;=$NO$27),NJ21,0),IF(AND(NL21&lt;&gt;"",NL21&gt;=$NO$27),NM21,0),IF(AND(OJ21&lt;&gt;"",OJ21&gt;=$OW$27),OK21,0),IF(AND(OM21&lt;&gt;"",OM21&gt;=$OW$27),ON21,0),IF(AND(OQ21&lt;&gt;"",OQ21&gt;=$OW$27),OR21,0),IF(AND(OT21&lt;&gt;"",OT21&gt;=$OW$27),OU21,0),IF(AND(PR21&lt;&gt;"",PR21&gt;=$QE$27),PS21,0),IF(AND(PU21&lt;&gt;"",PU21&gt;=$QE$27),PV21,0),IF(AND(PY21&lt;&gt;"",PY21&gt;=$QE$27),PZ21,0),IF(AND(QB21&lt;&gt;"",QB21&gt;=$QE$27),QC21,0),IF(AND(QZ21&lt;&gt;"",QZ21&gt;=$RM$27),RA21,0),IF(AND(RC21&lt;&gt;"",RC21&gt;=$RM$27),RD21,0),IF(AND(RG21&lt;&gt;"",RG21&gt;=$RM$27),RH21,0),IF(AND(RJ21&lt;&gt;"",RJ21&gt;=$RM$27),RK21,0),IF(AND(SH21&lt;&gt;"",SH21&gt;=$SU$27),SI21,0),IF(AND(SK21&lt;&gt;"",SK21&gt;=$SU$27),SL21,0),IF(AND(SO21&lt;&gt;"",SO21&gt;=$SU$27),SP21,0),IF(AND(SR21&lt;&gt;"",SR21&gt;=$SU$27),SS21,0),IF(AND(TP21&lt;&gt;"",TP21&gt;=$UC$27),TQ21,0),IF(AND(TS21&lt;&gt;"",TS21&gt;=$UC$27),TT21,0),IF(AND(TW21&lt;&gt;"",TW21&gt;=$UC$27),TX21,0),IF(AND(TZ21&lt;&gt;"",TZ21&gt;=$UC$27),UA21,0),IF(AND(UX21&lt;&gt;"",UX21&gt;=$VK$27),UY21,0),IF(AND(VA21&lt;&gt;"",VA21&gt;=$VK$27),VB21,0),IF(AND(VE21&lt;&gt;"",VE21&gt;=$VK$27),VF21,0),IF(AND(VH21&lt;&gt;"",VH21&gt;=$VK$27),VI21,0),IF(AND(WF21&lt;&gt;"",WF21&gt;=$WS$27),WG21,0),IF(AND(WI21&lt;&gt;"",WI21&gt;=$WS$27),WJ21,0),IF(AND(WM21&lt;&gt;"",WM21&gt;=$WS$27),WN21,0),IF(AND(WP21&lt;&gt;"",WP21&gt;=$WS$27),WQ21,0)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>IF(AA21&gt;0,AA21,"")</f>
        <v/>
      </c>
      <c r="AP21" s="38" t="str">
        <f>IF(AB21&gt;0,AB21,"")</f>
        <v/>
      </c>
      <c r="AQ21" s="40" t="str">
        <f>IF(SUM(Y21:AB21)-AC21&gt;0,SUM(Y21:AB21)-AC21,"")</f>
        <v/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 t="str">
        <f>IF(AQ21="","",MAX(AQ21,AT21))</f>
        <v/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 t="str">
        <f>IF(SUM(AU21,AX21)&gt;0,SUM(AU21,AX21),"")</f>
        <v/>
      </c>
      <c r="AZ21" s="26">
        <v>4.2</v>
      </c>
      <c r="BA21" s="26">
        <v>2.7</v>
      </c>
      <c r="BB21" s="26">
        <v>4.7</v>
      </c>
      <c r="BC21" s="26">
        <v>4.66</v>
      </c>
      <c r="BD21" s="26">
        <v>0</v>
      </c>
      <c r="BE21" s="26">
        <v>5.6</v>
      </c>
      <c r="BF21" s="26">
        <v>3.4</v>
      </c>
      <c r="BG21" s="26">
        <v>6.4</v>
      </c>
      <c r="BH21" s="26">
        <v>6.33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4.7</v>
      </c>
      <c r="BQ21" s="39">
        <f>IF(BC21&gt;0,BC21,"")</f>
        <v>4.66</v>
      </c>
      <c r="BR21" s="11">
        <f>IF(SUM(AZ21:BC21)-BD21&gt;0,SUM(AZ21:BC21)-BD21,"")</f>
        <v>16.260000000000002</v>
      </c>
      <c r="BS21" s="11">
        <f>IF(BG21&gt;0,BG21,"")</f>
        <v>6.4</v>
      </c>
      <c r="BT21" s="11">
        <f>IF(BH21&gt;0,BH21,"")</f>
        <v>6.33</v>
      </c>
      <c r="BU21" s="11">
        <f>IF(SUM(BE21:BH21)-BI21&gt;0,SUM(BE21:BH21)-BI21,"")</f>
        <v>21.73</v>
      </c>
      <c r="BV21" s="11">
        <f>IF(BR21="","",MAX(BR21,BU21))</f>
        <v>21.73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21.73</v>
      </c>
      <c r="CA21" s="22">
        <v>13.5</v>
      </c>
      <c r="CB21" s="22">
        <v>9.5</v>
      </c>
      <c r="CC21" s="22">
        <v>14.6</v>
      </c>
      <c r="CD21" s="22">
        <v>15.01</v>
      </c>
      <c r="CE21" s="22">
        <v>0</v>
      </c>
      <c r="CF21" s="22">
        <v>1.3</v>
      </c>
      <c r="CG21" s="22">
        <v>0.9</v>
      </c>
      <c r="CH21" s="22">
        <v>2</v>
      </c>
      <c r="CI21" s="22">
        <v>1.64</v>
      </c>
      <c r="CJ21" s="22">
        <v>0</v>
      </c>
      <c r="CK21" s="22">
        <v>13.9</v>
      </c>
      <c r="CL21" s="22">
        <v>9.3000000000000007</v>
      </c>
      <c r="CM21" s="22">
        <v>14.6</v>
      </c>
      <c r="CN21" s="22">
        <v>15.05</v>
      </c>
      <c r="CO21" s="22">
        <v>0</v>
      </c>
      <c r="CP21" s="27"/>
      <c r="CQ21" s="38">
        <f>IF(CC21&gt;0,CC21,"")</f>
        <v>14.6</v>
      </c>
      <c r="CR21" s="38">
        <f>IF(CD21&gt;0,CD21,"")</f>
        <v>15.01</v>
      </c>
      <c r="CS21" s="40">
        <f>IF(SUM(CA21:CD21)-CE21&gt;0,SUM(CA21:CD21)-CE21,"")</f>
        <v>52.61</v>
      </c>
      <c r="CT21" s="40">
        <f>IF(CH21&gt;0,CH21,"")</f>
        <v>2</v>
      </c>
      <c r="CU21" s="40">
        <f>IF(CI21&gt;0,CI21,"")</f>
        <v>1.64</v>
      </c>
      <c r="CV21" s="40">
        <f>IF(SUM(CF21:CI21)-CJ21&gt;0,SUM(CF21:CI21)-CJ21,"")</f>
        <v>5.84</v>
      </c>
      <c r="CW21" s="40">
        <f>IF(CS21="","",MAX(CS21,CV21))</f>
        <v>52.61</v>
      </c>
      <c r="CX21" s="40">
        <f>IF(CM21&gt;0,CM21,"")</f>
        <v>14.6</v>
      </c>
      <c r="CY21" s="40">
        <f>IF(CN21&gt;0,CN21,"")</f>
        <v>15.05</v>
      </c>
      <c r="CZ21" s="40">
        <f>IF(SUM(CK21:CN21)-CO21&gt;0,SUM(CK21:CN21)-CO21,"")</f>
        <v>52.850000000000009</v>
      </c>
      <c r="DA21" s="40">
        <f>IF(SUM(CW21,CZ21)&gt;0,SUM(CW21,CZ21),"")</f>
        <v>105.46000000000001</v>
      </c>
      <c r="DB21" s="51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1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>IF(SX21&gt;0,SX21,"")</f>
        <v/>
      </c>
      <c r="TQ21" s="40" t="str">
        <f>IF(SY21&gt;0,SY21,"")</f>
        <v/>
      </c>
      <c r="TR21" s="40" t="str">
        <f>IF(SUM(SV21:SY21)-SZ21&gt;0,SUM(SV21:SY21)-SZ21,"")</f>
        <v/>
      </c>
      <c r="TS21" s="40" t="str">
        <f>IF(TC21&gt;0,TC21,"")</f>
        <v/>
      </c>
      <c r="TT21" s="40" t="str">
        <f>IF(TD21&gt;0,TD21,"")</f>
        <v/>
      </c>
      <c r="TU21" s="40" t="str">
        <f>IF(SUM(TA21:TD21)-TE21&gt;0,SUM(TA21:TD21)-TE21,"")</f>
        <v/>
      </c>
      <c r="TV21" s="40" t="str">
        <f>IF(MAX(TR21,TU21)&gt;0,MAX(TR21,TU21),"")</f>
        <v/>
      </c>
      <c r="TW21" s="40" t="str">
        <f>IF(TH21&gt;0,TH21,"")</f>
        <v/>
      </c>
      <c r="TX21" s="40" t="str">
        <f>IF(TI21&gt;0,TI21,"")</f>
        <v/>
      </c>
      <c r="TY21" s="40" t="str">
        <f>IF(SUM(TF21:TI21)-TJ21&gt;0,SUM(TF21:TI21)-TJ21,"")</f>
        <v/>
      </c>
      <c r="TZ21" s="40" t="str">
        <f>IF(TM21&gt;0,TM21,"")</f>
        <v/>
      </c>
      <c r="UA21" s="40" t="str">
        <f>IF(TN21&gt;0,TN21,"")</f>
        <v/>
      </c>
      <c r="UB21" s="40" t="str">
        <f>IF(SUM(TK21:TN21)-TO21&gt;0,SUM(TK21:TN21)-TO21,"")</f>
        <v/>
      </c>
      <c r="UC21" s="40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>IF(VN21&gt;0,VN21,"")</f>
        <v/>
      </c>
      <c r="WG21" s="40" t="str">
        <f>IF(VO21&gt;0,VO21,"")</f>
        <v/>
      </c>
      <c r="WH21" s="40" t="str">
        <f>IF(SUM(VL21:VO21)-VP21&gt;0,SUM(VL21:VO21)-VP21,"")</f>
        <v/>
      </c>
      <c r="WI21" s="40" t="str">
        <f>IF(VS21&gt;0,VS21,"")</f>
        <v/>
      </c>
      <c r="WJ21" s="40" t="str">
        <f>IF(VT21&gt;0,VT21,"")</f>
        <v/>
      </c>
      <c r="WK21" s="40" t="str">
        <f>IF(SUM(VQ21:VT21)-VU21&gt;0,SUM(VQ21:VT21)-VU21,"")</f>
        <v/>
      </c>
      <c r="WL21" s="40" t="str">
        <f>IF(MAX(WH21,WK21)&gt;0,MAX(WH21,WK21),"")</f>
        <v/>
      </c>
      <c r="WM21" s="40" t="str">
        <f>IF(VX21&gt;0,VX21,"")</f>
        <v/>
      </c>
      <c r="WN21" s="40" t="str">
        <f>IF(VY21&gt;0,VY21,"")</f>
        <v/>
      </c>
      <c r="WO21" s="40" t="str">
        <f>IF(SUM(VV21:VY21)-VZ21&gt;0,SUM(VV21:VY21)-VZ21,"")</f>
        <v/>
      </c>
      <c r="WP21" s="40" t="str">
        <f>IF(WC21&gt;0,WC21,"")</f>
        <v/>
      </c>
      <c r="WQ21" s="40" t="str">
        <f>IF(WD21&gt;0,WD21,"")</f>
        <v/>
      </c>
      <c r="WR21" s="40" t="str">
        <f>IF(SUM(WA21:WD21)-WE21&gt;0,SUM(WA21:WD21)-WE21,"")</f>
        <v/>
      </c>
      <c r="WS21" s="40" t="str">
        <f>IF(SUM(WL21,WO21,WR21)&gt;0,SUM(WL21,WO21,WR21),"")</f>
        <v/>
      </c>
      <c r="WT21" s="26">
        <f>IF($CP21="P",CA21,(CA21+AZ21)/2)</f>
        <v>8.85</v>
      </c>
      <c r="WU21" s="26">
        <f>IF($CP21="P",CB21,(CB21+BA21)/2)</f>
        <v>6.1</v>
      </c>
      <c r="WV21" s="26">
        <f>IF($CP21="P",CC21,(CC21+BB21)/2)</f>
        <v>9.65</v>
      </c>
      <c r="WW21" s="26">
        <f>IF($CP21="P",CD21,(CD21+BC21)/2)</f>
        <v>9.8350000000000009</v>
      </c>
      <c r="WX21" s="26">
        <f>IF($CP21="P",CE21,(CE21+BD21)/2)</f>
        <v>0</v>
      </c>
      <c r="WY21" s="26">
        <f>IF($CP21="P",CF21,(CF21+BE21)/2)</f>
        <v>3.4499999999999997</v>
      </c>
      <c r="WZ21" s="26">
        <f>IF($CP21="P",CG21,(CG21+BF21)/2)</f>
        <v>2.15</v>
      </c>
      <c r="XA21" s="26">
        <f>IF($CP21="P",CH21,(CH21+BG21)/2)</f>
        <v>4.2</v>
      </c>
      <c r="XB21" s="26">
        <f>IF($CP21="P",CI21,(CI21+BH21)/2)</f>
        <v>3.9849999999999999</v>
      </c>
      <c r="XC21" s="26">
        <f>IF($CP21="P",CJ21,(CJ21+BI21)/2)</f>
        <v>0</v>
      </c>
      <c r="XD21" s="26">
        <f>IF($CP21="P",CK21,(CK21+BJ21)/2)</f>
        <v>6.95</v>
      </c>
      <c r="XE21" s="26">
        <f>IF($CP21="P",CL21,(CL21+BK21)/2)</f>
        <v>4.6500000000000004</v>
      </c>
      <c r="XF21" s="26">
        <f>IF($CP21="P",CM21,(CM21+BL21)/2)</f>
        <v>7.3</v>
      </c>
      <c r="XG21" s="26">
        <f>IF($CP21="P",CN21,(CN21+BM21)/2)</f>
        <v>7.5250000000000004</v>
      </c>
      <c r="XH21" s="26">
        <f>IF($CP21="P",CO21,(CO21+BN21)/2)</f>
        <v>0</v>
      </c>
      <c r="XI21" s="28" t="s">
        <v>53</v>
      </c>
      <c r="XJ21" s="11">
        <f>IF(WV21&gt;0,WV21,"")</f>
        <v>9.65</v>
      </c>
      <c r="XK21" s="11">
        <f>IF(WW21&gt;0,WW21,"")</f>
        <v>9.8350000000000009</v>
      </c>
      <c r="XL21" s="11">
        <f>IF(SUM(WT21:WW21)-WX21&gt;0,SUM(WT21:WW21)-WX21,"")</f>
        <v>34.435000000000002</v>
      </c>
      <c r="XM21" s="11">
        <f>IF(XA21&gt;0,XA21,"")</f>
        <v>4.2</v>
      </c>
      <c r="XN21" s="11">
        <f>IF(XB21&gt;0,XB21,"")</f>
        <v>3.9849999999999999</v>
      </c>
      <c r="XO21" s="11">
        <f>IF(SUM(WY21:XB21)-XC21&gt;0,SUM(WY21:XB21)-XC21,"")</f>
        <v>13.785</v>
      </c>
      <c r="XP21" s="11">
        <f>IF(MAX(XL21,XO21)&gt;0,MAX(XL21,XO21),"")</f>
        <v>34.435000000000002</v>
      </c>
      <c r="XQ21" s="11">
        <f>IF(XF21&gt;0,XF21,"")</f>
        <v>7.3</v>
      </c>
      <c r="XR21" s="11">
        <f>IF(XG21&gt;0,XG21,"")</f>
        <v>7.5250000000000004</v>
      </c>
      <c r="XS21" s="11">
        <f>IF(SUM(XD21:XG21)-XH21&gt;0,SUM(XD21:XG21)-XH21,"")</f>
        <v>26.425000000000004</v>
      </c>
      <c r="XT21" s="11">
        <f>IF(SUM(XP21,XS21)&gt;0,SUM(XP21,XS21),"")</f>
        <v>60.860000000000007</v>
      </c>
    </row>
    <row r="22" spans="1:644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84</v>
      </c>
      <c r="C22" s="4" t="s">
        <v>3</v>
      </c>
      <c r="D22" s="4">
        <v>1988</v>
      </c>
      <c r="E22" s="9">
        <f>SUM(J22:V22)+SUM(J22:T22)*0.0000001+SUM(J22)*0.0000000000001</f>
        <v>137.09001370900521</v>
      </c>
      <c r="F22" s="3" t="str">
        <f>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,AND(TP22&gt;=UC$27,TP22&lt;&gt;"",TR22&gt;=UC$31,TR22&lt;&gt;""),AND(TS22&gt;=UC$27,TS22&lt;&gt;"",TU22&gt;=UC$31,TU22&lt;&gt;""),AND(TW22&gt;=UC$27,TW22&lt;&gt;"",TY22&gt;=UC$31,TYY22&lt;&gt;""),AND(TZ22&gt;=UC$27,TZ22&lt;&gt;"",UB22&gt;=UC$31,UB22&lt;&gt;""),AND(UX22&gt;=VK$27,UX22&lt;&gt;"",UZ22&gt;=VK$31,UZ22&lt;&gt;""),AND(VA22&gt;=VK$27,VA22&lt;&gt;"",VC22&gt;=VK$31,VC22&lt;&gt;""),AND(VE22&gt;=VK$27,VE22&lt;&gt;"",VG22&gt;=VK$31,VG22&lt;&gt;""),AND(VH22&gt;=VK$27,VH22&lt;&gt;"",VJ22&gt;=VK$31,VJ22&lt;&gt;""),AND(WF22&gt;=WS$27,WF22&lt;&gt;"",WH22&gt;=WS$31,WH22&lt;&gt;""),AND(WI22&gt;=WS$27,WI22&lt;&gt;"",WK22&gt;=WS$31,WK22&lt;&gt;""),AND(WM22&gt;=WS$27,WM22&lt;&gt;"",WO22&gt;=WS$31,WO22&lt;&gt;""),AND(WP22&gt;=WS$27,WP22&lt;&gt;"",WR22&gt;=WS$31,WR22&lt;&gt;"")),"P","")</f>
        <v/>
      </c>
      <c r="G22" s="3" t="str">
        <f>IF(OR(AND(AQ22&gt;=AY$31,AQ22&lt;&gt;"",AN22=""),AND(AT22&gt;=AY$31,AT22&lt;&gt;"",AN22=""),AND(AX22&gt;=AY$31,AX22&lt;&gt;"",AN22=""),AND(BR22&gt;=BZ$31,BR22&lt;&gt;"",BO22=""),AND(BU22&gt;=BZ$31,BU22&lt;&gt;"",BO22=""),AND(BY22&gt;=BZ$31,BY22&lt;&gt;"",BO22=""),AND(CS22&gt;=DA$31,CS22&lt;&gt;"",CP22=""),AND(CV22&gt;=DA$31,CV22&lt;&gt;"",CP22=""),AND(CZ22&gt;=DA$31,CZ22&lt;&gt;"",CP22=""),AND(DZ22&gt;=EK$31,DZ22&lt;&gt;""),AND(EC22&gt;=EK$31,EC22&lt;&gt;""),AND(EG22&gt;=EK$31,EG22&lt;&gt;""),AND(EJ22&gt;=EK$31,EJ22&lt;&gt;""),AND(FH22&gt;=FS$31,FH22&lt;&gt;""),AND(FK22&gt;=FS$31,FK22&lt;&gt;""),AND(FO22&gt;=FS$31,FO22&lt;&gt;""),AND(FR22&gt;=FS$31,FR22&lt;&gt;""),AND(GP22&gt;=HA$31,GP22&lt;&gt;""),AND(GS22&gt;=HA$31,GS22&lt;&gt;""),AND(GW22&gt;=HA$31,GW22&lt;&gt;""),AND(GZ22&gt;=HA$31,GZ22&lt;&gt;""),AND(HX22&gt;=II$31,HX22&lt;&gt;""),AND(IA22&gt;=II$31,IA22&lt;&gt;""),AND(IE22&gt;=II$31,IE22&lt;&gt;""),AND(IH22&gt;=II$31,IH22&lt;&gt;""),AND(JF22&gt;=JQ$31,JF22&lt;&gt;""),AND(JI22&gt;=JQ$31,JI22&lt;&gt;""),AND(JM22&gt;=JQ$31,JM22&lt;&gt;""),AND(JP22&gt;=JQ$31,JP22&lt;&gt;""),AND(KN22&gt;=KY$31,KN22&lt;&gt;""),AND(KQ22&gt;=KY$31,KQ22&lt;&gt;""),AND(KU22&gt;=KY$31,KU22&lt;&gt;""),AND(KX22&gt;=KY$31,KX22&lt;&gt;""),AND(LV22&gt;=MG$31,LV22&lt;&gt;""),AND(LY22&gt;=MG$31,LY22&lt;&gt;""),AND(MC22&gt;=MG$31,MC22&lt;&gt;""),AND(MF22&gt;=MG$31,MF22&lt;&gt;""),AND(ND22&gt;=NO$31,ND22&lt;&gt;""),AND(NG22&gt;=NO$31,NG22&lt;&gt;""),AND(NK22&gt;=NO$31,NK22&lt;&gt;""),AND(NN22&gt;=NO$31,NN22&lt;&gt;""),AND(OL22&gt;=OW$31,OL22&lt;&gt;""),AND(OO22&gt;=OW$31,OO22&lt;&gt;""),AND(OS22&gt;=OW$31,OS22&lt;&gt;""),AND(OV22&gt;=OW$31,OV22&lt;&gt;""),AND(PT22&gt;=QE$31,PT22&lt;&gt;""),AND(PW22&gt;=QE$31,PW22&lt;&gt;""),AND(QA22&gt;=QE$31,QA22&lt;&gt;""),AND(QD22&gt;=QE$31,QD22&lt;&gt;""),AND(RB22&gt;=RM$31,RB22&lt;&gt;""),AND(RE22&gt;=RM$31,RE22&lt;&gt;""),AND(RI22&gt;=RM$31,RI22&lt;&gt;""),AND(RL22&gt;=RM$31,RL22&lt;&gt;""),AND(SJ22&gt;=SU$31,SJ22&lt;&gt;""),AND(SM22&gt;=SU$31,SM22&lt;&gt;""),AND(SQ22&gt;=SU$31,SQ22&lt;&gt;""),AND(ST22&gt;=SU$31,ST22&lt;&gt;""),AND(TR22&gt;=UC$31,TR22&lt;&gt;""),AND(TU22&gt;=UC$31,TU22&lt;&gt;""),AND(TY22&gt;=UC$31,TYY22&lt;&gt;""),AND(UB22&gt;=UC$31,UB22&lt;&gt;""),AND(UZ22&gt;=VK$31,UZ22&lt;&gt;""),AND(VC22&gt;=VK$31,VC22&lt;&gt;""),AND(VG22&gt;=VK$31,VG22&lt;&gt;""),AND(VJ22&gt;=VK$31,VJ22&lt;&gt;""),AND(WH22&gt;=WS$31,WH22&lt;&gt;""),AND(WK22&gt;=WS$31,WK22&lt;&gt;""),AND(WO22&gt;=WS$31,WO22&lt;&gt;""),AND(WR22&gt;=WS$31,WR22&lt;&gt;"")),"P","")</f>
        <v/>
      </c>
      <c r="H22" s="36" t="str">
        <f>IF(AND(G22="P",F22=""),"No DD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$354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Merit",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Excellence",IF(I22="P","Worlds Team",IF(F22="P","National Team","")))))</f>
        <v/>
      </c>
      <c r="I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,AND(TP22&gt;=UC$28,TP22&lt;&gt;"",TR22&gt;=UC$32,TR22&lt;&gt;""),AND(TS22&gt;=UC$28,TS22&lt;&gt;"",TU22&gt;=UC$32,TU22&lt;&gt;""),AND(TW22&gt;=UC$28,TW22&lt;&gt;"",TY22&gt;=UC$32,TYY22&lt;&gt;""),AND(TZ22&gt;=UC$28,TZ22&lt;&gt;"",UB22&gt;=UC$32,UB22&lt;&gt;""),AND(UX22&gt;=VK$28,UX22&lt;&gt;"",UZ22&gt;=VK$32,UZ22&lt;&gt;""),AND(VA22&gt;=VK$28,VA22&lt;&gt;"",VC22&gt;=VK$32,VC22&lt;&gt;""),AND(VE22&gt;=VK$28,VE22&lt;&gt;"",VG22&gt;=VK$32,VG22&lt;&gt;""),AND(VH22&gt;=VK$28,VH22&lt;&gt;"",VJ22&gt;=VK$32,VJ22&lt;&gt;""),AND(WF22&gt;=WS$28,WF22&lt;&gt;"",WH22&gt;=WS$32,WH22&lt;&gt;""),AND(WI22&gt;=WS$28,WI22&lt;&gt;"",WK22&gt;=WS$32,WK22&lt;&gt;""),AND(WM22&gt;=WS$28,WM22&lt;&gt;"",WO22&gt;=WS$32,WO22&lt;&gt;""),AND(WP22&gt;=WS$28,WP22&lt;&gt;"",WR22&gt;=WS$32,WR22&lt;&gt;"")),"P","")</f>
        <v/>
      </c>
      <c r="J22" s="8">
        <f>IF(COUNT(AQ22,AT22,BR22,BU22,CS22,CV22)&gt;0,LARGE((AQ22,AT22,BR22,BU22,CS22,CV22),1),0)</f>
        <v>52.019999999999996</v>
      </c>
      <c r="K22" s="8" t="str">
        <f>IF(J22="","",IF(OR(J22=CS22,J22=CV22),$CA$1,IF(OR(J22=BR22,J22=BU22),$AZ$1,IF(OR(J22=AQ22,J22=AT22),$Y$1,""))))</f>
        <v>2024 3rd Domestic Trial</v>
      </c>
      <c r="L22" s="8">
        <f>IF(COUNT(AQ22,AT22,BR22,BU22,CS22,CV22)&gt;1,LARGE((AQ22,AT22,BR22,BU22,CS22,CV22),2),0)</f>
        <v>42.25</v>
      </c>
      <c r="M22" s="8" t="str">
        <f>IF(L22="","",IF(OR(L22=CS22,L22=CV22),$CA$1,IF(OR(L22=BR22,L22=BU22),$AZ$1,IF(OR(L22=AQ22,L22=AT22),$Y$1,""))))</f>
        <v>2025 Elite Canada</v>
      </c>
      <c r="N22" s="8">
        <f>IF(COUNT(AQ22,AT22,BR22,BU22,CS22,CV22)&gt;2,LARGE((AQ22,AT22,BR22,BU22,CS22,CV22),3),0)</f>
        <v>21.56</v>
      </c>
      <c r="O22" s="8" t="str">
        <f>IF(N22="","",IF(OR(N22=CS22,N22=CV22),$CA$1,IF(OR(N22=BR22,N22=BU22),$AZ$1,IF(OR(N22=AQ22,N22=AT22),$Y$1,""))))</f>
        <v>2025 Elite Canada</v>
      </c>
      <c r="P22" s="8">
        <f>IF(MAX(AX22,BY22,CZ22)&gt;0,MAX(AX22,BY22,CZ22),0)</f>
        <v>6.0600000000000005</v>
      </c>
      <c r="Q22" s="8" t="str">
        <f>IF(P22="","",IF(P22=CZ22,$CA$1,IF(P22=BY22,$AZ$1,IF(P22=AX22,$Y$1,""))))</f>
        <v>2024 3rd Domestic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15.2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3rd Domestic Trial</v>
      </c>
      <c r="T22" s="8">
        <f>MAX(IF(AND(AO22&lt;&gt;"",AO22&gt;=$AY$27),AP22,0),IF(AND(AR22&lt;&gt;"",AR22&gt;=$AY$27),AS22,0),IF(AND(AV22&lt;&gt;"",AV22&gt;=$AY$27),AW22,0),IF(AND(BP22&lt;&gt;"",BP22&gt;=$BZ$27),BQ22,0),IF(AND(BS22&lt;&gt;"",BS22&gt;=$BZ$27),BT22,0),IF(AND(BW22&lt;&gt;"",BW22&gt;=$BZ$27),BX22,0),IF(AND(CQ22&lt;&gt;"",CQ22&gt;=$DA$27),CR22,0),IF(AND(CT22&lt;&gt;"",CT22&gt;=$DA$27),CU22,0),IF(AND(CX22&lt;&gt;"",CX22&gt;=$DA$27),CY22,0),IF(AND(DX22&lt;&gt;"",DX22&gt;=$EK$27),DY22,0),IF(AND(EA22&lt;&gt;"",EA22&gt;=$EK$27),EB22,0),IF(AND(EE22&lt;&gt;"",EE22&gt;=$EK$27),EF22,0),IF(AND(EH22&lt;&gt;"",EH22&gt;=$EK$27),EI22,0),IF(AND(FF22&lt;&gt;"",FF22&gt;=$FS$27),FG22,0),IF(AND(FI22&lt;&gt;"",FI22&gt;=$FS$27),FJ22,0),IF(AND(FM22&lt;&gt;"",FM22&gt;=$FS$27),FN22,0),IF(AND(FP22&lt;&gt;"",FP22&gt;=$FS$27),FQ22,0),IF(AND(GN22&lt;&gt;"",GN22&gt;=$HA$27),GO22,0),IF(AND(GQ22&lt;&gt;"",GQ22&gt;=$HA$27),GR22,0),IF(AND(GU22&lt;&gt;"",GU22&gt;=$HA$27),GV22,0),IF(AND(GX22&lt;&gt;"",GX22&gt;=$HA$27),GY22,0),IF(AND(HV22&lt;&gt;"",HV22&gt;=$II$27),HW22,0),IF(AND(HY22&lt;&gt;"",HY22&gt;=$II$27),HZ22,0),IF(AND(IC22&lt;&gt;"",IC22&gt;=$II$27),ID22,0),IF(AND(IF22&lt;&gt;"",IF22&gt;=$II$27),IG22,0),IF(AND(JD22&lt;&gt;"",JD22&gt;=$JQ$27),JE22,0),IF(AND(JG22&lt;&gt;"",JG22&gt;=$JQ$27),JH22,0),IF(AND(JK22&lt;&gt;"",JK22&gt;=$JQ$27),JL22,0),IF(AND(JN22&lt;&gt;"",JN22&gt;=$JQ$27),JO22,0),IF(AND(KL22&lt;&gt;"",KL22&gt;=$KY$27),KM22,0),IF(AND(KO22&lt;&gt;"",KO22&gt;=$KY$27),KP22,0),IF(AND(KS22&lt;&gt;"",KS22&gt;=$KY$27),KT22,0),IF(AND(KV22&lt;&gt;"",KV22&gt;=$KY$27),KW22,0),IF(AND(LT22&lt;&gt;"",LT22&gt;=$MG$27),LU22,0),IF(AND(LW22&lt;&gt;"",LW22&gt;=$MG$27),LX22,0),IF(AND(MA22&lt;&gt;"",MA22&gt;=$MG$27),MB22,0),IF(AND(MD22&lt;&gt;"",MD22&gt;=$MG$27),ME22,0),IF(AND(NB22&lt;&gt;"",NB22&gt;=$NO$27),NC22,0),IF(AND(NE22&lt;&gt;"",NE22&gt;=$NO$27),NF22,0),IF(AND(NI22&lt;&gt;"",NI22&gt;=$NO$27),NJ22,0),IF(AND(NL22&lt;&gt;"",NL22&gt;=$NO$27),NM22,0),IF(AND(OJ22&lt;&gt;"",OJ22&gt;=$OW$27),OK22,0),IF(AND(OM22&lt;&gt;"",OM22&gt;=$OW$27),ON22,0),IF(AND(OQ22&lt;&gt;"",OQ22&gt;=$OW$27),OR22,0),IF(AND(OT22&lt;&gt;"",OT22&gt;=$OW$27),OU22,0),IF(AND(PR22&lt;&gt;"",PR22&gt;=$QE$27),PS22,0),IF(AND(PU22&lt;&gt;"",PU22&gt;=$QE$27),PV22,0),IF(AND(PY22&lt;&gt;"",PY22&gt;=$QE$27),PZ22,0),IF(AND(QB22&lt;&gt;"",QB22&gt;=$QE$27),QC22,0),IF(AND(QZ22&lt;&gt;"",QZ22&gt;=$RM$27),RA22,0),IF(AND(RC22&lt;&gt;"",RC22&gt;=$RM$27),RD22,0),IF(AND(RG22&lt;&gt;"",RG22&gt;=$RM$27),RH22,0),IF(AND(RJ22&lt;&gt;"",RJ22&gt;=$RM$27),RK22,0),IF(AND(SH22&lt;&gt;"",SH22&gt;=$SU$27),SI22,0),IF(AND(SK22&lt;&gt;"",SK22&gt;=$SU$27),SL22,0),IF(AND(SO22&lt;&gt;"",SO22&gt;=$SU$27),SP22,0),IF(AND(SR22&lt;&gt;"",SR22&gt;=$SU$27),SS22,0),IF(AND(TP22&lt;&gt;"",TP22&gt;=$UC$27),TQ22,0),IF(AND(TS22&lt;&gt;"",TS22&gt;=$UC$27),TT22,0),IF(AND(TW22&lt;&gt;"",TW22&gt;=$UC$27),TX22,0),IF(AND(TZ22&lt;&gt;"",TZ22&gt;=$UC$27),UA22,0),IF(AND(UX22&lt;&gt;"",UX22&gt;=$VK$27),UY22,0),IF(AND(VA22&lt;&gt;"",VA22&gt;=$VK$27),VB22,0),IF(AND(VE22&lt;&gt;"",VE22&gt;=$VK$27),VF22,0),IF(AND(VH22&lt;&gt;"",VH22&gt;=$VK$27),VI22,0),IF(AND(WF22&lt;&gt;"",WF22&gt;=$WS$27),WG22,0),IF(AND(WI22&lt;&gt;"",WI22&gt;=$WS$27),WJ22,0),IF(AND(WM22&lt;&gt;"",WM22&gt;=$WS$27),WN22,0),IF(AND(WP22&lt;&gt;"",WP22&gt;=$WS$27),WQ22,0)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2">
        <v>1.5</v>
      </c>
      <c r="Z22" s="22">
        <v>1</v>
      </c>
      <c r="AA22" s="22">
        <v>2</v>
      </c>
      <c r="AB22" s="22">
        <v>1.65</v>
      </c>
      <c r="AC22" s="22">
        <v>0</v>
      </c>
      <c r="AD22" s="22">
        <v>13.3</v>
      </c>
      <c r="AE22" s="22">
        <v>8.6</v>
      </c>
      <c r="AF22" s="22">
        <v>15.2</v>
      </c>
      <c r="AG22" s="22">
        <v>14.92</v>
      </c>
      <c r="AH22" s="22">
        <v>0</v>
      </c>
      <c r="AI22" s="22">
        <v>1.6</v>
      </c>
      <c r="AJ22" s="22">
        <v>0.8</v>
      </c>
      <c r="AK22" s="22">
        <v>2</v>
      </c>
      <c r="AL22" s="22">
        <v>1.66</v>
      </c>
      <c r="AM22" s="22">
        <v>0</v>
      </c>
      <c r="AN22" s="27"/>
      <c r="AO22" s="38">
        <f>IF(AA22&gt;0,AA22,"")</f>
        <v>2</v>
      </c>
      <c r="AP22" s="38">
        <f>IF(AB22&gt;0,AB22,"")</f>
        <v>1.65</v>
      </c>
      <c r="AQ22" s="40">
        <f>IF(SUM(Y22:AB22)-AC22&gt;0,SUM(Y22:AB22)-AC22,"")</f>
        <v>6.15</v>
      </c>
      <c r="AR22" s="40">
        <f>IF(AF22&gt;0,AF22,"")</f>
        <v>15.2</v>
      </c>
      <c r="AS22" s="40">
        <f>IF(AG22&gt;0,AG22,"")</f>
        <v>14.92</v>
      </c>
      <c r="AT22" s="40">
        <f>IF(SUM(AD22:AG22)-AH22&gt;0,SUM(AD22:AG22)-AH22,"")</f>
        <v>52.019999999999996</v>
      </c>
      <c r="AU22" s="40">
        <f>IF(AQ22="","",MAX(AQ22,AT22))</f>
        <v>52.019999999999996</v>
      </c>
      <c r="AV22" s="40">
        <f>IF(AK22&gt;0,AK22,"")</f>
        <v>2</v>
      </c>
      <c r="AW22" s="40">
        <f>IF(AL22&gt;0,AL22,"")</f>
        <v>1.66</v>
      </c>
      <c r="AX22" s="40">
        <f>IF(SUM(AI22:AL22)-AM22&gt;0,SUM(AI22:AL22)-AM22,"")</f>
        <v>6.0600000000000005</v>
      </c>
      <c r="AY22" s="40">
        <f>IF(SUM(AU22,AX22)&gt;0,SUM(AU22,AX22),"")</f>
        <v>58.08</v>
      </c>
      <c r="AZ22" s="26">
        <v>12.6</v>
      </c>
      <c r="BA22" s="26">
        <v>9.1999999999999993</v>
      </c>
      <c r="BB22" s="26">
        <v>10.5</v>
      </c>
      <c r="BC22" s="26">
        <v>13.95</v>
      </c>
      <c r="BD22" s="26">
        <v>4</v>
      </c>
      <c r="BE22" s="26">
        <v>5.5</v>
      </c>
      <c r="BF22" s="26">
        <v>3.7</v>
      </c>
      <c r="BG22" s="26">
        <v>6.3</v>
      </c>
      <c r="BH22" s="26">
        <v>6.06</v>
      </c>
      <c r="BI22" s="26">
        <v>0</v>
      </c>
      <c r="BJ22" s="26"/>
      <c r="BK22" s="26"/>
      <c r="BL22" s="26"/>
      <c r="BM22" s="26"/>
      <c r="BN22" s="26"/>
      <c r="BO22" s="28"/>
      <c r="BP22" s="39">
        <f>IF(BB22&gt;0,BB22,"")</f>
        <v>10.5</v>
      </c>
      <c r="BQ22" s="39">
        <f>IF(BC22&gt;0,BC22,"")</f>
        <v>13.95</v>
      </c>
      <c r="BR22" s="11">
        <f>IF(SUM(AZ22:BC22)-BD22&gt;0,SUM(AZ22:BC22)-BD22,"")</f>
        <v>42.25</v>
      </c>
      <c r="BS22" s="11">
        <f>IF(BG22&gt;0,BG22,"")</f>
        <v>6.3</v>
      </c>
      <c r="BT22" s="11">
        <f>IF(BH22&gt;0,BH22,"")</f>
        <v>6.06</v>
      </c>
      <c r="BU22" s="11">
        <f>IF(SUM(BE22:BH22)-BI22&gt;0,SUM(BE22:BH22)-BI22,"")</f>
        <v>21.56</v>
      </c>
      <c r="BV22" s="11">
        <f>IF(BR22="","",MAX(BR22,BU22))</f>
        <v>42.25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42.25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1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1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>IF(SX22&gt;0,SX22,"")</f>
        <v/>
      </c>
      <c r="TQ22" s="40" t="str">
        <f>IF(SY22&gt;0,SY22,"")</f>
        <v/>
      </c>
      <c r="TR22" s="40" t="str">
        <f>IF(SUM(SV22:SY22)-SZ22&gt;0,SUM(SV22:SY22)-SZ22,"")</f>
        <v/>
      </c>
      <c r="TS22" s="40" t="str">
        <f>IF(TC22&gt;0,TC22,"")</f>
        <v/>
      </c>
      <c r="TT22" s="40" t="str">
        <f>IF(TD22&gt;0,TD22,"")</f>
        <v/>
      </c>
      <c r="TU22" s="40" t="str">
        <f>IF(SUM(TA22:TD22)-TE22&gt;0,SUM(TA22:TD22)-TE22,"")</f>
        <v/>
      </c>
      <c r="TV22" s="40" t="str">
        <f>IF(MAX(TR22,TU22)&gt;0,MAX(TR22,TU22),"")</f>
        <v/>
      </c>
      <c r="TW22" s="40" t="str">
        <f>IF(TH22&gt;0,TH22,"")</f>
        <v/>
      </c>
      <c r="TX22" s="40" t="str">
        <f>IF(TI22&gt;0,TI22,"")</f>
        <v/>
      </c>
      <c r="TY22" s="40" t="str">
        <f>IF(SUM(TF22:TI22)-TJ22&gt;0,SUM(TF22:TI22)-TJ22,"")</f>
        <v/>
      </c>
      <c r="TZ22" s="40" t="str">
        <f>IF(TM22&gt;0,TM22,"")</f>
        <v/>
      </c>
      <c r="UA22" s="40" t="str">
        <f>IF(TN22&gt;0,TN22,"")</f>
        <v/>
      </c>
      <c r="UB22" s="40" t="str">
        <f>IF(SUM(TK22:TN22)-TO22&gt;0,SUM(TK22:TN22)-TO22,"")</f>
        <v/>
      </c>
      <c r="UC22" s="40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>IF(VN22&gt;0,VN22,"")</f>
        <v/>
      </c>
      <c r="WG22" s="40" t="str">
        <f>IF(VO22&gt;0,VO22,"")</f>
        <v/>
      </c>
      <c r="WH22" s="40" t="str">
        <f>IF(SUM(VL22:VO22)-VP22&gt;0,SUM(VL22:VO22)-VP22,"")</f>
        <v/>
      </c>
      <c r="WI22" s="40" t="str">
        <f>IF(VS22&gt;0,VS22,"")</f>
        <v/>
      </c>
      <c r="WJ22" s="40" t="str">
        <f>IF(VT22&gt;0,VT22,"")</f>
        <v/>
      </c>
      <c r="WK22" s="40" t="str">
        <f>IF(SUM(VQ22:VT22)-VU22&gt;0,SUM(VQ22:VT22)-VU22,"")</f>
        <v/>
      </c>
      <c r="WL22" s="40" t="str">
        <f>IF(MAX(WH22,WK22)&gt;0,MAX(WH22,WK22),"")</f>
        <v/>
      </c>
      <c r="WM22" s="40" t="str">
        <f>IF(VX22&gt;0,VX22,"")</f>
        <v/>
      </c>
      <c r="WN22" s="40" t="str">
        <f>IF(VY22&gt;0,VY22,"")</f>
        <v/>
      </c>
      <c r="WO22" s="40" t="str">
        <f>IF(SUM(VV22:VY22)-VZ22&gt;0,SUM(VV22:VY22)-VZ22,"")</f>
        <v/>
      </c>
      <c r="WP22" s="40" t="str">
        <f>IF(WC22&gt;0,WC22,"")</f>
        <v/>
      </c>
      <c r="WQ22" s="40" t="str">
        <f>IF(WD22&gt;0,WD22,"")</f>
        <v/>
      </c>
      <c r="WR22" s="40" t="str">
        <f>IF(SUM(WA22:WD22)-WE22&gt;0,SUM(WA22:WD22)-WE22,"")</f>
        <v/>
      </c>
      <c r="WS22" s="40" t="str">
        <f>IF(SUM(WL22,WO22,WR22)&gt;0,SUM(WL22,WO22,WR22),"")</f>
        <v/>
      </c>
      <c r="WT22" s="26">
        <f>IF($CP22="P",CA22,(CA22+AZ22)/2)</f>
        <v>6.3</v>
      </c>
      <c r="WU22" s="26">
        <f>IF($CP22="P",CB22,(CB22+BA22)/2)</f>
        <v>4.5999999999999996</v>
      </c>
      <c r="WV22" s="26">
        <f>IF($CP22="P",CC22,(CC22+BB22)/2)</f>
        <v>5.25</v>
      </c>
      <c r="WW22" s="26">
        <f>IF($CP22="P",CD22,(CD22+BC22)/2)</f>
        <v>6.9749999999999996</v>
      </c>
      <c r="WX22" s="26">
        <f>IF($CP22="P",CE22,(CE22+BD22)/2)</f>
        <v>2</v>
      </c>
      <c r="WY22" s="26">
        <f>IF($CP22="P",CF22,(CF22+BE22)/2)</f>
        <v>2.75</v>
      </c>
      <c r="WZ22" s="26">
        <f>IF($CP22="P",CG22,(CG22+BF22)/2)</f>
        <v>1.85</v>
      </c>
      <c r="XA22" s="26">
        <f>IF($CP22="P",CH22,(CH22+BG22)/2)</f>
        <v>3.15</v>
      </c>
      <c r="XB22" s="26">
        <f>IF($CP22="P",CI22,(CI22+BH22)/2)</f>
        <v>3.03</v>
      </c>
      <c r="XC22" s="26">
        <f>IF($CP22="P",CJ22,(CJ22+BI22)/2)</f>
        <v>0</v>
      </c>
      <c r="XD22" s="26">
        <f>IF($CP22="P",CK22,(CK22+BJ22)/2)</f>
        <v>0</v>
      </c>
      <c r="XE22" s="26">
        <f>IF($CP22="P",CL22,(CL22+BK22)/2)</f>
        <v>0</v>
      </c>
      <c r="XF22" s="26">
        <f>IF($CP22="P",CM22,(CM22+BL22)/2)</f>
        <v>0</v>
      </c>
      <c r="XG22" s="26">
        <f>IF($CP22="P",CN22,(CN22+BM22)/2)</f>
        <v>0</v>
      </c>
      <c r="XH22" s="26">
        <f>IF($CP22="P",CO22,(CO22+BN22)/2)</f>
        <v>0</v>
      </c>
      <c r="XI22" s="28" t="s">
        <v>53</v>
      </c>
      <c r="XJ22" s="11">
        <f>IF(WV22&gt;0,WV22,"")</f>
        <v>5.25</v>
      </c>
      <c r="XK22" s="11">
        <f>IF(WW22&gt;0,WW22,"")</f>
        <v>6.9749999999999996</v>
      </c>
      <c r="XL22" s="11">
        <f>IF(SUM(WT22:WW22)-WX22&gt;0,SUM(WT22:WW22)-WX22,"")</f>
        <v>21.125</v>
      </c>
      <c r="XM22" s="11">
        <f>IF(XA22&gt;0,XA22,"")</f>
        <v>3.15</v>
      </c>
      <c r="XN22" s="11">
        <f>IF(XB22&gt;0,XB22,"")</f>
        <v>3.03</v>
      </c>
      <c r="XO22" s="11">
        <f>IF(SUM(WY22:XB22)-XC22&gt;0,SUM(WY22:XB22)-XC22,"")</f>
        <v>10.78</v>
      </c>
      <c r="XP22" s="11">
        <f>IF(MAX(XL22,XO22)&gt;0,MAX(XL22,XO22),"")</f>
        <v>21.125</v>
      </c>
      <c r="XQ22" s="11" t="str">
        <f>IF(XF22&gt;0,XF22,"")</f>
        <v/>
      </c>
      <c r="XR22" s="11" t="str">
        <f>IF(XG22&gt;0,XG22,"")</f>
        <v/>
      </c>
      <c r="XS22" s="11" t="str">
        <f>IF(SUM(XD22:XG22)-XH22&gt;0,SUM(XD22:XG22)-XH22,"")</f>
        <v/>
      </c>
      <c r="XT22" s="11">
        <f>IF(SUM(XP22,XS22)&gt;0,SUM(XP22,XS22),"")</f>
        <v>21.125</v>
      </c>
    </row>
    <row r="23" spans="1:644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59</v>
      </c>
      <c r="C23" s="4" t="s">
        <v>7</v>
      </c>
      <c r="D23" s="4">
        <v>2001</v>
      </c>
      <c r="E23" s="9">
        <f>SUM(J23:V23)+SUM(J23:T23)*0.0000001+SUM(J23)*0.0000000000001</f>
        <v>136.13001361300326</v>
      </c>
      <c r="F23" s="3" t="str">
        <f>IF(OR(AND(AO23&gt;=AY$27,AO23&lt;&gt;"",AQ23&gt;=AY$31,AQ23&lt;&gt;"",AN23=""),AND(AR23&gt;=AY$27,AR23&lt;&gt;"",AT23&gt;=AY$31,AT23&lt;&gt;"",AN23=""),AND(AV23&gt;=AY$27,AV23&lt;&gt;"",AX23&gt;=AY$31,AX23&lt;&gt;"",AN23=""),AND(BP23&gt;=BZ$27,BP23&lt;&gt;"",BR23&gt;=BZ$31,BR23&lt;&gt;"",BO23=""),AND(BS23&gt;=BZ$27,BS23&lt;&gt;"",BU23&gt;=BZ$31,BU23&lt;&gt;"",BO23=""),AND(BW23&gt;=BZ$27,BW23&lt;&gt;"",BY23&gt;=BZ$31,BY23&lt;&gt;"",BO23=""),AND(CQ23&gt;=DA$27,CQ23&lt;&gt;"",CS23&gt;=DA$31,CS23&lt;&gt;"",CP23=""),AND(CT23&gt;=DA$27,CT23&lt;&gt;"",CV23&gt;=DA$31,CV23&lt;&gt;"",CP23=""),AND(CX23&gt;=DA$27,CX23&lt;&gt;"",CZ23&gt;=DA$31,CZ23&lt;&gt;"",CP23=""),AND(DX23&gt;=EK$27,DX23&lt;&gt;"",DZ23&gt;=EK$31,DZ23&lt;&gt;""),AND(EA23&gt;=EK$27,EA23&lt;&gt;"",EC23&gt;=EK$31,EC23&lt;&gt;""),AND(EE23&gt;=EK$27,EE23&lt;&gt;"",EG23&gt;=EK$31,EG23&lt;&gt;""),AND(EH23&gt;=EK$27,EH23&lt;&gt;"",EJ23&gt;=EK$31,EJ23&lt;&gt;""),AND(FF23&gt;=FS$27,FF23&lt;&gt;"",FH23&gt;=FS$31,FH23&lt;&gt;""),AND(FI23&gt;=FS$27,FI23&lt;&gt;"",FK23&gt;=FS$31,FK23&lt;&gt;""),AND(FM23&gt;=FS$27,FM23&lt;&gt;"",FO23&gt;=FS$31,FO23&lt;&gt;""),AND(FP23&gt;=FS$27,FP23&lt;&gt;"",FR23&gt;=FS$31,FR23&lt;&gt;""),AND(GN23&gt;=HA$27,GN23&lt;&gt;"",GP23&gt;=HA$31,GP23&lt;&gt;""),AND(GQ23&gt;=HA$27,GQ23&lt;&gt;"",GS23&gt;=HA$31,GS23&lt;&gt;""),AND(GU23&gt;=HA$27,GU23&lt;&gt;"",GW23&gt;=HA$31,GW23&lt;&gt;""),AND(GX23&gt;=HA$27,GX23&lt;&gt;"",GZ23&gt;=HA$31,GZ23&lt;&gt;""),AND(HV23&gt;=II$27,HV23&lt;&gt;"",HX23&gt;=II$31,HX23&lt;&gt;""),AND(HY23&gt;=II$27,HY23&lt;&gt;"",IA23&gt;=II$31,IA23&lt;&gt;""),AND(IC23&gt;=II$27,IC23&lt;&gt;"",IE23&gt;=II$31,IE23&lt;&gt;""),AND(IF23&gt;=II$27,IF23&lt;&gt;"",IH23&gt;=II$31,IH23&lt;&gt;""),AND(JD23&gt;=JQ$27,JD23&lt;&gt;"",JF23&gt;=JQ$31,JF23&lt;&gt;""),AND(JG23&gt;=JQ$27,JG23&lt;&gt;"",JI23&gt;=JQ$31,JI23&lt;&gt;""),AND(JK23&gt;=JQ$27,JK23&lt;&gt;"",JM23&gt;=JQ$31,JM23&lt;&gt;""),AND(JN23&gt;=JQ$27,JN23&lt;&gt;"",JP23&gt;=JQ$31,JP23&lt;&gt;""),AND(KL23&gt;=KY$27,KL23&lt;&gt;"",KN23&gt;=KY$31,KN23&lt;&gt;""),AND(KO23&gt;=KY$27,KO23&lt;&gt;"",KQ23&gt;=KY$31,KQ23&lt;&gt;""),AND(KS23&gt;=KY$27,KS23&lt;&gt;"",KU23&gt;=KY$31,KU23&lt;&gt;""),AND(KV23&gt;=KY$27,KV23&lt;&gt;"",KX23&gt;=KY$31,KX23&lt;&gt;""),AND(LT23&gt;=MG$27,LT23&lt;&gt;"",LV23&gt;=MG$31,LV23&lt;&gt;""),AND(LW23&gt;=MG$27,LW23&lt;&gt;"",LY23&gt;=MG$31,LY23&lt;&gt;""),AND(MA23&gt;=MG$27,MA23&lt;&gt;"",MC23&gt;=MG$31,MC23&lt;&gt;""),AND(MD23&gt;=MG$27,MD23&lt;&gt;"",MF23&gt;=MG$31,MF23&lt;&gt;""),AND(NB23&gt;=NO$27,NB23&lt;&gt;"",ND23&gt;=NO$31,ND23&lt;&gt;""),AND(NE23&gt;=NO$27,NE23&lt;&gt;"",NG23&gt;=NO$31,NG23&lt;&gt;""),AND(NI23&gt;=NO$27,NI23&lt;&gt;"",NK23&gt;=NO$31,NK23&lt;&gt;""),AND(NL23&gt;=NO$27,NL23&lt;&gt;"",NN23&gt;=NO$31,NN23&lt;&gt;""),AND(OJ23&gt;=OW$27,OJ23&lt;&gt;"",OL23&gt;=OW$31,OL23&lt;&gt;""),AND(OM23&gt;=OW$27,OM23&lt;&gt;"",OO23&gt;=OW$31,OO23&lt;&gt;""),AND(OQ23&gt;=OW$27,OQ23&lt;&gt;"",OS23&gt;=OW$31,OS23&lt;&gt;""),AND(OT23&gt;=OW$27,OT23&lt;&gt;"",OV23&gt;=OW$31,OV23&lt;&gt;""),AND(PR23&gt;=QE$27,PR23&lt;&gt;"",PT23&gt;=QE$31,PT23&lt;&gt;""),AND(PU23&gt;=QE$27,PU23&lt;&gt;"",PW23&gt;=QE$31,PW23&lt;&gt;""),AND(PY23&gt;=QE$27,PY23&lt;&gt;"",QA23&gt;=QE$31,QA23&lt;&gt;""),AND(QB23&gt;=QE$27,QB23&lt;&gt;"",QD23&gt;=QE$31,QD23&lt;&gt;""),AND(QZ23&gt;=RM$27,QZ23&lt;&gt;"",RB23&gt;=RM$31,RB23&lt;&gt;""),AND(RC23&gt;=RM$27,RC23&lt;&gt;"",RE23&gt;=RM$31,RE23&lt;&gt;""),AND(RG23&gt;=RM$27,RG23&lt;&gt;"",RI23&gt;=RM$31,RI23&lt;&gt;""),AND(RJ23&gt;=RM$27,RJ23&lt;&gt;"",RL23&gt;=RM$31,RL23&lt;&gt;""),AND(SH23&gt;=SU$27,SH23&lt;&gt;"",SJ23&gt;=SU$31,SJ23&lt;&gt;""),AND(SK23&gt;=SU$27,SK23&lt;&gt;"",SM23&gt;=SU$31,SM23&lt;&gt;""),AND(SO23&gt;=SU$27,SO23&lt;&gt;"",SQ23&gt;=SU$31,SQ23&lt;&gt;""),AND(SR23&gt;=SU$27,SR23&lt;&gt;"",ST23&gt;=SU$31,ST23&lt;&gt;""),AND(TP23&gt;=UC$27,TP23&lt;&gt;"",TR23&gt;=UC$31,TR23&lt;&gt;""),AND(TS23&gt;=UC$27,TS23&lt;&gt;"",TU23&gt;=UC$31,TU23&lt;&gt;""),AND(TW23&gt;=UC$27,TW23&lt;&gt;"",TY23&gt;=UC$31,TYY23&lt;&gt;""),AND(TZ23&gt;=UC$27,TZ23&lt;&gt;"",UB23&gt;=UC$31,UB23&lt;&gt;""),AND(UX23&gt;=VK$27,UX23&lt;&gt;"",UZ23&gt;=VK$31,UZ23&lt;&gt;""),AND(VA23&gt;=VK$27,VA23&lt;&gt;"",VC23&gt;=VK$31,VC23&lt;&gt;""),AND(VE23&gt;=VK$27,VE23&lt;&gt;"",VG23&gt;=VK$31,VG23&lt;&gt;""),AND(VH23&gt;=VK$27,VH23&lt;&gt;"",VJ23&gt;=VK$31,VJ23&lt;&gt;""),AND(WF23&gt;=WS$27,WF23&lt;&gt;"",WH23&gt;=WS$31,WH23&lt;&gt;""),AND(WI23&gt;=WS$27,WI23&lt;&gt;"",WK23&gt;=WS$31,WK23&lt;&gt;""),AND(WM23&gt;=WS$27,WM23&lt;&gt;"",WO23&gt;=WS$31,WO23&lt;&gt;""),AND(WP23&gt;=WS$27,WP23&lt;&gt;"",WR23&gt;=WS$31,WR23&lt;&gt;"")),"P","")</f>
        <v/>
      </c>
      <c r="G23" s="3" t="str">
        <f>IF(OR(AND(AQ23&gt;=AY$31,AQ23&lt;&gt;"",AN23=""),AND(AT23&gt;=AY$31,AT23&lt;&gt;"",AN23=""),AND(AX23&gt;=AY$31,AX23&lt;&gt;"",AN23=""),AND(BR23&gt;=BZ$31,BR23&lt;&gt;"",BO23=""),AND(BU23&gt;=BZ$31,BU23&lt;&gt;"",BO23=""),AND(BY23&gt;=BZ$31,BY23&lt;&gt;"",BO23=""),AND(CS23&gt;=DA$31,CS23&lt;&gt;"",CP23=""),AND(CV23&gt;=DA$31,CV23&lt;&gt;"",CP23=""),AND(CZ23&gt;=DA$31,CZ23&lt;&gt;"",CP23=""),AND(DZ23&gt;=EK$31,DZ23&lt;&gt;""),AND(EC23&gt;=EK$31,EC23&lt;&gt;""),AND(EG23&gt;=EK$31,EG23&lt;&gt;""),AND(EJ23&gt;=EK$31,EJ23&lt;&gt;""),AND(FH23&gt;=FS$31,FH23&lt;&gt;""),AND(FK23&gt;=FS$31,FK23&lt;&gt;""),AND(FO23&gt;=FS$31,FO23&lt;&gt;""),AND(FR23&gt;=FS$31,FR23&lt;&gt;""),AND(GP23&gt;=HA$31,GP23&lt;&gt;""),AND(GS23&gt;=HA$31,GS23&lt;&gt;""),AND(GW23&gt;=HA$31,GW23&lt;&gt;""),AND(GZ23&gt;=HA$31,GZ23&lt;&gt;""),AND(HX23&gt;=II$31,HX23&lt;&gt;""),AND(IA23&gt;=II$31,IA23&lt;&gt;""),AND(IE23&gt;=II$31,IE23&lt;&gt;""),AND(IH23&gt;=II$31,IH23&lt;&gt;""),AND(JF23&gt;=JQ$31,JF23&lt;&gt;""),AND(JI23&gt;=JQ$31,JI23&lt;&gt;""),AND(JM23&gt;=JQ$31,JM23&lt;&gt;""),AND(JP23&gt;=JQ$31,JP23&lt;&gt;""),AND(KN23&gt;=KY$31,KN23&lt;&gt;""),AND(KQ23&gt;=KY$31,KQ23&lt;&gt;""),AND(KU23&gt;=KY$31,KU23&lt;&gt;""),AND(KX23&gt;=KY$31,KX23&lt;&gt;""),AND(LV23&gt;=MG$31,LV23&lt;&gt;""),AND(LY23&gt;=MG$31,LY23&lt;&gt;""),AND(MC23&gt;=MG$31,MC23&lt;&gt;""),AND(MF23&gt;=MG$31,MF23&lt;&gt;""),AND(ND23&gt;=NO$31,ND23&lt;&gt;""),AND(NG23&gt;=NO$31,NG23&lt;&gt;""),AND(NK23&gt;=NO$31,NK23&lt;&gt;""),AND(NN23&gt;=NO$31,NN23&lt;&gt;""),AND(OL23&gt;=OW$31,OL23&lt;&gt;""),AND(OO23&gt;=OW$31,OO23&lt;&gt;""),AND(OS23&gt;=OW$31,OS23&lt;&gt;""),AND(OV23&gt;=OW$31,OV23&lt;&gt;""),AND(PT23&gt;=QE$31,PT23&lt;&gt;""),AND(PW23&gt;=QE$31,PW23&lt;&gt;""),AND(QA23&gt;=QE$31,QA23&lt;&gt;""),AND(QD23&gt;=QE$31,QD23&lt;&gt;""),AND(RB23&gt;=RM$31,RB23&lt;&gt;""),AND(RE23&gt;=RM$31,RE23&lt;&gt;""),AND(RI23&gt;=RM$31,RI23&lt;&gt;""),AND(RL23&gt;=RM$31,RL23&lt;&gt;""),AND(SJ23&gt;=SU$31,SJ23&lt;&gt;""),AND(SM23&gt;=SU$31,SM23&lt;&gt;""),AND(SQ23&gt;=SU$31,SQ23&lt;&gt;""),AND(ST23&gt;=SU$31,ST23&lt;&gt;""),AND(TR23&gt;=UC$31,TR23&lt;&gt;""),AND(TU23&gt;=UC$31,TU23&lt;&gt;""),AND(TY23&gt;=UC$31,TYY23&lt;&gt;""),AND(UB23&gt;=UC$31,UB23&lt;&gt;""),AND(UZ23&gt;=VK$31,UZ23&lt;&gt;""),AND(VC23&gt;=VK$31,VC23&lt;&gt;""),AND(VG23&gt;=VK$31,VG23&lt;&gt;""),AND(VJ23&gt;=VK$31,VJ23&lt;&gt;""),AND(WH23&gt;=WS$31,WH23&lt;&gt;""),AND(WK23&gt;=WS$31,WK23&lt;&gt;""),AND(WO23&gt;=WS$31,WO23&lt;&gt;""),AND(WR23&gt;=WS$31,WR23&lt;&gt;"")),"P","")</f>
        <v/>
      </c>
      <c r="H23" s="36" t="str">
        <f>IF(AND(G23="P",F23=""),"No DD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$354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Merit",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Excellence",IF(I23="P","Worlds Team",IF(F23="P","National Team","")))))</f>
        <v/>
      </c>
      <c r="I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,AND(TP23&gt;=UC$28,TP23&lt;&gt;"",TR23&gt;=UC$32,TR23&lt;&gt;""),AND(TS23&gt;=UC$28,TS23&lt;&gt;"",TU23&gt;=UC$32,TU23&lt;&gt;""),AND(TW23&gt;=UC$28,TW23&lt;&gt;"",TY23&gt;=UC$32,TYY23&lt;&gt;""),AND(TZ23&gt;=UC$28,TZ23&lt;&gt;"",UB23&gt;=UC$32,UB23&lt;&gt;""),AND(UX23&gt;=VK$28,UX23&lt;&gt;"",UZ23&gt;=VK$32,UZ23&lt;&gt;""),AND(VA23&gt;=VK$28,VA23&lt;&gt;"",VC23&gt;=VK$32,VC23&lt;&gt;""),AND(VE23&gt;=VK$28,VE23&lt;&gt;"",VG23&gt;=VK$32,VG23&lt;&gt;""),AND(VH23&gt;=VK$28,VH23&lt;&gt;"",VJ23&gt;=VK$32,VJ23&lt;&gt;""),AND(WF23&gt;=WS$28,WF23&lt;&gt;"",WH23&gt;=WS$32,WH23&lt;&gt;""),AND(WI23&gt;=WS$28,WI23&lt;&gt;"",WK23&gt;=WS$32,WK23&lt;&gt;""),AND(WM23&gt;=WS$28,WM23&lt;&gt;"",WO23&gt;=WS$32,WO23&lt;&gt;""),AND(WP23&gt;=WS$28,WP23&lt;&gt;"",WR23&gt;=WS$32,WR23&lt;&gt;"")),"P","")</f>
        <v/>
      </c>
      <c r="J23" s="8">
        <f>IF(COUNT(AQ23,AT23,BR23,BU23,CS23,CV23)&gt;0,LARGE((AQ23,AT23,BR23,BU23,CS23,CV23),1),0)</f>
        <v>32.664999999999999</v>
      </c>
      <c r="K23" s="8" t="str">
        <f>IF(J23="","",IF(OR(J23=CS23,J23=CV23),$CA$1,IF(OR(J23=BR23,J23=BU23),$AZ$1,IF(OR(J23=AQ23,J23=AT23),$Y$1,""))))</f>
        <v>2025 Nationals</v>
      </c>
      <c r="L23" s="8">
        <f>IF(COUNT(AQ23,AT23,BR23,BU23,CS23,CV23)&gt;1,LARGE((AQ23,AT23,BR23,BU23,CS23,CV23),2),0)</f>
        <v>32.664999999999999</v>
      </c>
      <c r="M23" s="8" t="str">
        <f>IF(L23="","",IF(OR(L23=CS23,L23=CV23),$CA$1,IF(OR(L23=BR23,L23=BU23),$AZ$1,IF(OR(L23=AQ23,L23=AT23),$Y$1,""))))</f>
        <v>2025 Nationals</v>
      </c>
      <c r="N23" s="8">
        <f>IF(COUNT(AQ23,AT23,BR23,BU23,CS23,CV23)&gt;2,LARGE((AQ23,AT23,BR23,BU23,CS23,CV23),3),0)</f>
        <v>32.664999999999999</v>
      </c>
      <c r="O23" s="8" t="str">
        <f>IF(N23="","",IF(OR(N23=CS23,N23=CV23),$CA$1,IF(OR(N23=BR23,N23=BU23),$AZ$1,IF(OR(N23=AQ23,N23=AT23),$Y$1,""))))</f>
        <v>2025 Nationals</v>
      </c>
      <c r="P23" s="8">
        <f>IF(MAX(AX23,BY23,CZ23)&gt;0,MAX(AX23,BY23,CZ23),0)</f>
        <v>28.884999999999998</v>
      </c>
      <c r="Q23" s="8" t="str">
        <f>IF(P23="","",IF(P23=CZ23,$CA$1,IF(P23=BY23,$AZ$1,IF(P23=AX23,$Y$1,""))))</f>
        <v>2025 Nationals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9.25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2025 Nationals</v>
      </c>
      <c r="T23" s="8">
        <f>MAX(IF(AND(AO23&lt;&gt;"",AO23&gt;=$AY$27),AP23,0),IF(AND(AR23&lt;&gt;"",AR23&gt;=$AY$27),AS23,0),IF(AND(AV23&lt;&gt;"",AV23&gt;=$AY$27),AW23,0),IF(AND(BP23&lt;&gt;"",BP23&gt;=$BZ$27),BQ23,0),IF(AND(BS23&lt;&gt;"",BS23&gt;=$BZ$27),BT23,0),IF(AND(BW23&lt;&gt;"",BW23&gt;=$BZ$27),BX23,0),IF(AND(CQ23&lt;&gt;"",CQ23&gt;=$DA$27),CR23,0),IF(AND(CT23&lt;&gt;"",CT23&gt;=$DA$27),CU23,0),IF(AND(CX23&lt;&gt;"",CX23&gt;=$DA$27),CY23,0),IF(AND(DX23&lt;&gt;"",DX23&gt;=$EK$27),DY23,0),IF(AND(EA23&lt;&gt;"",EA23&gt;=$EK$27),EB23,0),IF(AND(EE23&lt;&gt;"",EE23&gt;=$EK$27),EF23,0),IF(AND(EH23&lt;&gt;"",EH23&gt;=$EK$27),EI23,0),IF(AND(FF23&lt;&gt;"",FF23&gt;=$FS$27),FG23,0),IF(AND(FI23&lt;&gt;"",FI23&gt;=$FS$27),FJ23,0),IF(AND(FM23&lt;&gt;"",FM23&gt;=$FS$27),FN23,0),IF(AND(FP23&lt;&gt;"",FP23&gt;=$FS$27),FQ23,0),IF(AND(GN23&lt;&gt;"",GN23&gt;=$HA$27),GO23,0),IF(AND(GQ23&lt;&gt;"",GQ23&gt;=$HA$27),GR23,0),IF(AND(GU23&lt;&gt;"",GU23&gt;=$HA$27),GV23,0),IF(AND(GX23&lt;&gt;"",GX23&gt;=$HA$27),GY23,0),IF(AND(HV23&lt;&gt;"",HV23&gt;=$II$27),HW23,0),IF(AND(HY23&lt;&gt;"",HY23&gt;=$II$27),HZ23,0),IF(AND(IC23&lt;&gt;"",IC23&gt;=$II$27),ID23,0),IF(AND(IF23&lt;&gt;"",IF23&gt;=$II$27),IG23,0),IF(AND(JD23&lt;&gt;"",JD23&gt;=$JQ$27),JE23,0),IF(AND(JG23&lt;&gt;"",JG23&gt;=$JQ$27),JH23,0),IF(AND(JK23&lt;&gt;"",JK23&gt;=$JQ$27),JL23,0),IF(AND(JN23&lt;&gt;"",JN23&gt;=$JQ$27),JO23,0),IF(AND(KL23&lt;&gt;"",KL23&gt;=$KY$27),KM23,0),IF(AND(KO23&lt;&gt;"",KO23&gt;=$KY$27),KP23,0),IF(AND(KS23&lt;&gt;"",KS23&gt;=$KY$27),KT23,0),IF(AND(KV23&lt;&gt;"",KV23&gt;=$KY$27),KW23,0),IF(AND(LT23&lt;&gt;"",LT23&gt;=$MG$27),LU23,0),IF(AND(LW23&lt;&gt;"",LW23&gt;=$MG$27),LX23,0),IF(AND(MA23&lt;&gt;"",MA23&gt;=$MG$27),MB23,0),IF(AND(MD23&lt;&gt;"",MD23&gt;=$MG$27),ME23,0),IF(AND(NB23&lt;&gt;"",NB23&gt;=$NO$27),NC23,0),IF(AND(NE23&lt;&gt;"",NE23&gt;=$NO$27),NF23,0),IF(AND(NI23&lt;&gt;"",NI23&gt;=$NO$27),NJ23,0),IF(AND(NL23&lt;&gt;"",NL23&gt;=$NO$27),NM23,0),IF(AND(OJ23&lt;&gt;"",OJ23&gt;=$OW$27),OK23,0),IF(AND(OM23&lt;&gt;"",OM23&gt;=$OW$27),ON23,0),IF(AND(OQ23&lt;&gt;"",OQ23&gt;=$OW$27),OR23,0),IF(AND(OT23&lt;&gt;"",OT23&gt;=$OW$27),OU23,0),IF(AND(PR23&lt;&gt;"",PR23&gt;=$QE$27),PS23,0),IF(AND(PU23&lt;&gt;"",PU23&gt;=$QE$27),PV23,0),IF(AND(PY23&lt;&gt;"",PY23&gt;=$QE$27),PZ23,0),IF(AND(QB23&lt;&gt;"",QB23&gt;=$QE$27),QC23,0),IF(AND(QZ23&lt;&gt;"",QZ23&gt;=$RM$27),RA23,0),IF(AND(RC23&lt;&gt;"",RC23&gt;=$RM$27),RD23,0),IF(AND(RG23&lt;&gt;"",RG23&gt;=$RM$27),RH23,0),IF(AND(RJ23&lt;&gt;"",RJ23&gt;=$RM$27),RK23,0),IF(AND(SH23&lt;&gt;"",SH23&gt;=$SU$27),SI23,0),IF(AND(SK23&lt;&gt;"",SK23&gt;=$SU$27),SL23,0),IF(AND(SO23&lt;&gt;"",SO23&gt;=$SU$27),SP23,0),IF(AND(SR23&lt;&gt;"",SR23&gt;=$SU$27),SS23,0),IF(AND(TP23&lt;&gt;"",TP23&gt;=$UC$27),TQ23,0),IF(AND(TS23&lt;&gt;"",TS23&gt;=$UC$27),TT23,0),IF(AND(TW23&lt;&gt;"",TW23&gt;=$UC$27),TX23,0),IF(AND(TZ23&lt;&gt;"",TZ23&gt;=$UC$27),UA23,0),IF(AND(UX23&lt;&gt;"",UX23&gt;=$VK$27),UY23,0),IF(AND(VA23&lt;&gt;"",VA23&gt;=$VK$27),VB23,0),IF(AND(VE23&lt;&gt;"",VE23&gt;=$VK$27),VF23,0),IF(AND(VH23&lt;&gt;"",VH23&gt;=$VK$27),VI23,0),IF(AND(WF23&lt;&gt;"",WF23&gt;=$WS$27),WG23,0),IF(AND(WI23&lt;&gt;"",WI23&gt;=$WS$27),WJ23,0),IF(AND(WM23&lt;&gt;"",WM23&gt;=$WS$27),WN23,0),IF(AND(WP23&lt;&gt;"",WP23&gt;=$WS$27),WQ23,0)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2">
        <v>6.65</v>
      </c>
      <c r="Z23" s="22">
        <v>3.35</v>
      </c>
      <c r="AA23" s="22">
        <v>6.9</v>
      </c>
      <c r="AB23" s="22">
        <v>6.8149999999999995</v>
      </c>
      <c r="AC23" s="22">
        <v>0</v>
      </c>
      <c r="AD23" s="22">
        <v>9.1</v>
      </c>
      <c r="AE23" s="22">
        <v>5.0999999999999996</v>
      </c>
      <c r="AF23" s="22">
        <v>9.25</v>
      </c>
      <c r="AG23" s="22">
        <v>9.2149999999999999</v>
      </c>
      <c r="AH23" s="22">
        <v>0</v>
      </c>
      <c r="AI23" s="22">
        <v>8.1</v>
      </c>
      <c r="AJ23" s="22">
        <v>4.1500000000000004</v>
      </c>
      <c r="AK23" s="22">
        <v>8.25</v>
      </c>
      <c r="AL23" s="22">
        <v>8.3849999999999998</v>
      </c>
      <c r="AM23" s="22">
        <v>0</v>
      </c>
      <c r="AN23" s="27" t="s">
        <v>53</v>
      </c>
      <c r="AO23" s="38">
        <f>IF(AA23&gt;0,AA23,"")</f>
        <v>6.9</v>
      </c>
      <c r="AP23" s="38">
        <f>IF(AB23&gt;0,AB23,"")</f>
        <v>6.8149999999999995</v>
      </c>
      <c r="AQ23" s="40">
        <f>IF(SUM(Y23:AB23)-AC23&gt;0,SUM(Y23:AB23)-AC23,"")</f>
        <v>23.714999999999996</v>
      </c>
      <c r="AR23" s="40">
        <f>IF(AF23&gt;0,AF23,"")</f>
        <v>9.25</v>
      </c>
      <c r="AS23" s="40">
        <f>IF(AG23&gt;0,AG23,"")</f>
        <v>9.2149999999999999</v>
      </c>
      <c r="AT23" s="40">
        <f>IF(SUM(AD23:AG23)-AH23&gt;0,SUM(AD23:AG23)-AH23,"")</f>
        <v>32.664999999999999</v>
      </c>
      <c r="AU23" s="40">
        <f>IF(AQ23="","",MAX(AQ23,AT23))</f>
        <v>32.664999999999999</v>
      </c>
      <c r="AV23" s="40">
        <f>IF(AK23&gt;0,AK23,"")</f>
        <v>8.25</v>
      </c>
      <c r="AW23" s="40">
        <f>IF(AL23&gt;0,AL23,"")</f>
        <v>8.3849999999999998</v>
      </c>
      <c r="AX23" s="40">
        <f>IF(SUM(AI23:AL23)-AM23&gt;0,SUM(AI23:AL23)-AM23,"")</f>
        <v>28.884999999999998</v>
      </c>
      <c r="AY23" s="40">
        <f>IF(SUM(AU23,AX23)&gt;0,SUM(AU23,AX23),"")</f>
        <v>61.55</v>
      </c>
      <c r="AZ23" s="26">
        <v>6.65</v>
      </c>
      <c r="BA23" s="26">
        <v>3.35</v>
      </c>
      <c r="BB23" s="26">
        <v>6.9</v>
      </c>
      <c r="BC23" s="26">
        <v>6.8149999999999995</v>
      </c>
      <c r="BD23" s="26">
        <v>0</v>
      </c>
      <c r="BE23" s="26">
        <v>9.1</v>
      </c>
      <c r="BF23" s="26">
        <v>5.0999999999999996</v>
      </c>
      <c r="BG23" s="26">
        <v>9.25</v>
      </c>
      <c r="BH23" s="26">
        <v>9.2149999999999999</v>
      </c>
      <c r="BI23" s="26">
        <v>0</v>
      </c>
      <c r="BJ23" s="26">
        <v>8.1</v>
      </c>
      <c r="BK23" s="26">
        <v>4.1500000000000004</v>
      </c>
      <c r="BL23" s="26">
        <v>8.25</v>
      </c>
      <c r="BM23" s="26">
        <v>8.3849999999999998</v>
      </c>
      <c r="BN23" s="26">
        <v>0</v>
      </c>
      <c r="BO23" s="28" t="s">
        <v>53</v>
      </c>
      <c r="BP23" s="39">
        <f>IF(BB23&gt;0,BB23,"")</f>
        <v>6.9</v>
      </c>
      <c r="BQ23" s="39">
        <f>IF(BC23&gt;0,BC23,"")</f>
        <v>6.8149999999999995</v>
      </c>
      <c r="BR23" s="11">
        <f>IF(SUM(AZ23:BC23)-BD23&gt;0,SUM(AZ23:BC23)-BD23,"")</f>
        <v>23.714999999999996</v>
      </c>
      <c r="BS23" s="11">
        <f>IF(BG23&gt;0,BG23,"")</f>
        <v>9.25</v>
      </c>
      <c r="BT23" s="11">
        <f>IF(BH23&gt;0,BH23,"")</f>
        <v>9.2149999999999999</v>
      </c>
      <c r="BU23" s="11">
        <f>IF(SUM(BE23:BH23)-BI23&gt;0,SUM(BE23:BH23)-BI23,"")</f>
        <v>32.664999999999999</v>
      </c>
      <c r="BV23" s="11">
        <f>IF(BR23="","",MAX(BR23,BU23))</f>
        <v>32.664999999999999</v>
      </c>
      <c r="BW23" s="11">
        <f>IF(BL23&gt;0,BL23,"")</f>
        <v>8.25</v>
      </c>
      <c r="BX23" s="11">
        <f>IF(BM23&gt;0,BM23,"")</f>
        <v>8.3849999999999998</v>
      </c>
      <c r="BY23" s="11">
        <f>IF(SUM(BJ23:BM23)-BN23&gt;0,SUM(BJ23:BM23)-BN23,"")</f>
        <v>28.884999999999998</v>
      </c>
      <c r="BZ23" s="11">
        <f>IF(SUM(BV23,BY23)&gt;0,SUM(BV23,BY23),"")</f>
        <v>61.55</v>
      </c>
      <c r="CA23" s="22">
        <v>6.65</v>
      </c>
      <c r="CB23" s="22">
        <v>3.35</v>
      </c>
      <c r="CC23" s="22">
        <v>6.9</v>
      </c>
      <c r="CD23" s="22">
        <v>6.8149999999999995</v>
      </c>
      <c r="CE23" s="22">
        <v>0</v>
      </c>
      <c r="CF23" s="22">
        <v>9.1</v>
      </c>
      <c r="CG23" s="22">
        <v>5.0999999999999996</v>
      </c>
      <c r="CH23" s="22">
        <v>9.25</v>
      </c>
      <c r="CI23" s="22">
        <v>9.2149999999999999</v>
      </c>
      <c r="CJ23" s="22">
        <v>0</v>
      </c>
      <c r="CK23" s="22">
        <v>8.1</v>
      </c>
      <c r="CL23" s="22">
        <v>4.1500000000000004</v>
      </c>
      <c r="CM23" s="22">
        <v>8.25</v>
      </c>
      <c r="CN23" s="22">
        <v>8.3849999999999998</v>
      </c>
      <c r="CO23" s="22">
        <v>0</v>
      </c>
      <c r="CP23" s="27" t="s">
        <v>53</v>
      </c>
      <c r="CQ23" s="38">
        <f>IF(CC23&gt;0,CC23,"")</f>
        <v>6.9</v>
      </c>
      <c r="CR23" s="38">
        <f>IF(CD23&gt;0,CD23,"")</f>
        <v>6.8149999999999995</v>
      </c>
      <c r="CS23" s="40">
        <f>IF(SUM(CA23:CD23)-CE23&gt;0,SUM(CA23:CD23)-CE23,"")</f>
        <v>23.714999999999996</v>
      </c>
      <c r="CT23" s="40">
        <f>IF(CH23&gt;0,CH23,"")</f>
        <v>9.25</v>
      </c>
      <c r="CU23" s="40">
        <f>IF(CI23&gt;0,CI23,"")</f>
        <v>9.2149999999999999</v>
      </c>
      <c r="CV23" s="40">
        <f>IF(SUM(CF23:CI23)-CJ23&gt;0,SUM(CF23:CI23)-CJ23,"")</f>
        <v>32.664999999999999</v>
      </c>
      <c r="CW23" s="40">
        <f>IF(CS23="","",MAX(CS23,CV23))</f>
        <v>32.664999999999999</v>
      </c>
      <c r="CX23" s="40">
        <f>IF(CM23&gt;0,CM23,"")</f>
        <v>8.25</v>
      </c>
      <c r="CY23" s="40">
        <f>IF(CN23&gt;0,CN23,"")</f>
        <v>8.3849999999999998</v>
      </c>
      <c r="CZ23" s="40">
        <f>IF(SUM(CK23:CN23)-CO23&gt;0,SUM(CK23:CN23)-CO23,"")</f>
        <v>28.884999999999998</v>
      </c>
      <c r="DA23" s="40">
        <f>IF(SUM(CW23,CZ23)&gt;0,SUM(CW23,CZ23),"")</f>
        <v>61.55</v>
      </c>
      <c r="DB23" s="51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1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>IF(SX23&gt;0,SX23,"")</f>
        <v/>
      </c>
      <c r="TQ23" s="40" t="str">
        <f>IF(SY23&gt;0,SY23,"")</f>
        <v/>
      </c>
      <c r="TR23" s="40" t="str">
        <f>IF(SUM(SV23:SY23)-SZ23&gt;0,SUM(SV23:SY23)-SZ23,"")</f>
        <v/>
      </c>
      <c r="TS23" s="40" t="str">
        <f>IF(TC23&gt;0,TC23,"")</f>
        <v/>
      </c>
      <c r="TT23" s="40" t="str">
        <f>IF(TD23&gt;0,TD23,"")</f>
        <v/>
      </c>
      <c r="TU23" s="40" t="str">
        <f>IF(SUM(TA23:TD23)-TE23&gt;0,SUM(TA23:TD23)-TE23,"")</f>
        <v/>
      </c>
      <c r="TV23" s="40" t="str">
        <f>IF(MAX(TR23,TU23)&gt;0,MAX(TR23,TU23),"")</f>
        <v/>
      </c>
      <c r="TW23" s="40" t="str">
        <f>IF(TH23&gt;0,TH23,"")</f>
        <v/>
      </c>
      <c r="TX23" s="40" t="str">
        <f>IF(TI23&gt;0,TI23,"")</f>
        <v/>
      </c>
      <c r="TY23" s="40" t="str">
        <f>IF(SUM(TF23:TI23)-TJ23&gt;0,SUM(TF23:TI23)-TJ23,"")</f>
        <v/>
      </c>
      <c r="TZ23" s="40" t="str">
        <f>IF(TM23&gt;0,TM23,"")</f>
        <v/>
      </c>
      <c r="UA23" s="40" t="str">
        <f>IF(TN23&gt;0,TN23,"")</f>
        <v/>
      </c>
      <c r="UB23" s="40" t="str">
        <f>IF(SUM(TK23:TN23)-TO23&gt;0,SUM(TK23:TN23)-TO23,"")</f>
        <v/>
      </c>
      <c r="UC23" s="40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>IF(VN23&gt;0,VN23,"")</f>
        <v/>
      </c>
      <c r="WG23" s="40" t="str">
        <f>IF(VO23&gt;0,VO23,"")</f>
        <v/>
      </c>
      <c r="WH23" s="40" t="str">
        <f>IF(SUM(VL23:VO23)-VP23&gt;0,SUM(VL23:VO23)-VP23,"")</f>
        <v/>
      </c>
      <c r="WI23" s="40" t="str">
        <f>IF(VS23&gt;0,VS23,"")</f>
        <v/>
      </c>
      <c r="WJ23" s="40" t="str">
        <f>IF(VT23&gt;0,VT23,"")</f>
        <v/>
      </c>
      <c r="WK23" s="40" t="str">
        <f>IF(SUM(VQ23:VT23)-VU23&gt;0,SUM(VQ23:VT23)-VU23,"")</f>
        <v/>
      </c>
      <c r="WL23" s="40" t="str">
        <f>IF(MAX(WH23,WK23)&gt;0,MAX(WH23,WK23),"")</f>
        <v/>
      </c>
      <c r="WM23" s="40" t="str">
        <f>IF(VX23&gt;0,VX23,"")</f>
        <v/>
      </c>
      <c r="WN23" s="40" t="str">
        <f>IF(VY23&gt;0,VY23,"")</f>
        <v/>
      </c>
      <c r="WO23" s="40" t="str">
        <f>IF(SUM(VV23:VY23)-VZ23&gt;0,SUM(VV23:VY23)-VZ23,"")</f>
        <v/>
      </c>
      <c r="WP23" s="40" t="str">
        <f>IF(WC23&gt;0,WC23,"")</f>
        <v/>
      </c>
      <c r="WQ23" s="40" t="str">
        <f>IF(WD23&gt;0,WD23,"")</f>
        <v/>
      </c>
      <c r="WR23" s="40" t="str">
        <f>IF(SUM(WA23:WD23)-WE23&gt;0,SUM(WA23:WD23)-WE23,"")</f>
        <v/>
      </c>
      <c r="WS23" s="40" t="str">
        <f>IF(SUM(WL23,WO23,WR23)&gt;0,SUM(WL23,WO23,WR23),"")</f>
        <v/>
      </c>
      <c r="WT23" s="26">
        <f>IF($CP23="P",CA23,(CA23+AZ23)/2)</f>
        <v>6.65</v>
      </c>
      <c r="WU23" s="26">
        <f>IF($CP23="P",CB23,(CB23+BA23)/2)</f>
        <v>3.35</v>
      </c>
      <c r="WV23" s="26">
        <f>IF($CP23="P",CC23,(CC23+BB23)/2)</f>
        <v>6.9</v>
      </c>
      <c r="WW23" s="26">
        <f>IF($CP23="P",CD23,(CD23+BC23)/2)</f>
        <v>6.8149999999999995</v>
      </c>
      <c r="WX23" s="26">
        <f>IF($CP23="P",CE23,(CE23+BD23)/2)</f>
        <v>0</v>
      </c>
      <c r="WY23" s="26">
        <f>IF($CP23="P",CF23,(CF23+BE23)/2)</f>
        <v>9.1</v>
      </c>
      <c r="WZ23" s="26">
        <f>IF($CP23="P",CG23,(CG23+BF23)/2)</f>
        <v>5.0999999999999996</v>
      </c>
      <c r="XA23" s="26">
        <f>IF($CP23="P",CH23,(CH23+BG23)/2)</f>
        <v>9.25</v>
      </c>
      <c r="XB23" s="26">
        <f>IF($CP23="P",CI23,(CI23+BH23)/2)</f>
        <v>9.2149999999999999</v>
      </c>
      <c r="XC23" s="26">
        <f>IF($CP23="P",CJ23,(CJ23+BI23)/2)</f>
        <v>0</v>
      </c>
      <c r="XD23" s="26">
        <f>IF($CP23="P",CK23,(CK23+BJ23)/2)</f>
        <v>8.1</v>
      </c>
      <c r="XE23" s="26">
        <f>IF($CP23="P",CL23,(CL23+BK23)/2)</f>
        <v>4.1500000000000004</v>
      </c>
      <c r="XF23" s="26">
        <f>IF($CP23="P",CM23,(CM23+BL23)/2)</f>
        <v>8.25</v>
      </c>
      <c r="XG23" s="26">
        <f>IF($CP23="P",CN23,(CN23+BM23)/2)</f>
        <v>8.3849999999999998</v>
      </c>
      <c r="XH23" s="26">
        <f>IF($CP23="P",CO23,(CO23+BN23)/2)</f>
        <v>0</v>
      </c>
      <c r="XI23" s="28" t="s">
        <v>53</v>
      </c>
      <c r="XJ23" s="11">
        <f>IF(WV23&gt;0,WV23,"")</f>
        <v>6.9</v>
      </c>
      <c r="XK23" s="11">
        <f>IF(WW23&gt;0,WW23,"")</f>
        <v>6.8149999999999995</v>
      </c>
      <c r="XL23" s="11">
        <f>IF(SUM(WT23:WW23)-WX23&gt;0,SUM(WT23:WW23)-WX23,"")</f>
        <v>23.714999999999996</v>
      </c>
      <c r="XM23" s="11">
        <f>IF(XA23&gt;0,XA23,"")</f>
        <v>9.25</v>
      </c>
      <c r="XN23" s="11">
        <f>IF(XB23&gt;0,XB23,"")</f>
        <v>9.2149999999999999</v>
      </c>
      <c r="XO23" s="11">
        <f>IF(SUM(WY23:XB23)-XC23&gt;0,SUM(WY23:XB23)-XC23,"")</f>
        <v>32.664999999999999</v>
      </c>
      <c r="XP23" s="11">
        <f>IF(MAX(XL23,XO23)&gt;0,MAX(XL23,XO23),"")</f>
        <v>32.664999999999999</v>
      </c>
      <c r="XQ23" s="11">
        <f>IF(XF23&gt;0,XF23,"")</f>
        <v>8.25</v>
      </c>
      <c r="XR23" s="11">
        <f>IF(XG23&gt;0,XG23,"")</f>
        <v>8.3849999999999998</v>
      </c>
      <c r="XS23" s="11">
        <f>IF(SUM(XD23:XG23)-XH23&gt;0,SUM(XD23:XG23)-XH23,"")</f>
        <v>28.884999999999998</v>
      </c>
      <c r="XT23" s="11">
        <f>IF(SUM(XP23,XS23)&gt;0,SUM(XP23,XS23),"")</f>
        <v>61.55</v>
      </c>
    </row>
    <row r="24" spans="1:644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80</v>
      </c>
      <c r="C24" s="4" t="s">
        <v>5</v>
      </c>
      <c r="D24" s="4">
        <v>2003</v>
      </c>
      <c r="E24" s="9">
        <f>SUM(J24:V24)+SUM(J24:T24)*0.0000001+SUM(J24)*0.0000000000001</f>
        <v>122.67001226700518</v>
      </c>
      <c r="F24" s="3" t="str">
        <f>IF(OR(AND(AO24&gt;=AY$27,AO24&lt;&gt;"",AQ24&gt;=AY$31,AQ24&lt;&gt;"",AN24=""),AND(AR24&gt;=AY$27,AR24&lt;&gt;"",AT24&gt;=AY$31,AT24&lt;&gt;"",AN24=""),AND(AV24&gt;=AY$27,AV24&lt;&gt;"",AX24&gt;=AY$31,AX24&lt;&gt;"",AN24=""),AND(BP24&gt;=BZ$27,BP24&lt;&gt;"",BR24&gt;=BZ$31,BR24&lt;&gt;"",BO24=""),AND(BS24&gt;=BZ$27,BS24&lt;&gt;"",BU24&gt;=BZ$31,BU24&lt;&gt;"",BO24=""),AND(BW24&gt;=BZ$27,BW24&lt;&gt;"",BY24&gt;=BZ$31,BY24&lt;&gt;"",BO24=""),AND(CQ24&gt;=DA$27,CQ24&lt;&gt;"",CS24&gt;=DA$31,CS24&lt;&gt;"",CP24=""),AND(CT24&gt;=DA$27,CT24&lt;&gt;"",CV24&gt;=DA$31,CV24&lt;&gt;"",CP24=""),AND(CX24&gt;=DA$27,CX24&lt;&gt;"",CZ24&gt;=DA$31,CZ24&lt;&gt;"",CP24=""),AND(DX24&gt;=EK$27,DX24&lt;&gt;"",DZ24&gt;=EK$31,DZ24&lt;&gt;""),AND(EA24&gt;=EK$27,EA24&lt;&gt;"",EC24&gt;=EK$31,EC24&lt;&gt;""),AND(EE24&gt;=EK$27,EE24&lt;&gt;"",EG24&gt;=EK$31,EG24&lt;&gt;""),AND(EH24&gt;=EK$27,EH24&lt;&gt;"",EJ24&gt;=EK$31,EJ24&lt;&gt;""),AND(FF24&gt;=FS$27,FF24&lt;&gt;"",FH24&gt;=FS$31,FH24&lt;&gt;""),AND(FI24&gt;=FS$27,FI24&lt;&gt;"",FK24&gt;=FS$31,FK24&lt;&gt;""),AND(FM24&gt;=FS$27,FM24&lt;&gt;"",FO24&gt;=FS$31,FO24&lt;&gt;""),AND(FP24&gt;=FS$27,FP24&lt;&gt;"",FR24&gt;=FS$31,FR24&lt;&gt;""),AND(GN24&gt;=HA$27,GN24&lt;&gt;"",GP24&gt;=HA$31,GP24&lt;&gt;""),AND(GQ24&gt;=HA$27,GQ24&lt;&gt;"",GS24&gt;=HA$31,GS24&lt;&gt;""),AND(GU24&gt;=HA$27,GU24&lt;&gt;"",GW24&gt;=HA$31,GW24&lt;&gt;""),AND(GX24&gt;=HA$27,GX24&lt;&gt;"",GZ24&gt;=HA$31,GZ24&lt;&gt;""),AND(HV24&gt;=II$27,HV24&lt;&gt;"",HX24&gt;=II$31,HX24&lt;&gt;""),AND(HY24&gt;=II$27,HY24&lt;&gt;"",IA24&gt;=II$31,IA24&lt;&gt;""),AND(IC24&gt;=II$27,IC24&lt;&gt;"",IE24&gt;=II$31,IE24&lt;&gt;""),AND(IF24&gt;=II$27,IF24&lt;&gt;"",IH24&gt;=II$31,IH24&lt;&gt;""),AND(JD24&gt;=JQ$27,JD24&lt;&gt;"",JF24&gt;=JQ$31,JF24&lt;&gt;""),AND(JG24&gt;=JQ$27,JG24&lt;&gt;"",JI24&gt;=JQ$31,JI24&lt;&gt;""),AND(JK24&gt;=JQ$27,JK24&lt;&gt;"",JM24&gt;=JQ$31,JM24&lt;&gt;""),AND(JN24&gt;=JQ$27,JN24&lt;&gt;"",JP24&gt;=JQ$31,JP24&lt;&gt;""),AND(KL24&gt;=KY$27,KL24&lt;&gt;"",KN24&gt;=KY$31,KN24&lt;&gt;""),AND(KO24&gt;=KY$27,KO24&lt;&gt;"",KQ24&gt;=KY$31,KQ24&lt;&gt;""),AND(KS24&gt;=KY$27,KS24&lt;&gt;"",KU24&gt;=KY$31,KU24&lt;&gt;""),AND(KV24&gt;=KY$27,KV24&lt;&gt;"",KX24&gt;=KY$31,KX24&lt;&gt;""),AND(LT24&gt;=MG$27,LT24&lt;&gt;"",LV24&gt;=MG$31,LV24&lt;&gt;""),AND(LW24&gt;=MG$27,LW24&lt;&gt;"",LY24&gt;=MG$31,LY24&lt;&gt;""),AND(MA24&gt;=MG$27,MA24&lt;&gt;"",MC24&gt;=MG$31,MC24&lt;&gt;""),AND(MD24&gt;=MG$27,MD24&lt;&gt;"",MF24&gt;=MG$31,MF24&lt;&gt;""),AND(NB24&gt;=NO$27,NB24&lt;&gt;"",ND24&gt;=NO$31,ND24&lt;&gt;""),AND(NE24&gt;=NO$27,NE24&lt;&gt;"",NG24&gt;=NO$31,NG24&lt;&gt;""),AND(NI24&gt;=NO$27,NI24&lt;&gt;"",NK24&gt;=NO$31,NK24&lt;&gt;""),AND(NL24&gt;=NO$27,NL24&lt;&gt;"",NN24&gt;=NO$31,NN24&lt;&gt;""),AND(OJ24&gt;=OW$27,OJ24&lt;&gt;"",OL24&gt;=OW$31,OL24&lt;&gt;""),AND(OM24&gt;=OW$27,OM24&lt;&gt;"",OO24&gt;=OW$31,OO24&lt;&gt;""),AND(OQ24&gt;=OW$27,OQ24&lt;&gt;"",OS24&gt;=OW$31,OS24&lt;&gt;""),AND(OT24&gt;=OW$27,OT24&lt;&gt;"",OV24&gt;=OW$31,OV24&lt;&gt;""),AND(PR24&gt;=QE$27,PR24&lt;&gt;"",PT24&gt;=QE$31,PT24&lt;&gt;""),AND(PU24&gt;=QE$27,PU24&lt;&gt;"",PW24&gt;=QE$31,PW24&lt;&gt;""),AND(PY24&gt;=QE$27,PY24&lt;&gt;"",QA24&gt;=QE$31,QA24&lt;&gt;""),AND(QB24&gt;=QE$27,QB24&lt;&gt;"",QD24&gt;=QE$31,QD24&lt;&gt;""),AND(QZ24&gt;=RM$27,QZ24&lt;&gt;"",RB24&gt;=RM$31,RB24&lt;&gt;""),AND(RC24&gt;=RM$27,RC24&lt;&gt;"",RE24&gt;=RM$31,RE24&lt;&gt;""),AND(RG24&gt;=RM$27,RG24&lt;&gt;"",RI24&gt;=RM$31,RI24&lt;&gt;""),AND(RJ24&gt;=RM$27,RJ24&lt;&gt;"",RL24&gt;=RM$31,RL24&lt;&gt;""),AND(SH24&gt;=SU$27,SH24&lt;&gt;"",SJ24&gt;=SU$31,SJ24&lt;&gt;""),AND(SK24&gt;=SU$27,SK24&lt;&gt;"",SM24&gt;=SU$31,SM24&lt;&gt;""),AND(SO24&gt;=SU$27,SO24&lt;&gt;"",SQ24&gt;=SU$31,SQ24&lt;&gt;""),AND(SR24&gt;=SU$27,SR24&lt;&gt;"",ST24&gt;=SU$31,ST24&lt;&gt;""),AND(TP24&gt;=UC$27,TP24&lt;&gt;"",TR24&gt;=UC$31,TR24&lt;&gt;""),AND(TS24&gt;=UC$27,TS24&lt;&gt;"",TU24&gt;=UC$31,TU24&lt;&gt;""),AND(TW24&gt;=UC$27,TW24&lt;&gt;"",TY24&gt;=UC$31,TYY24&lt;&gt;""),AND(TZ24&gt;=UC$27,TZ24&lt;&gt;"",UB24&gt;=UC$31,UB24&lt;&gt;""),AND(UX24&gt;=VK$27,UX24&lt;&gt;"",UZ24&gt;=VK$31,UZ24&lt;&gt;""),AND(VA24&gt;=VK$27,VA24&lt;&gt;"",VC24&gt;=VK$31,VC24&lt;&gt;""),AND(VE24&gt;=VK$27,VE24&lt;&gt;"",VG24&gt;=VK$31,VG24&lt;&gt;""),AND(VH24&gt;=VK$27,VH24&lt;&gt;"",VJ24&gt;=VK$31,VJ24&lt;&gt;""),AND(WF24&gt;=WS$27,WF24&lt;&gt;"",WH24&gt;=WS$31,WH24&lt;&gt;""),AND(WI24&gt;=WS$27,WI24&lt;&gt;"",WK24&gt;=WS$31,WK24&lt;&gt;""),AND(WM24&gt;=WS$27,WM24&lt;&gt;"",WO24&gt;=WS$31,WO24&lt;&gt;""),AND(WP24&gt;=WS$27,WP24&lt;&gt;"",WR24&gt;=WS$31,WR24&lt;&gt;"")),"P","")</f>
        <v/>
      </c>
      <c r="G24" s="3" t="str">
        <f>IF(OR(AND(AQ24&gt;=AY$31,AQ24&lt;&gt;"",AN24=""),AND(AT24&gt;=AY$31,AT24&lt;&gt;"",AN24=""),AND(AX24&gt;=AY$31,AX24&lt;&gt;"",AN24=""),AND(BR24&gt;=BZ$31,BR24&lt;&gt;"",BO24=""),AND(BU24&gt;=BZ$31,BU24&lt;&gt;"",BO24=""),AND(BY24&gt;=BZ$31,BY24&lt;&gt;"",BO24=""),AND(CS24&gt;=DA$31,CS24&lt;&gt;"",CP24=""),AND(CV24&gt;=DA$31,CV24&lt;&gt;"",CP24=""),AND(CZ24&gt;=DA$31,CZ24&lt;&gt;"",CP24=""),AND(DZ24&gt;=EK$31,DZ24&lt;&gt;""),AND(EC24&gt;=EK$31,EC24&lt;&gt;""),AND(EG24&gt;=EK$31,EG24&lt;&gt;""),AND(EJ24&gt;=EK$31,EJ24&lt;&gt;""),AND(FH24&gt;=FS$31,FH24&lt;&gt;""),AND(FK24&gt;=FS$31,FK24&lt;&gt;""),AND(FO24&gt;=FS$31,FO24&lt;&gt;""),AND(FR24&gt;=FS$31,FR24&lt;&gt;""),AND(GP24&gt;=HA$31,GP24&lt;&gt;""),AND(GS24&gt;=HA$31,GS24&lt;&gt;""),AND(GW24&gt;=HA$31,GW24&lt;&gt;""),AND(GZ24&gt;=HA$31,GZ24&lt;&gt;""),AND(HX24&gt;=II$31,HX24&lt;&gt;""),AND(IA24&gt;=II$31,IA24&lt;&gt;""),AND(IE24&gt;=II$31,IE24&lt;&gt;""),AND(IH24&gt;=II$31,IH24&lt;&gt;""),AND(JF24&gt;=JQ$31,JF24&lt;&gt;""),AND(JI24&gt;=JQ$31,JI24&lt;&gt;""),AND(JM24&gt;=JQ$31,JM24&lt;&gt;""),AND(JP24&gt;=JQ$31,JP24&lt;&gt;""),AND(KN24&gt;=KY$31,KN24&lt;&gt;""),AND(KQ24&gt;=KY$31,KQ24&lt;&gt;""),AND(KU24&gt;=KY$31,KU24&lt;&gt;""),AND(KX24&gt;=KY$31,KX24&lt;&gt;""),AND(LV24&gt;=MG$31,LV24&lt;&gt;""),AND(LY24&gt;=MG$31,LY24&lt;&gt;""),AND(MC24&gt;=MG$31,MC24&lt;&gt;""),AND(MF24&gt;=MG$31,MF24&lt;&gt;""),AND(ND24&gt;=NO$31,ND24&lt;&gt;""),AND(NG24&gt;=NO$31,NG24&lt;&gt;""),AND(NK24&gt;=NO$31,NK24&lt;&gt;""),AND(NN24&gt;=NO$31,NN24&lt;&gt;""),AND(OL24&gt;=OW$31,OL24&lt;&gt;""),AND(OO24&gt;=OW$31,OO24&lt;&gt;""),AND(OS24&gt;=OW$31,OS24&lt;&gt;""),AND(OV24&gt;=OW$31,OV24&lt;&gt;""),AND(PT24&gt;=QE$31,PT24&lt;&gt;""),AND(PW24&gt;=QE$31,PW24&lt;&gt;""),AND(QA24&gt;=QE$31,QA24&lt;&gt;""),AND(QD24&gt;=QE$31,QD24&lt;&gt;""),AND(RB24&gt;=RM$31,RB24&lt;&gt;""),AND(RE24&gt;=RM$31,RE24&lt;&gt;""),AND(RI24&gt;=RM$31,RI24&lt;&gt;""),AND(RL24&gt;=RM$31,RL24&lt;&gt;""),AND(SJ24&gt;=SU$31,SJ24&lt;&gt;""),AND(SM24&gt;=SU$31,SM24&lt;&gt;""),AND(SQ24&gt;=SU$31,SQ24&lt;&gt;""),AND(ST24&gt;=SU$31,ST24&lt;&gt;""),AND(TR24&gt;=UC$31,TR24&lt;&gt;""),AND(TU24&gt;=UC$31,TU24&lt;&gt;""),AND(TY24&gt;=UC$31,TYY24&lt;&gt;""),AND(UB24&gt;=UC$31,UB24&lt;&gt;""),AND(UZ24&gt;=VK$31,UZ24&lt;&gt;""),AND(VC24&gt;=VK$31,VC24&lt;&gt;""),AND(VG24&gt;=VK$31,VG24&lt;&gt;""),AND(VJ24&gt;=VK$31,VJ24&lt;&gt;""),AND(WH24&gt;=WS$31,WH24&lt;&gt;""),AND(WK24&gt;=WS$31,WK24&lt;&gt;""),AND(WO24&gt;=WS$31,WO24&lt;&gt;""),AND(WR24&gt;=WS$31,WR24&lt;&gt;"")),"P","")</f>
        <v/>
      </c>
      <c r="H24" s="36" t="str">
        <f>IF(AND(G24="P",F24=""),"No DD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$354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Merit",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Excellence",IF(I24="P","Worlds Team",IF(F24="P","National Team","")))))</f>
        <v/>
      </c>
      <c r="I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,AND(TP24&gt;=UC$28,TP24&lt;&gt;"",TR24&gt;=UC$32,TR24&lt;&gt;""),AND(TS24&gt;=UC$28,TS24&lt;&gt;"",TU24&gt;=UC$32,TU24&lt;&gt;""),AND(TW24&gt;=UC$28,TW24&lt;&gt;"",TY24&gt;=UC$32,TYY24&lt;&gt;""),AND(TZ24&gt;=UC$28,TZ24&lt;&gt;"",UB24&gt;=UC$32,UB24&lt;&gt;""),AND(UX24&gt;=VK$28,UX24&lt;&gt;"",UZ24&gt;=VK$32,UZ24&lt;&gt;""),AND(VA24&gt;=VK$28,VA24&lt;&gt;"",VC24&gt;=VK$32,VC24&lt;&gt;""),AND(VE24&gt;=VK$28,VE24&lt;&gt;"",VG24&gt;=VK$32,VG24&lt;&gt;""),AND(VH24&gt;=VK$28,VH24&lt;&gt;"",VJ24&gt;=VK$32,VJ24&lt;&gt;""),AND(WF24&gt;=WS$28,WF24&lt;&gt;"",WH24&gt;=WS$32,WH24&lt;&gt;""),AND(WI24&gt;=WS$28,WI24&lt;&gt;"",WK24&gt;=WS$32,WK24&lt;&gt;""),AND(WM24&gt;=WS$28,WM24&lt;&gt;"",WO24&gt;=WS$32,WO24&lt;&gt;""),AND(WP24&gt;=WS$28,WP24&lt;&gt;"",WR24&gt;=WS$32,WR24&lt;&gt;"")),"P","")</f>
        <v/>
      </c>
      <c r="J24" s="8">
        <f>IF(COUNT(AQ24,AT24,BR24,BU24,CS24,CV24)&gt;0,LARGE((AQ24,AT24,BR24,BU24,CS24,CV24),1),0)</f>
        <v>51.53</v>
      </c>
      <c r="K24" s="8" t="str">
        <f>IF(J24="","",IF(OR(J24=CS24,J24=CV24),$CA$1,IF(OR(J24=BR24,J24=BU24),$AZ$1,IF(OR(J24=AQ24,J24=AT24),$Y$1,""))))</f>
        <v>2025 Elite Canada</v>
      </c>
      <c r="L24" s="8">
        <f>IF(COUNT(AQ24,AT24,BR24,BU24,CS24,CV24)&gt;1,LARGE((AQ24,AT24,BR24,BU24,CS24,CV24),2),0)</f>
        <v>10.29</v>
      </c>
      <c r="M24" s="8" t="str">
        <f>IF(L24="","",IF(OR(L24=CS24,L24=CV24),$CA$1,IF(OR(L24=BR24,L24=BU24),$AZ$1,IF(OR(L24=AQ24,L24=AT24),$Y$1,""))))</f>
        <v>2025 Elite Canada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46.45</v>
      </c>
      <c r="Q24" s="8" t="str">
        <f>IF(P24="","",IF(P24=CZ24,$CA$1,IF(P24=BY24,$AZ$1,IF(P24=AX24,$Y$1,""))))</f>
        <v>2025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14.4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2025 Elite Canada</v>
      </c>
      <c r="T24" s="8">
        <f>MAX(IF(AND(AO24&lt;&gt;"",AO24&gt;=$AY$27),AP24,0),IF(AND(AR24&lt;&gt;"",AR24&gt;=$AY$27),AS24,0),IF(AND(AV24&lt;&gt;"",AV24&gt;=$AY$27),AW24,0),IF(AND(BP24&lt;&gt;"",BP24&gt;=$BZ$27),BQ24,0),IF(AND(BS24&lt;&gt;"",BS24&gt;=$BZ$27),BT24,0),IF(AND(BW24&lt;&gt;"",BW24&gt;=$BZ$27),BX24,0),IF(AND(CQ24&lt;&gt;"",CQ24&gt;=$DA$27),CR24,0),IF(AND(CT24&lt;&gt;"",CT24&gt;=$DA$27),CU24,0),IF(AND(CX24&lt;&gt;"",CX24&gt;=$DA$27),CY24,0),IF(AND(DX24&lt;&gt;"",DX24&gt;=$EK$27),DY24,0),IF(AND(EA24&lt;&gt;"",EA24&gt;=$EK$27),EB24,0),IF(AND(EE24&lt;&gt;"",EE24&gt;=$EK$27),EF24,0),IF(AND(EH24&lt;&gt;"",EH24&gt;=$EK$27),EI24,0),IF(AND(FF24&lt;&gt;"",FF24&gt;=$FS$27),FG24,0),IF(AND(FI24&lt;&gt;"",FI24&gt;=$FS$27),FJ24,0),IF(AND(FM24&lt;&gt;"",FM24&gt;=$FS$27),FN24,0),IF(AND(FP24&lt;&gt;"",FP24&gt;=$FS$27),FQ24,0),IF(AND(GN24&lt;&gt;"",GN24&gt;=$HA$27),GO24,0),IF(AND(GQ24&lt;&gt;"",GQ24&gt;=$HA$27),GR24,0),IF(AND(GU24&lt;&gt;"",GU24&gt;=$HA$27),GV24,0),IF(AND(GX24&lt;&gt;"",GX24&gt;=$HA$27),GY24,0),IF(AND(HV24&lt;&gt;"",HV24&gt;=$II$27),HW24,0),IF(AND(HY24&lt;&gt;"",HY24&gt;=$II$27),HZ24,0),IF(AND(IC24&lt;&gt;"",IC24&gt;=$II$27),ID24,0),IF(AND(IF24&lt;&gt;"",IF24&gt;=$II$27),IG24,0),IF(AND(JD24&lt;&gt;"",JD24&gt;=$JQ$27),JE24,0),IF(AND(JG24&lt;&gt;"",JG24&gt;=$JQ$27),JH24,0),IF(AND(JK24&lt;&gt;"",JK24&gt;=$JQ$27),JL24,0),IF(AND(JN24&lt;&gt;"",JN24&gt;=$JQ$27),JO24,0),IF(AND(KL24&lt;&gt;"",KL24&gt;=$KY$27),KM24,0),IF(AND(KO24&lt;&gt;"",KO24&gt;=$KY$27),KP24,0),IF(AND(KS24&lt;&gt;"",KS24&gt;=$KY$27),KT24,0),IF(AND(KV24&lt;&gt;"",KV24&gt;=$KY$27),KW24,0),IF(AND(LT24&lt;&gt;"",LT24&gt;=$MG$27),LU24,0),IF(AND(LW24&lt;&gt;"",LW24&gt;=$MG$27),LX24,0),IF(AND(MA24&lt;&gt;"",MA24&gt;=$MG$27),MB24,0),IF(AND(MD24&lt;&gt;"",MD24&gt;=$MG$27),ME24,0),IF(AND(NB24&lt;&gt;"",NB24&gt;=$NO$27),NC24,0),IF(AND(NE24&lt;&gt;"",NE24&gt;=$NO$27),NF24,0),IF(AND(NI24&lt;&gt;"",NI24&gt;=$NO$27),NJ24,0),IF(AND(NL24&lt;&gt;"",NL24&gt;=$NO$27),NM24,0),IF(AND(OJ24&lt;&gt;"",OJ24&gt;=$OW$27),OK24,0),IF(AND(OM24&lt;&gt;"",OM24&gt;=$OW$27),ON24,0),IF(AND(OQ24&lt;&gt;"",OQ24&gt;=$OW$27),OR24,0),IF(AND(OT24&lt;&gt;"",OT24&gt;=$OW$27),OU24,0),IF(AND(PR24&lt;&gt;"",PR24&gt;=$QE$27),PS24,0),IF(AND(PU24&lt;&gt;"",PU24&gt;=$QE$27),PV24,0),IF(AND(PY24&lt;&gt;"",PY24&gt;=$QE$27),PZ24,0),IF(AND(QB24&lt;&gt;"",QB24&gt;=$QE$27),QC24,0),IF(AND(QZ24&lt;&gt;"",QZ24&gt;=$RM$27),RA24,0),IF(AND(RC24&lt;&gt;"",RC24&gt;=$RM$27),RD24,0),IF(AND(RG24&lt;&gt;"",RG24&gt;=$RM$27),RH24,0),IF(AND(RJ24&lt;&gt;"",RJ24&gt;=$RM$27),RK24,0),IF(AND(SH24&lt;&gt;"",SH24&gt;=$SU$27),SI24,0),IF(AND(SK24&lt;&gt;"",SK24&gt;=$SU$27),SL24,0),IF(AND(SO24&lt;&gt;"",SO24&gt;=$SU$27),SP24,0),IF(AND(SR24&lt;&gt;"",SR24&gt;=$SU$27),SS24,0),IF(AND(TP24&lt;&gt;"",TP24&gt;=$UC$27),TQ24,0),IF(AND(TS24&lt;&gt;"",TS24&gt;=$UC$27),TT24,0),IF(AND(TW24&lt;&gt;"",TW24&gt;=$UC$27),TX24,0),IF(AND(TZ24&lt;&gt;"",TZ24&gt;=$UC$27),UA24,0),IF(AND(UX24&lt;&gt;"",UX24&gt;=$VK$27),UY24,0),IF(AND(VA24&lt;&gt;"",VA24&gt;=$VK$27),VB24,0),IF(AND(VE24&lt;&gt;"",VE24&gt;=$VK$27),VF24,0),IF(AND(VH24&lt;&gt;"",VH24&gt;=$VK$27),VI24,0),IF(AND(WF24&lt;&gt;"",WF24&gt;=$WS$27),WG24,0),IF(AND(WI24&lt;&gt;"",WI24&gt;=$WS$27),WJ24,0),IF(AND(WM24&lt;&gt;"",WM24&gt;=$WS$27),WN24,0),IF(AND(WP24&lt;&gt;"",WP24&gt;=$WS$27),WQ24,0)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>
        <v>2.2999999999999998</v>
      </c>
      <c r="BA24" s="26">
        <v>1.7</v>
      </c>
      <c r="BB24" s="26">
        <v>3</v>
      </c>
      <c r="BC24" s="26">
        <v>3.29</v>
      </c>
      <c r="BD24" s="26">
        <v>0</v>
      </c>
      <c r="BE24" s="26">
        <v>13</v>
      </c>
      <c r="BF24" s="26">
        <v>9.3000000000000007</v>
      </c>
      <c r="BG24" s="26">
        <v>14.4</v>
      </c>
      <c r="BH24" s="26">
        <v>14.93</v>
      </c>
      <c r="BI24" s="26">
        <v>0.1</v>
      </c>
      <c r="BJ24" s="26">
        <v>11.6</v>
      </c>
      <c r="BK24" s="26">
        <v>9.5</v>
      </c>
      <c r="BL24" s="26">
        <v>12.5</v>
      </c>
      <c r="BM24" s="26">
        <v>14.85</v>
      </c>
      <c r="BN24" s="26">
        <v>2</v>
      </c>
      <c r="BO24" s="28"/>
      <c r="BP24" s="39">
        <f>IF(BB24&gt;0,BB24,"")</f>
        <v>3</v>
      </c>
      <c r="BQ24" s="39">
        <f>IF(BC24&gt;0,BC24,"")</f>
        <v>3.29</v>
      </c>
      <c r="BR24" s="11">
        <f>IF(SUM(AZ24:BC24)-BD24&gt;0,SUM(AZ24:BC24)-BD24,"")</f>
        <v>10.29</v>
      </c>
      <c r="BS24" s="11">
        <f>IF(BG24&gt;0,BG24,"")</f>
        <v>14.4</v>
      </c>
      <c r="BT24" s="11">
        <f>IF(BH24&gt;0,BH24,"")</f>
        <v>14.93</v>
      </c>
      <c r="BU24" s="11">
        <f>IF(SUM(BE24:BH24)-BI24&gt;0,SUM(BE24:BH24)-BI24,"")</f>
        <v>51.53</v>
      </c>
      <c r="BV24" s="11">
        <f>IF(BR24="","",MAX(BR24,BU24))</f>
        <v>51.53</v>
      </c>
      <c r="BW24" s="11">
        <f>IF(BL24&gt;0,BL24,"")</f>
        <v>12.5</v>
      </c>
      <c r="BX24" s="11">
        <f>IF(BM24&gt;0,BM24,"")</f>
        <v>14.85</v>
      </c>
      <c r="BY24" s="11">
        <f>IF(SUM(BJ24:BM24)-BN24&gt;0,SUM(BJ24:BM24)-BN24,"")</f>
        <v>46.45</v>
      </c>
      <c r="BZ24" s="11">
        <f>IF(SUM(BV24,BY24)&gt;0,SUM(BV24,BY24),"")</f>
        <v>97.98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1" t="str">
        <f>IF(MAX(ED24,FL24,GT24,IB24,JJ24,KR24,LZ24,NH24,OP24,PX24,RF24,SN24,TV24,VD24,WL24)-IF(N24="",0,N24)&gt;0.001,MAX(ED24,FL24,GT24,IB24,JJ24,KR24,LZ24,NH24,OP24,PX24,RF24,SN24,TV24,VD24,WL24)-IF(N24="",0,N24),"")</f>
        <v/>
      </c>
      <c r="DC24" s="51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>IF(SX24&gt;0,SX24,"")</f>
        <v/>
      </c>
      <c r="TQ24" s="40" t="str">
        <f>IF(SY24&gt;0,SY24,"")</f>
        <v/>
      </c>
      <c r="TR24" s="40" t="str">
        <f>IF(SUM(SV24:SY24)-SZ24&gt;0,SUM(SV24:SY24)-SZ24,"")</f>
        <v/>
      </c>
      <c r="TS24" s="40" t="str">
        <f>IF(TC24&gt;0,TC24,"")</f>
        <v/>
      </c>
      <c r="TT24" s="40" t="str">
        <f>IF(TD24&gt;0,TD24,"")</f>
        <v/>
      </c>
      <c r="TU24" s="40" t="str">
        <f>IF(SUM(TA24:TD24)-TE24&gt;0,SUM(TA24:TD24)-TE24,"")</f>
        <v/>
      </c>
      <c r="TV24" s="40" t="str">
        <f>IF(MAX(TR24,TU24)&gt;0,MAX(TR24,TU24),"")</f>
        <v/>
      </c>
      <c r="TW24" s="40" t="str">
        <f>IF(TH24&gt;0,TH24,"")</f>
        <v/>
      </c>
      <c r="TX24" s="40" t="str">
        <f>IF(TI24&gt;0,TI24,"")</f>
        <v/>
      </c>
      <c r="TY24" s="40" t="str">
        <f>IF(SUM(TF24:TI24)-TJ24&gt;0,SUM(TF24:TI24)-TJ24,"")</f>
        <v/>
      </c>
      <c r="TZ24" s="40" t="str">
        <f>IF(TM24&gt;0,TM24,"")</f>
        <v/>
      </c>
      <c r="UA24" s="40" t="str">
        <f>IF(TN24&gt;0,TN24,"")</f>
        <v/>
      </c>
      <c r="UB24" s="40" t="str">
        <f>IF(SUM(TK24:TN24)-TO24&gt;0,SUM(TK24:TN24)-TO24,"")</f>
        <v/>
      </c>
      <c r="UC24" s="40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>IF(VN24&gt;0,VN24,"")</f>
        <v/>
      </c>
      <c r="WG24" s="40" t="str">
        <f>IF(VO24&gt;0,VO24,"")</f>
        <v/>
      </c>
      <c r="WH24" s="40" t="str">
        <f>IF(SUM(VL24:VO24)-VP24&gt;0,SUM(VL24:VO24)-VP24,"")</f>
        <v/>
      </c>
      <c r="WI24" s="40" t="str">
        <f>IF(VS24&gt;0,VS24,"")</f>
        <v/>
      </c>
      <c r="WJ24" s="40" t="str">
        <f>IF(VT24&gt;0,VT24,"")</f>
        <v/>
      </c>
      <c r="WK24" s="40" t="str">
        <f>IF(SUM(VQ24:VT24)-VU24&gt;0,SUM(VQ24:VT24)-VU24,"")</f>
        <v/>
      </c>
      <c r="WL24" s="40" t="str">
        <f>IF(MAX(WH24,WK24)&gt;0,MAX(WH24,WK24),"")</f>
        <v/>
      </c>
      <c r="WM24" s="40" t="str">
        <f>IF(VX24&gt;0,VX24,"")</f>
        <v/>
      </c>
      <c r="WN24" s="40" t="str">
        <f>IF(VY24&gt;0,VY24,"")</f>
        <v/>
      </c>
      <c r="WO24" s="40" t="str">
        <f>IF(SUM(VV24:VY24)-VZ24&gt;0,SUM(VV24:VY24)-VZ24,"")</f>
        <v/>
      </c>
      <c r="WP24" s="40" t="str">
        <f>IF(WC24&gt;0,WC24,"")</f>
        <v/>
      </c>
      <c r="WQ24" s="40" t="str">
        <f>IF(WD24&gt;0,WD24,"")</f>
        <v/>
      </c>
      <c r="WR24" s="40" t="str">
        <f>IF(SUM(WA24:WD24)-WE24&gt;0,SUM(WA24:WD24)-WE24,"")</f>
        <v/>
      </c>
      <c r="WS24" s="40" t="str">
        <f>IF(SUM(WL24,WO24,WR24)&gt;0,SUM(WL24,WO24,WR24),"")</f>
        <v/>
      </c>
      <c r="WT24" s="26">
        <f>IF($CP24="P",CA24,(CA24+AZ24)/2)</f>
        <v>1.1499999999999999</v>
      </c>
      <c r="WU24" s="26">
        <f>IF($CP24="P",CB24,(CB24+BA24)/2)</f>
        <v>0.85</v>
      </c>
      <c r="WV24" s="26">
        <f>IF($CP24="P",CC24,(CC24+BB24)/2)</f>
        <v>1.5</v>
      </c>
      <c r="WW24" s="26">
        <f>IF($CP24="P",CD24,(CD24+BC24)/2)</f>
        <v>1.645</v>
      </c>
      <c r="WX24" s="26">
        <f>IF($CP24="P",CE24,(CE24+BD24)/2)</f>
        <v>0</v>
      </c>
      <c r="WY24" s="26">
        <f>IF($CP24="P",CF24,(CF24+BE24)/2)</f>
        <v>6.5</v>
      </c>
      <c r="WZ24" s="26">
        <f>IF($CP24="P",CG24,(CG24+BF24)/2)</f>
        <v>4.6500000000000004</v>
      </c>
      <c r="XA24" s="26">
        <f>IF($CP24="P",CH24,(CH24+BG24)/2)</f>
        <v>7.2</v>
      </c>
      <c r="XB24" s="26">
        <f>IF($CP24="P",CI24,(CI24+BH24)/2)</f>
        <v>7.4649999999999999</v>
      </c>
      <c r="XC24" s="26">
        <f>IF($CP24="P",CJ24,(CJ24+BI24)/2)</f>
        <v>0.05</v>
      </c>
      <c r="XD24" s="26">
        <f>IF($CP24="P",CK24,(CK24+BJ24)/2)</f>
        <v>5.8</v>
      </c>
      <c r="XE24" s="26">
        <f>IF($CP24="P",CL24,(CL24+BK24)/2)</f>
        <v>4.75</v>
      </c>
      <c r="XF24" s="26">
        <f>IF($CP24="P",CM24,(CM24+BL24)/2)</f>
        <v>6.25</v>
      </c>
      <c r="XG24" s="26">
        <f>IF($CP24="P",CN24,(CN24+BM24)/2)</f>
        <v>7.4249999999999998</v>
      </c>
      <c r="XH24" s="26">
        <f>IF($CP24="P",CO24,(CO24+BN24)/2)</f>
        <v>1</v>
      </c>
      <c r="XI24" s="28" t="s">
        <v>53</v>
      </c>
      <c r="XJ24" s="11">
        <f>IF(WV24&gt;0,WV24,"")</f>
        <v>1.5</v>
      </c>
      <c r="XK24" s="11">
        <f>IF(WW24&gt;0,WW24,"")</f>
        <v>1.645</v>
      </c>
      <c r="XL24" s="11">
        <f>IF(SUM(WT24:WW24)-WX24&gt;0,SUM(WT24:WW24)-WX24,"")</f>
        <v>5.1449999999999996</v>
      </c>
      <c r="XM24" s="11">
        <f>IF(XA24&gt;0,XA24,"")</f>
        <v>7.2</v>
      </c>
      <c r="XN24" s="11">
        <f>IF(XB24&gt;0,XB24,"")</f>
        <v>7.4649999999999999</v>
      </c>
      <c r="XO24" s="11">
        <f>IF(SUM(WY24:XB24)-XC24&gt;0,SUM(WY24:XB24)-XC24,"")</f>
        <v>25.765000000000001</v>
      </c>
      <c r="XP24" s="11">
        <f>IF(MAX(XL24,XO24)&gt;0,MAX(XL24,XO24),"")</f>
        <v>25.765000000000001</v>
      </c>
      <c r="XQ24" s="11">
        <f>IF(XF24&gt;0,XF24,"")</f>
        <v>6.25</v>
      </c>
      <c r="XR24" s="11">
        <f>IF(XG24&gt;0,XG24,"")</f>
        <v>7.4249999999999998</v>
      </c>
      <c r="XS24" s="11">
        <f>IF(SUM(XD24:XG24)-XH24&gt;0,SUM(XD24:XG24)-XH24,"")</f>
        <v>23.225000000000001</v>
      </c>
      <c r="XT24" s="11">
        <f>IF(SUM(XP24,XS24)&gt;0,SUM(XP24,XS24),"")</f>
        <v>48.99</v>
      </c>
    </row>
    <row r="25" spans="1:644" x14ac:dyDescent="0.2">
      <c r="B25" s="5"/>
      <c r="D25" s="1"/>
    </row>
    <row r="26" spans="1:644" x14ac:dyDescent="0.2">
      <c r="G26" s="36"/>
      <c r="I26" s="36"/>
    </row>
    <row r="27" spans="1:644" x14ac:dyDescent="0.2">
      <c r="B27" s="23" t="s">
        <v>51</v>
      </c>
      <c r="C27" s="5"/>
      <c r="G27" s="3"/>
      <c r="AR27" s="41"/>
      <c r="AS27" s="41"/>
      <c r="AT27" s="41"/>
      <c r="AV27" s="32"/>
      <c r="AW27" s="32"/>
      <c r="AY27" s="42">
        <v>15.4</v>
      </c>
      <c r="BS27" s="41"/>
      <c r="BT27" s="41"/>
      <c r="BU27" s="41"/>
      <c r="BW27" s="32"/>
      <c r="BX27" s="32"/>
      <c r="BZ27" s="42">
        <v>15.9</v>
      </c>
      <c r="CT27" s="41"/>
      <c r="CU27" s="41"/>
      <c r="CV27" s="41"/>
      <c r="CX27" s="32"/>
      <c r="CY27" s="32"/>
      <c r="DA27" s="42">
        <v>15.9</v>
      </c>
      <c r="DX27" s="5"/>
      <c r="DY27" s="5"/>
      <c r="EH27" s="2"/>
      <c r="EI27" s="2"/>
      <c r="EK27" s="42">
        <v>15.9</v>
      </c>
      <c r="FF27" s="5"/>
      <c r="FG27" s="5"/>
      <c r="FP27" s="2"/>
      <c r="FQ27" s="2"/>
      <c r="FS27" s="42">
        <v>15.9</v>
      </c>
      <c r="GN27" s="5"/>
      <c r="GO27" s="5"/>
      <c r="GX27" s="2"/>
      <c r="GY27" s="2"/>
      <c r="HA27" s="42">
        <v>15.9</v>
      </c>
      <c r="HV27" s="5"/>
      <c r="HW27" s="5"/>
      <c r="IF27" s="2"/>
      <c r="IG27" s="2"/>
      <c r="II27" s="42">
        <v>15.9</v>
      </c>
      <c r="JD27" s="5"/>
      <c r="JE27" s="5"/>
      <c r="JN27" s="2"/>
      <c r="JO27" s="2"/>
      <c r="JQ27" s="42">
        <v>15.9</v>
      </c>
      <c r="KL27" s="5"/>
      <c r="KM27" s="5"/>
      <c r="KV27" s="2"/>
      <c r="KW27" s="2"/>
      <c r="KY27" s="42">
        <v>15.9</v>
      </c>
      <c r="LT27" s="5"/>
      <c r="LU27" s="5"/>
      <c r="MD27" s="2"/>
      <c r="ME27" s="2"/>
      <c r="MG27" s="42">
        <v>15.9</v>
      </c>
      <c r="NB27" s="5"/>
      <c r="NC27" s="5"/>
      <c r="NL27" s="2"/>
      <c r="NM27" s="2"/>
      <c r="NO27" s="42">
        <v>15.9</v>
      </c>
      <c r="OJ27" s="5"/>
      <c r="OK27" s="5"/>
      <c r="OT27" s="2"/>
      <c r="OU27" s="2"/>
      <c r="OW27" s="42">
        <v>15.9</v>
      </c>
      <c r="PR27" s="5"/>
      <c r="PS27" s="5"/>
      <c r="QB27" s="2"/>
      <c r="QC27" s="2"/>
      <c r="QE27" s="42">
        <v>15.9</v>
      </c>
      <c r="QZ27" s="5"/>
      <c r="RA27" s="5"/>
      <c r="RJ27" s="2"/>
      <c r="RK27" s="2"/>
      <c r="RM27" s="42">
        <v>15.9</v>
      </c>
      <c r="SH27" s="5"/>
      <c r="SI27" s="5"/>
      <c r="SR27" s="2"/>
      <c r="SS27" s="2"/>
      <c r="SU27" s="42">
        <v>15.9</v>
      </c>
      <c r="TP27" s="5"/>
      <c r="TQ27" s="5"/>
      <c r="TZ27" s="2"/>
      <c r="UA27" s="2"/>
      <c r="UC27" s="42">
        <v>15.9</v>
      </c>
      <c r="UX27" s="5"/>
      <c r="UY27" s="5"/>
      <c r="VH27" s="2"/>
      <c r="VI27" s="2"/>
      <c r="VK27" s="42">
        <v>15.9</v>
      </c>
      <c r="WF27" s="5"/>
      <c r="WG27" s="5"/>
      <c r="WP27" s="2"/>
      <c r="WQ27" s="2"/>
      <c r="WS27" s="42">
        <v>15.9</v>
      </c>
    </row>
    <row r="28" spans="1:644" x14ac:dyDescent="0.2">
      <c r="B28" s="30" t="s">
        <v>50</v>
      </c>
      <c r="C28" s="5"/>
      <c r="X28" s="2"/>
      <c r="AR28" s="41"/>
      <c r="AS28" s="41"/>
      <c r="AT28" s="41"/>
      <c r="AV28" s="32"/>
      <c r="AW28" s="32"/>
      <c r="AY28" s="43">
        <v>16</v>
      </c>
      <c r="BS28" s="41"/>
      <c r="BT28" s="41"/>
      <c r="BU28" s="41"/>
      <c r="BW28" s="32"/>
      <c r="BX28" s="32"/>
      <c r="BZ28" s="43">
        <v>17</v>
      </c>
      <c r="CT28" s="41"/>
      <c r="CU28" s="41"/>
      <c r="CV28" s="41"/>
      <c r="CX28" s="32"/>
      <c r="CY28" s="32"/>
      <c r="DA28" s="43">
        <v>17</v>
      </c>
      <c r="DX28" s="5"/>
      <c r="DY28" s="5"/>
      <c r="EH28" s="2"/>
      <c r="EI28" s="2"/>
      <c r="EK28" s="43">
        <v>17</v>
      </c>
      <c r="FF28" s="5"/>
      <c r="FG28" s="5"/>
      <c r="FP28" s="2"/>
      <c r="FQ28" s="2"/>
      <c r="FS28" s="43">
        <v>17</v>
      </c>
      <c r="GN28" s="5"/>
      <c r="GO28" s="5"/>
      <c r="GX28" s="2"/>
      <c r="GY28" s="2"/>
      <c r="HA28" s="43">
        <v>17</v>
      </c>
      <c r="HV28" s="5"/>
      <c r="HW28" s="5"/>
      <c r="IF28" s="2"/>
      <c r="IG28" s="2"/>
      <c r="II28" s="43">
        <v>17</v>
      </c>
      <c r="JD28" s="5"/>
      <c r="JE28" s="5"/>
      <c r="JN28" s="2"/>
      <c r="JO28" s="2"/>
      <c r="JQ28" s="43">
        <v>17</v>
      </c>
      <c r="KL28" s="5"/>
      <c r="KM28" s="5"/>
      <c r="KV28" s="2"/>
      <c r="KW28" s="2"/>
      <c r="KY28" s="43">
        <v>17</v>
      </c>
      <c r="LT28" s="5"/>
      <c r="LU28" s="5"/>
      <c r="MD28" s="2"/>
      <c r="ME28" s="2"/>
      <c r="MG28" s="43">
        <v>17</v>
      </c>
      <c r="NB28" s="5"/>
      <c r="NC28" s="5"/>
      <c r="NL28" s="2"/>
      <c r="NM28" s="2"/>
      <c r="NO28" s="43">
        <v>17</v>
      </c>
      <c r="OJ28" s="5"/>
      <c r="OK28" s="5"/>
      <c r="OT28" s="2"/>
      <c r="OU28" s="2"/>
      <c r="OW28" s="43">
        <v>17</v>
      </c>
      <c r="PR28" s="5"/>
      <c r="PS28" s="5"/>
      <c r="QB28" s="2"/>
      <c r="QC28" s="2"/>
      <c r="QE28" s="43">
        <v>17</v>
      </c>
      <c r="QZ28" s="5"/>
      <c r="RA28" s="5"/>
      <c r="RJ28" s="2"/>
      <c r="RK28" s="2"/>
      <c r="RM28" s="43">
        <v>17</v>
      </c>
      <c r="SH28" s="5"/>
      <c r="SI28" s="5"/>
      <c r="SR28" s="2"/>
      <c r="SS28" s="2"/>
      <c r="SU28" s="43">
        <v>17</v>
      </c>
      <c r="TP28" s="5"/>
      <c r="TQ28" s="5"/>
      <c r="TZ28" s="2"/>
      <c r="UA28" s="2"/>
      <c r="UC28" s="43">
        <v>17</v>
      </c>
      <c r="UX28" s="5"/>
      <c r="UY28" s="5"/>
      <c r="VH28" s="2"/>
      <c r="VI28" s="2"/>
      <c r="VK28" s="43">
        <v>17</v>
      </c>
      <c r="WF28" s="5"/>
      <c r="WG28" s="5"/>
      <c r="WP28" s="2"/>
      <c r="WQ28" s="2"/>
      <c r="WS28" s="43">
        <v>17</v>
      </c>
    </row>
    <row r="29" spans="1:644" x14ac:dyDescent="0.2">
      <c r="A29" s="5"/>
      <c r="B29" s="31" t="s">
        <v>63</v>
      </c>
      <c r="C29" s="5"/>
      <c r="E29" s="2"/>
      <c r="AR29" s="41"/>
      <c r="AS29" s="41"/>
      <c r="AT29" s="41"/>
      <c r="AU29" s="32"/>
      <c r="AV29" s="32"/>
      <c r="AW29" s="32"/>
      <c r="AX29" s="32"/>
      <c r="AY29" s="44">
        <v>16.2</v>
      </c>
      <c r="BS29" s="41"/>
      <c r="BT29" s="41"/>
      <c r="BU29" s="41"/>
      <c r="BW29" s="32"/>
      <c r="BX29" s="32"/>
      <c r="BZ29" s="44">
        <v>18.100000000000001</v>
      </c>
      <c r="CT29" s="41"/>
      <c r="CU29" s="41"/>
      <c r="CV29" s="41"/>
      <c r="CW29" s="32"/>
      <c r="CX29" s="32"/>
      <c r="CY29" s="32"/>
      <c r="CZ29" s="32"/>
      <c r="DA29" s="44">
        <v>18.100000000000001</v>
      </c>
      <c r="DX29" s="5"/>
      <c r="DY29" s="5"/>
      <c r="EH29" s="2"/>
      <c r="EI29" s="2"/>
      <c r="EK29" s="44">
        <v>0</v>
      </c>
      <c r="FF29" s="5"/>
      <c r="FG29" s="5"/>
      <c r="FP29" s="2"/>
      <c r="FQ29" s="2"/>
      <c r="FS29" s="44">
        <v>0</v>
      </c>
      <c r="GN29" s="5"/>
      <c r="GO29" s="5"/>
      <c r="GX29" s="2"/>
      <c r="GY29" s="2"/>
      <c r="HA29" s="44">
        <v>0</v>
      </c>
      <c r="HV29" s="5"/>
      <c r="HW29" s="5"/>
      <c r="IF29" s="2"/>
      <c r="IG29" s="2"/>
      <c r="II29" s="44">
        <v>0</v>
      </c>
      <c r="JD29" s="5"/>
      <c r="JE29" s="5"/>
      <c r="JN29" s="2"/>
      <c r="JO29" s="2"/>
      <c r="JQ29" s="44">
        <v>0</v>
      </c>
      <c r="KL29" s="5"/>
      <c r="KM29" s="5"/>
      <c r="KV29" s="2"/>
      <c r="KW29" s="2"/>
      <c r="KY29" s="44">
        <v>0</v>
      </c>
      <c r="LT29" s="5"/>
      <c r="LU29" s="5"/>
      <c r="MD29" s="2"/>
      <c r="ME29" s="2"/>
      <c r="MG29" s="44">
        <v>0</v>
      </c>
      <c r="NB29" s="5"/>
      <c r="NC29" s="5"/>
      <c r="NL29" s="2"/>
      <c r="NM29" s="2"/>
      <c r="NO29" s="44">
        <v>18.100000000000001</v>
      </c>
      <c r="OJ29" s="5"/>
      <c r="OK29" s="5"/>
      <c r="OT29" s="2"/>
      <c r="OU29" s="2"/>
      <c r="OW29" s="44">
        <v>0</v>
      </c>
      <c r="PR29" s="5"/>
      <c r="PS29" s="5"/>
      <c r="QB29" s="2"/>
      <c r="QC29" s="2"/>
      <c r="QE29" s="44">
        <v>0</v>
      </c>
      <c r="QZ29" s="5"/>
      <c r="RA29" s="5"/>
      <c r="RJ29" s="2"/>
      <c r="RK29" s="2"/>
      <c r="RM29" s="44">
        <v>0</v>
      </c>
      <c r="SH29" s="5"/>
      <c r="SI29" s="5"/>
      <c r="SR29" s="2"/>
      <c r="SS29" s="2"/>
      <c r="SU29" s="44">
        <v>0</v>
      </c>
      <c r="TP29" s="5"/>
      <c r="TQ29" s="5"/>
      <c r="TZ29" s="2"/>
      <c r="UA29" s="2"/>
      <c r="UC29" s="44">
        <v>0</v>
      </c>
      <c r="UX29" s="5"/>
      <c r="UY29" s="5"/>
      <c r="VH29" s="2"/>
      <c r="VI29" s="2"/>
      <c r="VK29" s="44">
        <v>0</v>
      </c>
      <c r="WF29" s="5"/>
      <c r="WG29" s="5"/>
      <c r="WP29" s="2"/>
      <c r="WQ29" s="2"/>
      <c r="WS29" s="44">
        <v>0</v>
      </c>
    </row>
    <row r="30" spans="1:644" x14ac:dyDescent="0.2">
      <c r="A30" s="5"/>
      <c r="B30" s="35" t="s">
        <v>75</v>
      </c>
      <c r="C30" s="5"/>
      <c r="E30" s="2"/>
      <c r="AR30" s="41"/>
      <c r="AS30" s="41"/>
      <c r="AT30" s="41"/>
      <c r="AU30" s="32"/>
      <c r="AV30" s="32"/>
      <c r="AW30" s="32"/>
      <c r="AX30" s="32"/>
      <c r="AY30" s="45">
        <v>17.100000000000001</v>
      </c>
      <c r="BS30" s="41"/>
      <c r="BT30" s="41"/>
      <c r="BU30" s="41"/>
      <c r="BW30" s="32"/>
      <c r="BX30" s="32"/>
      <c r="BZ30" s="45">
        <v>18.899999999999999</v>
      </c>
      <c r="CT30" s="41"/>
      <c r="CU30" s="41"/>
      <c r="CV30" s="41"/>
      <c r="CW30" s="32"/>
      <c r="CX30" s="32"/>
      <c r="CY30" s="32"/>
      <c r="CZ30" s="32"/>
      <c r="DA30" s="45">
        <v>18.899999999999999</v>
      </c>
      <c r="DX30" s="5"/>
      <c r="DY30" s="5"/>
      <c r="EH30" s="2"/>
      <c r="EI30" s="2"/>
      <c r="EK30" s="45">
        <v>0</v>
      </c>
      <c r="FF30" s="5"/>
      <c r="FG30" s="5"/>
      <c r="FP30" s="2"/>
      <c r="FQ30" s="2"/>
      <c r="FS30" s="45">
        <v>0</v>
      </c>
      <c r="GN30" s="5"/>
      <c r="GO30" s="5"/>
      <c r="GX30" s="2"/>
      <c r="GY30" s="2"/>
      <c r="HA30" s="45">
        <v>0</v>
      </c>
      <c r="HV30" s="5"/>
      <c r="HW30" s="5"/>
      <c r="IF30" s="2"/>
      <c r="IG30" s="2"/>
      <c r="II30" s="45">
        <v>0</v>
      </c>
      <c r="JD30" s="5"/>
      <c r="JE30" s="5"/>
      <c r="JN30" s="2"/>
      <c r="JO30" s="2"/>
      <c r="JQ30" s="45">
        <v>0</v>
      </c>
      <c r="KL30" s="5"/>
      <c r="KM30" s="5"/>
      <c r="KV30" s="2"/>
      <c r="KW30" s="2"/>
      <c r="KY30" s="45">
        <v>0</v>
      </c>
      <c r="LT30" s="5"/>
      <c r="LU30" s="5"/>
      <c r="MD30" s="2"/>
      <c r="ME30" s="2"/>
      <c r="MG30" s="45">
        <v>0</v>
      </c>
      <c r="NB30" s="5"/>
      <c r="NC30" s="5"/>
      <c r="NL30" s="2"/>
      <c r="NM30" s="2"/>
      <c r="NO30" s="45">
        <v>18.899999999999999</v>
      </c>
      <c r="OJ30" s="5"/>
      <c r="OK30" s="5"/>
      <c r="OT30" s="2"/>
      <c r="OU30" s="2"/>
      <c r="OW30" s="45">
        <v>0</v>
      </c>
      <c r="PR30" s="5"/>
      <c r="PS30" s="5"/>
      <c r="QB30" s="2"/>
      <c r="QC30" s="2"/>
      <c r="QE30" s="45">
        <v>0</v>
      </c>
      <c r="QZ30" s="5"/>
      <c r="RA30" s="5"/>
      <c r="RJ30" s="2"/>
      <c r="RK30" s="2"/>
      <c r="RM30" s="45">
        <v>0</v>
      </c>
      <c r="SH30" s="5"/>
      <c r="SI30" s="5"/>
      <c r="SR30" s="2"/>
      <c r="SS30" s="2"/>
      <c r="SU30" s="45">
        <v>0</v>
      </c>
      <c r="TP30" s="5"/>
      <c r="TQ30" s="5"/>
      <c r="TZ30" s="2"/>
      <c r="UA30" s="2"/>
      <c r="UC30" s="45">
        <v>0</v>
      </c>
      <c r="UX30" s="5"/>
      <c r="UY30" s="5"/>
      <c r="VH30" s="2"/>
      <c r="VI30" s="2"/>
      <c r="VK30" s="45">
        <v>0</v>
      </c>
      <c r="WF30" s="5"/>
      <c r="WG30" s="5"/>
      <c r="WP30" s="2"/>
      <c r="WQ30" s="2"/>
      <c r="WS30" s="45">
        <v>0</v>
      </c>
    </row>
    <row r="31" spans="1:644" x14ac:dyDescent="0.2">
      <c r="A31" s="5"/>
      <c r="B31" s="34" t="s">
        <v>48</v>
      </c>
      <c r="C31" s="5"/>
      <c r="P31" s="2"/>
      <c r="AR31" s="41"/>
      <c r="AS31" s="41"/>
      <c r="AT31" s="41"/>
      <c r="AU31" s="32"/>
      <c r="AV31" s="32"/>
      <c r="AW31" s="32"/>
      <c r="AX31" s="32"/>
      <c r="AY31" s="46">
        <v>54</v>
      </c>
      <c r="BS31" s="41"/>
      <c r="BT31" s="41"/>
      <c r="BU31" s="41"/>
      <c r="BW31" s="32"/>
      <c r="BX31" s="32"/>
      <c r="BZ31" s="46">
        <v>54.9</v>
      </c>
      <c r="CT31" s="41"/>
      <c r="CU31" s="41"/>
      <c r="CV31" s="41"/>
      <c r="CW31" s="32"/>
      <c r="CX31" s="32"/>
      <c r="CY31" s="32"/>
      <c r="CZ31" s="32"/>
      <c r="DA31" s="46">
        <v>54.9</v>
      </c>
      <c r="DX31" s="5"/>
      <c r="DY31" s="5"/>
      <c r="EH31" s="2"/>
      <c r="EI31" s="2"/>
      <c r="EK31" s="46">
        <v>54.9</v>
      </c>
      <c r="FF31" s="5"/>
      <c r="FG31" s="5"/>
      <c r="FP31" s="2"/>
      <c r="FQ31" s="2"/>
      <c r="FS31" s="46">
        <v>54.9</v>
      </c>
      <c r="GN31" s="5"/>
      <c r="GO31" s="5"/>
      <c r="GX31" s="2"/>
      <c r="GY31" s="2"/>
      <c r="HA31" s="46">
        <v>54.9</v>
      </c>
      <c r="HV31" s="5"/>
      <c r="HW31" s="5"/>
      <c r="IF31" s="2"/>
      <c r="IG31" s="2"/>
      <c r="II31" s="46">
        <v>54.9</v>
      </c>
      <c r="JD31" s="5"/>
      <c r="JE31" s="5"/>
      <c r="JN31" s="2"/>
      <c r="JO31" s="2"/>
      <c r="JQ31" s="46">
        <v>54.9</v>
      </c>
      <c r="KL31" s="5"/>
      <c r="KM31" s="5"/>
      <c r="KV31" s="2"/>
      <c r="KW31" s="2"/>
      <c r="KY31" s="46">
        <v>54.9</v>
      </c>
      <c r="LT31" s="5"/>
      <c r="LU31" s="5"/>
      <c r="MD31" s="2"/>
      <c r="ME31" s="2"/>
      <c r="MG31" s="46">
        <v>54.9</v>
      </c>
      <c r="NB31" s="5"/>
      <c r="NC31" s="5"/>
      <c r="NL31" s="2"/>
      <c r="NM31" s="2"/>
      <c r="NO31" s="46">
        <v>54.9</v>
      </c>
      <c r="OJ31" s="5"/>
      <c r="OK31" s="5"/>
      <c r="OT31" s="2"/>
      <c r="OU31" s="2"/>
      <c r="OW31" s="46">
        <v>54.9</v>
      </c>
      <c r="PR31" s="5"/>
      <c r="PS31" s="5"/>
      <c r="QB31" s="2"/>
      <c r="QC31" s="2"/>
      <c r="QE31" s="46">
        <v>54.9</v>
      </c>
      <c r="QZ31" s="5"/>
      <c r="RA31" s="5"/>
      <c r="RJ31" s="2"/>
      <c r="RK31" s="2"/>
      <c r="RM31" s="46">
        <v>54.9</v>
      </c>
      <c r="SH31" s="5"/>
      <c r="SI31" s="5"/>
      <c r="SR31" s="2"/>
      <c r="SS31" s="2"/>
      <c r="SU31" s="46">
        <v>54.9</v>
      </c>
      <c r="TP31" s="5"/>
      <c r="TQ31" s="5"/>
      <c r="TZ31" s="2"/>
      <c r="UA31" s="2"/>
      <c r="UC31" s="46">
        <v>54.9</v>
      </c>
      <c r="UX31" s="5"/>
      <c r="UY31" s="5"/>
      <c r="VH31" s="2"/>
      <c r="VI31" s="2"/>
      <c r="VK31" s="46">
        <v>54.9</v>
      </c>
      <c r="WF31" s="5"/>
      <c r="WG31" s="5"/>
      <c r="WP31" s="2"/>
      <c r="WQ31" s="2"/>
      <c r="WS31" s="46">
        <v>54.9</v>
      </c>
    </row>
    <row r="32" spans="1:644" x14ac:dyDescent="0.2">
      <c r="A32" s="5"/>
      <c r="B32" s="24" t="s">
        <v>49</v>
      </c>
      <c r="C32" s="5"/>
      <c r="P32" s="2"/>
      <c r="AR32" s="41"/>
      <c r="AS32" s="41"/>
      <c r="AT32" s="41"/>
      <c r="AU32" s="32"/>
      <c r="AV32" s="32"/>
      <c r="AW32" s="32"/>
      <c r="AX32" s="32"/>
      <c r="AY32" s="47">
        <v>56</v>
      </c>
      <c r="BS32" s="41"/>
      <c r="BT32" s="41"/>
      <c r="BU32" s="41"/>
      <c r="BW32" s="32"/>
      <c r="BX32" s="32"/>
      <c r="BZ32" s="47">
        <v>56.7</v>
      </c>
      <c r="CT32" s="41"/>
      <c r="CU32" s="41"/>
      <c r="CV32" s="41"/>
      <c r="CW32" s="32"/>
      <c r="CX32" s="32"/>
      <c r="CY32" s="32"/>
      <c r="CZ32" s="32"/>
      <c r="DA32" s="47">
        <v>56.7</v>
      </c>
      <c r="DX32" s="5"/>
      <c r="DY32" s="5"/>
      <c r="EH32" s="2"/>
      <c r="EI32" s="2"/>
      <c r="EK32" s="47">
        <v>56.7</v>
      </c>
      <c r="FF32" s="5"/>
      <c r="FG32" s="5"/>
      <c r="FP32" s="2"/>
      <c r="FQ32" s="2"/>
      <c r="FS32" s="47">
        <v>56.7</v>
      </c>
      <c r="GN32" s="5"/>
      <c r="GO32" s="5"/>
      <c r="GX32" s="2"/>
      <c r="GY32" s="2"/>
      <c r="HA32" s="47">
        <v>56.7</v>
      </c>
      <c r="HV32" s="5"/>
      <c r="HW32" s="5"/>
      <c r="IF32" s="2"/>
      <c r="IG32" s="2"/>
      <c r="II32" s="47">
        <v>56.7</v>
      </c>
      <c r="JD32" s="5"/>
      <c r="JE32" s="5"/>
      <c r="JN32" s="2"/>
      <c r="JO32" s="2"/>
      <c r="JQ32" s="47">
        <v>56.7</v>
      </c>
      <c r="KL32" s="5"/>
      <c r="KM32" s="5"/>
      <c r="KV32" s="2"/>
      <c r="KW32" s="2"/>
      <c r="KY32" s="47">
        <v>56.7</v>
      </c>
      <c r="LT32" s="5"/>
      <c r="LU32" s="5"/>
      <c r="MD32" s="2"/>
      <c r="ME32" s="2"/>
      <c r="MG32" s="47">
        <v>56.7</v>
      </c>
      <c r="NB32" s="5"/>
      <c r="NC32" s="5"/>
      <c r="NL32" s="2"/>
      <c r="NM32" s="2"/>
      <c r="NO32" s="47">
        <v>56.7</v>
      </c>
      <c r="OJ32" s="5"/>
      <c r="OK32" s="5"/>
      <c r="OT32" s="2"/>
      <c r="OU32" s="2"/>
      <c r="OW32" s="47">
        <v>56.7</v>
      </c>
      <c r="PR32" s="5"/>
      <c r="PS32" s="5"/>
      <c r="QB32" s="2"/>
      <c r="QC32" s="2"/>
      <c r="QE32" s="47">
        <v>56.7</v>
      </c>
      <c r="QZ32" s="5"/>
      <c r="RA32" s="5"/>
      <c r="RJ32" s="2"/>
      <c r="RK32" s="2"/>
      <c r="RM32" s="47">
        <v>56.7</v>
      </c>
      <c r="SH32" s="5"/>
      <c r="SI32" s="5"/>
      <c r="SR32" s="2"/>
      <c r="SS32" s="2"/>
      <c r="SU32" s="47">
        <v>56.7</v>
      </c>
      <c r="TP32" s="5"/>
      <c r="TQ32" s="5"/>
      <c r="TZ32" s="2"/>
      <c r="UA32" s="2"/>
      <c r="UC32" s="47">
        <v>56.7</v>
      </c>
      <c r="UX32" s="5"/>
      <c r="UY32" s="5"/>
      <c r="VH32" s="2"/>
      <c r="VI32" s="2"/>
      <c r="VK32" s="47">
        <v>56.7</v>
      </c>
      <c r="WF32" s="5"/>
      <c r="WG32" s="5"/>
      <c r="WP32" s="2"/>
      <c r="WQ32" s="2"/>
      <c r="WS32" s="47">
        <v>56.7</v>
      </c>
    </row>
    <row r="33" spans="1:617" x14ac:dyDescent="0.2">
      <c r="A33" s="5"/>
      <c r="B33" s="33" t="s">
        <v>62</v>
      </c>
      <c r="C33" s="5"/>
      <c r="AR33" s="41"/>
      <c r="AS33" s="41"/>
      <c r="AT33" s="41"/>
      <c r="AU33" s="32"/>
      <c r="AV33" s="32"/>
      <c r="AW33" s="32"/>
      <c r="AX33" s="32"/>
      <c r="AY33" s="48">
        <v>57</v>
      </c>
      <c r="BS33" s="41"/>
      <c r="BT33" s="41"/>
      <c r="BU33" s="41"/>
      <c r="BW33" s="32"/>
      <c r="BX33" s="32"/>
      <c r="BZ33" s="48">
        <v>58.4</v>
      </c>
      <c r="CT33" s="41"/>
      <c r="CU33" s="41"/>
      <c r="CV33" s="41"/>
      <c r="CW33" s="32"/>
      <c r="CX33" s="32"/>
      <c r="CY33" s="32"/>
      <c r="CZ33" s="32"/>
      <c r="DA33" s="48">
        <v>58.4</v>
      </c>
      <c r="DX33" s="5"/>
      <c r="DY33" s="5"/>
      <c r="EH33" s="2"/>
      <c r="EI33" s="2"/>
      <c r="EJ33" s="37"/>
      <c r="EK33" s="48">
        <v>58.4</v>
      </c>
      <c r="FF33" s="5"/>
      <c r="FG33" s="5"/>
      <c r="FP33" s="2"/>
      <c r="FQ33" s="2"/>
      <c r="FR33" s="37"/>
      <c r="FS33" s="48">
        <v>58.4</v>
      </c>
      <c r="GN33" s="5"/>
      <c r="GO33" s="5"/>
      <c r="GX33" s="2"/>
      <c r="GY33" s="2"/>
      <c r="GZ33" s="37"/>
      <c r="HA33" s="48">
        <v>58.4</v>
      </c>
      <c r="HV33" s="5"/>
      <c r="HW33" s="5"/>
      <c r="IF33" s="2"/>
      <c r="IG33" s="2"/>
      <c r="IH33" s="37"/>
      <c r="II33" s="48">
        <v>58.4</v>
      </c>
      <c r="JD33" s="5"/>
      <c r="JE33" s="5"/>
      <c r="JN33" s="2"/>
      <c r="JO33" s="2"/>
      <c r="JP33" s="37"/>
      <c r="JQ33" s="48">
        <v>58.4</v>
      </c>
      <c r="KL33" s="5"/>
      <c r="KM33" s="5"/>
      <c r="KV33" s="2"/>
      <c r="KW33" s="2"/>
      <c r="KX33" s="37"/>
      <c r="KY33" s="48">
        <v>58.4</v>
      </c>
      <c r="LT33" s="5"/>
      <c r="LU33" s="5"/>
      <c r="MD33" s="2"/>
      <c r="ME33" s="2"/>
      <c r="MF33" s="37"/>
      <c r="MG33" s="48">
        <v>58.4</v>
      </c>
      <c r="NB33" s="5"/>
      <c r="NC33" s="5"/>
      <c r="NL33" s="2"/>
      <c r="NM33" s="2"/>
      <c r="NN33" s="37"/>
      <c r="NO33" s="48">
        <v>58.4</v>
      </c>
      <c r="OJ33" s="5"/>
      <c r="OK33" s="5"/>
      <c r="OT33" s="2"/>
      <c r="OU33" s="2"/>
      <c r="OV33" s="37"/>
      <c r="OW33" s="48">
        <v>58.4</v>
      </c>
      <c r="PR33" s="5"/>
      <c r="PS33" s="5"/>
      <c r="QB33" s="2"/>
      <c r="QC33" s="2"/>
      <c r="QD33" s="37"/>
      <c r="QE33" s="48">
        <v>58.4</v>
      </c>
      <c r="QZ33" s="5"/>
      <c r="RA33" s="5"/>
      <c r="RJ33" s="2"/>
      <c r="RK33" s="2"/>
      <c r="RL33" s="37"/>
      <c r="RM33" s="48">
        <v>58.4</v>
      </c>
      <c r="SH33" s="5"/>
      <c r="SI33" s="5"/>
      <c r="SR33" s="2"/>
      <c r="SS33" s="2"/>
      <c r="ST33" s="37"/>
      <c r="SU33" s="48">
        <v>58.4</v>
      </c>
      <c r="TP33" s="5"/>
      <c r="TQ33" s="5"/>
      <c r="TZ33" s="2"/>
      <c r="UA33" s="2"/>
      <c r="UB33" s="37"/>
      <c r="UC33" s="48">
        <v>58.4</v>
      </c>
      <c r="UX33" s="5"/>
      <c r="UY33" s="5"/>
      <c r="VH33" s="2"/>
      <c r="VI33" s="2"/>
      <c r="VJ33" s="37"/>
      <c r="VK33" s="48">
        <v>58.4</v>
      </c>
      <c r="WF33" s="5"/>
      <c r="WG33" s="5"/>
      <c r="WP33" s="2"/>
      <c r="WQ33" s="2"/>
      <c r="WR33" s="37"/>
      <c r="WS33" s="48">
        <v>58.4</v>
      </c>
    </row>
    <row r="34" spans="1:617" x14ac:dyDescent="0.2">
      <c r="A34" s="5"/>
      <c r="B34" s="25" t="s">
        <v>32</v>
      </c>
      <c r="C34" s="5"/>
      <c r="P34" s="2"/>
      <c r="AR34" s="41"/>
      <c r="AS34" s="41"/>
      <c r="AT34" s="41"/>
      <c r="AU34" s="32"/>
      <c r="AV34" s="41"/>
      <c r="AW34" s="41"/>
      <c r="AX34" s="32"/>
      <c r="AY34" s="49">
        <v>59</v>
      </c>
      <c r="BS34" s="41"/>
      <c r="BT34" s="41"/>
      <c r="BU34" s="41"/>
      <c r="BW34" s="41"/>
      <c r="BX34" s="32"/>
      <c r="BZ34" s="49">
        <v>60</v>
      </c>
      <c r="CT34" s="41"/>
      <c r="CU34" s="41"/>
      <c r="CV34" s="41"/>
      <c r="CW34" s="32"/>
      <c r="CX34" s="41"/>
      <c r="CY34" s="32"/>
      <c r="CZ34" s="32"/>
      <c r="DA34" s="49">
        <v>60</v>
      </c>
      <c r="DX34" s="5"/>
      <c r="DY34" s="5"/>
      <c r="EH34" s="41"/>
      <c r="EI34" s="2"/>
      <c r="EK34" s="49">
        <v>60</v>
      </c>
      <c r="FF34" s="5"/>
      <c r="FG34" s="5"/>
      <c r="FP34" s="41"/>
      <c r="FQ34" s="2"/>
      <c r="FS34" s="49">
        <v>60</v>
      </c>
      <c r="GN34" s="5"/>
      <c r="GO34" s="5"/>
      <c r="GX34" s="2"/>
      <c r="GY34" s="2"/>
      <c r="HA34" s="49">
        <v>60</v>
      </c>
      <c r="HV34" s="5"/>
      <c r="HW34" s="5"/>
      <c r="IF34" s="41"/>
      <c r="IG34" s="2"/>
      <c r="II34" s="49">
        <v>60</v>
      </c>
      <c r="JD34" s="5"/>
      <c r="JE34" s="5"/>
      <c r="JN34" s="2"/>
      <c r="JO34" s="2"/>
      <c r="JQ34" s="49">
        <v>60</v>
      </c>
      <c r="KL34" s="5"/>
      <c r="KM34" s="5"/>
      <c r="KV34" s="2"/>
      <c r="KW34" s="2"/>
      <c r="KY34" s="49">
        <v>60</v>
      </c>
      <c r="LT34" s="5"/>
      <c r="LU34" s="5"/>
      <c r="MD34" s="2"/>
      <c r="ME34" s="2"/>
      <c r="MG34" s="49">
        <v>60</v>
      </c>
      <c r="NB34" s="5"/>
      <c r="NC34" s="5"/>
      <c r="NL34" s="2"/>
      <c r="NM34" s="2"/>
      <c r="NO34" s="49">
        <v>60</v>
      </c>
      <c r="OJ34" s="5"/>
      <c r="OK34" s="5"/>
      <c r="OT34" s="2"/>
      <c r="OU34" s="2"/>
      <c r="OW34" s="49">
        <v>60</v>
      </c>
      <c r="PR34" s="5"/>
      <c r="PS34" s="5"/>
      <c r="QB34" s="2"/>
      <c r="QC34" s="2"/>
      <c r="QE34" s="49">
        <v>60</v>
      </c>
      <c r="QZ34" s="5"/>
      <c r="RA34" s="5"/>
      <c r="RJ34" s="2"/>
      <c r="RK34" s="2"/>
      <c r="RM34" s="49">
        <v>60</v>
      </c>
      <c r="SH34" s="5"/>
      <c r="SI34" s="5"/>
      <c r="SR34" s="2"/>
      <c r="SS34" s="2"/>
      <c r="SU34" s="49">
        <v>60</v>
      </c>
      <c r="TP34" s="5"/>
      <c r="TQ34" s="5"/>
      <c r="TZ34" s="2"/>
      <c r="UA34" s="2"/>
      <c r="UC34" s="49">
        <v>60</v>
      </c>
      <c r="UX34" s="5"/>
      <c r="UY34" s="5"/>
      <c r="VH34" s="2"/>
      <c r="VI34" s="2"/>
      <c r="VK34" s="49">
        <v>60</v>
      </c>
      <c r="WF34" s="5"/>
      <c r="WG34" s="5"/>
      <c r="WP34" s="2"/>
      <c r="WQ34" s="2"/>
      <c r="WS34" s="49">
        <v>60</v>
      </c>
    </row>
    <row r="35" spans="1:617" x14ac:dyDescent="0.2">
      <c r="B35" s="29" t="s">
        <v>54</v>
      </c>
      <c r="C35" s="2"/>
      <c r="AU35" s="32"/>
      <c r="AX35" s="32"/>
      <c r="CW35" s="32"/>
      <c r="CZ35" s="32"/>
    </row>
    <row r="36" spans="1:617" x14ac:dyDescent="0.2">
      <c r="A36" s="5"/>
      <c r="B36" s="5"/>
      <c r="C36" s="20"/>
      <c r="AQ36" s="32"/>
      <c r="AR36" s="32"/>
      <c r="AS36" s="32"/>
      <c r="AT36" s="32"/>
      <c r="AU36" s="32"/>
      <c r="AX36" s="32"/>
      <c r="CS36" s="32"/>
      <c r="CT36" s="32"/>
      <c r="CU36" s="32"/>
      <c r="CV36" s="32"/>
      <c r="CW36" s="32"/>
      <c r="CZ36" s="32"/>
    </row>
    <row r="37" spans="1:617" ht="17" x14ac:dyDescent="0.2">
      <c r="A37" s="5"/>
      <c r="B37" s="5"/>
      <c r="C37" s="20"/>
      <c r="V37" s="10"/>
      <c r="W37" s="1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617" ht="17" x14ac:dyDescent="0.2">
      <c r="A38" s="5"/>
      <c r="B38" s="5"/>
      <c r="C38" s="20"/>
      <c r="V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X42" s="10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4">
      <sortCondition descending="1" ref="F1:F25"/>
    </sortState>
  </autoFilter>
  <sortState xmlns:xlrd2="http://schemas.microsoft.com/office/spreadsheetml/2017/richdata2" ref="A1:Q3">
    <sortCondition ref="A1"/>
  </sortState>
  <mergeCells count="116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</mergeCells>
  <conditionalFormatting sqref="H1:H1048576">
    <cfRule type="containsText" dxfId="804" priority="259" operator="containsText" text="No DD">
      <formula>NOT(ISERROR(SEARCH("No DD",H1)))</formula>
    </cfRule>
    <cfRule type="containsText" dxfId="803" priority="260" operator="containsText" text="Merit">
      <formula>NOT(ISERROR(SEARCH("Merit",H1)))</formula>
    </cfRule>
    <cfRule type="containsText" dxfId="802" priority="261" operator="containsText" text="Excellence">
      <formula>NOT(ISERROR(SEARCH("Excellence",H1)))</formula>
    </cfRule>
    <cfRule type="containsText" dxfId="801" priority="262" operator="containsText" text="Worlds Team">
      <formula>NOT(ISERROR(SEARCH("Worlds Team",H1)))</formula>
    </cfRule>
    <cfRule type="containsText" dxfId="800" priority="263" operator="containsText" text="National Team">
      <formula>NOT(ISERROR(SEARCH("National Team",H1)))</formula>
    </cfRule>
  </conditionalFormatting>
  <conditionalFormatting sqref="Y4:AY24">
    <cfRule type="expression" dxfId="799" priority="52" stopIfTrue="1">
      <formula>IF($AN4&lt;&gt;"",1,0)</formula>
    </cfRule>
  </conditionalFormatting>
  <conditionalFormatting sqref="AZ4:BZ24">
    <cfRule type="expression" dxfId="798" priority="240" stopIfTrue="1">
      <formula>IF($BO4&lt;&gt;"",1,0)</formula>
    </cfRule>
  </conditionalFormatting>
  <conditionalFormatting sqref="CA4:DA24">
    <cfRule type="expression" dxfId="797" priority="236" stopIfTrue="1">
      <formula>IF($CP4&lt;&gt;"",1,0)</formula>
    </cfRule>
  </conditionalFormatting>
  <conditionalFormatting sqref="BW35:BW1048576 BP1:BP1048576 BS1:BS1048576 BW1:BW33">
    <cfRule type="cellIs" dxfId="796" priority="52662" operator="between">
      <formula>$BZ$30</formula>
      <formula>1000</formula>
    </cfRule>
    <cfRule type="cellIs" dxfId="795" priority="52663" operator="between">
      <formula>$BZ$29</formula>
      <formula>$BZ$30</formula>
    </cfRule>
    <cfRule type="cellIs" dxfId="794" priority="52664" operator="between">
      <formula>$BZ$28</formula>
      <formula>$BZ$29</formula>
    </cfRule>
    <cfRule type="cellIs" dxfId="793" priority="52665" operator="between">
      <formula>$BZ$27</formula>
      <formula>$BZ$28</formula>
    </cfRule>
  </conditionalFormatting>
  <conditionalFormatting sqref="CX35:CX1048576 CQ1:CQ1048576 CT1:CT1048576 CX1:CX33">
    <cfRule type="cellIs" dxfId="792" priority="51539" operator="between">
      <formula>$DA$30</formula>
      <formula>1000</formula>
    </cfRule>
    <cfRule type="cellIs" dxfId="791" priority="51540" operator="between">
      <formula>$DA$29</formula>
      <formula>$DA$30</formula>
    </cfRule>
    <cfRule type="cellIs" dxfId="790" priority="51541" operator="between">
      <formula>$DA$28</formula>
      <formula>$DA$29</formula>
    </cfRule>
    <cfRule type="cellIs" dxfId="789" priority="51542" operator="between">
      <formula>$DA$27</formula>
      <formula>$DA$28</formula>
    </cfRule>
  </conditionalFormatting>
  <conditionalFormatting sqref="EH35:EH1048576 DX1:DX1048576 EA1:EA1048576 EE1:EE1048576 EH1:EH33">
    <cfRule type="cellIs" dxfId="788" priority="52693" operator="between">
      <formula>$EK$27</formula>
      <formula>$EK$28</formula>
    </cfRule>
  </conditionalFormatting>
  <conditionalFormatting sqref="FP35:FP1048576 FF1:FF1048576 FI1:FI1048576 FM1:FM1048576 FP1:FP33">
    <cfRule type="cellIs" dxfId="787" priority="223" operator="between">
      <formula>$FS$27</formula>
      <formula>$FS$28</formula>
    </cfRule>
  </conditionalFormatting>
  <conditionalFormatting sqref="IF35:IF1048576 HV1:HV1048576 HY1:HY1048576 IC1:IC1048576 IF1:IF33">
    <cfRule type="cellIs" dxfId="786" priority="191" operator="between">
      <formula>$II$27</formula>
      <formula>$II$28</formula>
    </cfRule>
  </conditionalFormatting>
  <conditionalFormatting sqref="AW34 AO1:AO1048576 AR1:AR1048576 AV1:AV1048576">
    <cfRule type="cellIs" dxfId="785" priority="53" operator="between">
      <formula>$AY$30</formula>
      <formula>1000</formula>
    </cfRule>
    <cfRule type="cellIs" dxfId="784" priority="54" operator="between">
      <formula>$AY$29</formula>
      <formula>$AY$30</formula>
    </cfRule>
    <cfRule type="cellIs" dxfId="783" priority="55" operator="between">
      <formula>$AY$28</formula>
      <formula>$AY$29</formula>
    </cfRule>
    <cfRule type="cellIs" dxfId="782" priority="51305" operator="between">
      <formula>$AY$27</formula>
      <formula>$AY$28</formula>
    </cfRule>
  </conditionalFormatting>
  <conditionalFormatting sqref="BW34">
    <cfRule type="cellIs" dxfId="781" priority="48" operator="between">
      <formula>$AY$30</formula>
      <formula>1000</formula>
    </cfRule>
    <cfRule type="cellIs" dxfId="780" priority="49" operator="between">
      <formula>$AY$29</formula>
      <formula>$AY$30</formula>
    </cfRule>
    <cfRule type="cellIs" dxfId="779" priority="50" operator="between">
      <formula>$AY$28</formula>
      <formula>$AY$29</formula>
    </cfRule>
    <cfRule type="cellIs" dxfId="778" priority="51" operator="between">
      <formula>$AY$27</formula>
      <formula>$AY$28</formula>
    </cfRule>
  </conditionalFormatting>
  <conditionalFormatting sqref="CX34">
    <cfRule type="cellIs" dxfId="777" priority="44" operator="between">
      <formula>$AY$30</formula>
      <formula>1000</formula>
    </cfRule>
    <cfRule type="cellIs" dxfId="776" priority="45" operator="between">
      <formula>$AY$29</formula>
      <formula>$AY$30</formula>
    </cfRule>
    <cfRule type="cellIs" dxfId="775" priority="46" operator="between">
      <formula>$AY$28</formula>
      <formula>$AY$29</formula>
    </cfRule>
    <cfRule type="cellIs" dxfId="774" priority="47" operator="between">
      <formula>$AY$27</formula>
      <formula>$AY$28</formula>
    </cfRule>
  </conditionalFormatting>
  <conditionalFormatting sqref="EH34">
    <cfRule type="cellIs" dxfId="773" priority="40" operator="between">
      <formula>$AY$30</formula>
      <formula>1000</formula>
    </cfRule>
    <cfRule type="cellIs" dxfId="772" priority="41" operator="between">
      <formula>$AY$29</formula>
      <formula>$AY$30</formula>
    </cfRule>
    <cfRule type="cellIs" dxfId="771" priority="42" operator="between">
      <formula>$AY$28</formula>
      <formula>$AY$29</formula>
    </cfRule>
    <cfRule type="cellIs" dxfId="770" priority="43" operator="between">
      <formula>$AY$27</formula>
      <formula>$AY$28</formula>
    </cfRule>
  </conditionalFormatting>
  <conditionalFormatting sqref="FP34">
    <cfRule type="cellIs" dxfId="769" priority="36" operator="between">
      <formula>$AY$30</formula>
      <formula>1000</formula>
    </cfRule>
    <cfRule type="cellIs" dxfId="768" priority="37" operator="between">
      <formula>$AY$29</formula>
      <formula>$AY$30</formula>
    </cfRule>
    <cfRule type="cellIs" dxfId="767" priority="38" operator="between">
      <formula>$AY$28</formula>
      <formula>$AY$29</formula>
    </cfRule>
    <cfRule type="cellIs" dxfId="766" priority="39" operator="between">
      <formula>$AY$27</formula>
      <formula>$AY$28</formula>
    </cfRule>
  </conditionalFormatting>
  <conditionalFormatting sqref="IF34">
    <cfRule type="cellIs" dxfId="765" priority="32" operator="between">
      <formula>$AY$30</formula>
      <formula>1000</formula>
    </cfRule>
    <cfRule type="cellIs" dxfId="764" priority="33" operator="between">
      <formula>$AY$29</formula>
      <formula>$AY$30</formula>
    </cfRule>
    <cfRule type="cellIs" dxfId="763" priority="34" operator="between">
      <formula>$AY$28</formula>
      <formula>$AY$29</formula>
    </cfRule>
    <cfRule type="cellIs" dxfId="762" priority="35" operator="between">
      <formula>$AY$27</formula>
      <formula>$AY$28</formula>
    </cfRule>
  </conditionalFormatting>
  <conditionalFormatting sqref="K1:K1048576 M1:M1048576 O1:O1048576 Q1:Q1048576 S1:S1048576 U1:U1048576">
    <cfRule type="expression" dxfId="761" priority="52681" stopIfTrue="1">
      <formula>IF(K1=$CA$1,1,0)</formula>
    </cfRule>
    <cfRule type="expression" dxfId="760" priority="52682">
      <formula>IF(K1=$AZ$1,1,0)</formula>
    </cfRule>
    <cfRule type="expression" dxfId="759" priority="52683">
      <formula>IF(K1=$Y$1,1,0)</formula>
    </cfRule>
  </conditionalFormatting>
  <conditionalFormatting sqref="A4:A1048576">
    <cfRule type="expression" dxfId="758" priority="31">
      <formula>AND(G4&lt;&gt;"",F4="")</formula>
    </cfRule>
    <cfRule type="expression" dxfId="757" priority="37593">
      <formula>IF(A4&gt;8,1,0)</formula>
    </cfRule>
  </conditionalFormatting>
  <conditionalFormatting sqref="CV1:CV1048576 AT1:AT1048576">
    <cfRule type="cellIs" dxfId="756" priority="151070" operator="between">
      <formula>AY$34</formula>
      <formula>1000</formula>
    </cfRule>
    <cfRule type="cellIs" dxfId="755" priority="151071" operator="between">
      <formula>AY$33</formula>
      <formula>AY$34</formula>
    </cfRule>
  </conditionalFormatting>
  <conditionalFormatting sqref="EC1:EC1048576 FK1:FK1048576 GS1:GS1048576 IA1:IA1048576 JI1:JI1048576 KQ1:KQ1048576 LY1:LY1048576 NG1:NG1048576 OO1:OO1048576 PW1:PW1048576 RE1:RE1048576 SM1:SM1048576 TU1:TU34 VC1:VC34 WK1:WK34">
    <cfRule type="cellIs" dxfId="754" priority="151082" operator="between">
      <formula>EK$34</formula>
      <formula>1000</formula>
    </cfRule>
    <cfRule type="cellIs" dxfId="753" priority="151083" operator="between">
      <formula>EK$33</formula>
      <formula>EK$34</formula>
    </cfRule>
  </conditionalFormatting>
  <conditionalFormatting sqref="AQ1:AQ1048576 AT1:AT1048576 AX1:AX1048576">
    <cfRule type="cellIs" dxfId="752" priority="151166" operator="between">
      <formula>$AY$34</formula>
      <formula>1000</formula>
    </cfRule>
    <cfRule type="cellIs" dxfId="751" priority="151167" operator="between">
      <formula>$AY$33</formula>
      <formula>$AY$34</formula>
    </cfRule>
    <cfRule type="cellIs" dxfId="750" priority="151168" operator="between">
      <formula>$AY$32</formula>
      <formula>$AY$33</formula>
    </cfRule>
    <cfRule type="cellIs" dxfId="749" priority="151169" operator="between">
      <formula>$AY$31</formula>
      <formula>$AY$32</formula>
    </cfRule>
  </conditionalFormatting>
  <conditionalFormatting sqref="BR1:BR1048576 BU1:BU1048576 BY1:BY1048576">
    <cfRule type="cellIs" dxfId="748" priority="151202" operator="between">
      <formula>$BZ$34</formula>
      <formula>1000</formula>
    </cfRule>
    <cfRule type="cellIs" dxfId="747" priority="151203" operator="between">
      <formula>$BZ$33</formula>
      <formula>$BZ$34</formula>
    </cfRule>
    <cfRule type="cellIs" dxfId="746" priority="151204" operator="between">
      <formula>$BZ$32</formula>
      <formula>$BZ$33</formula>
    </cfRule>
    <cfRule type="cellIs" dxfId="745" priority="151205" operator="between">
      <formula>$BZ$31</formula>
      <formula>$BZ$32</formula>
    </cfRule>
  </conditionalFormatting>
  <conditionalFormatting sqref="CS1:CS1048576 CV1:CV1048576 CZ1:CZ1048576">
    <cfRule type="cellIs" dxfId="744" priority="151238" operator="between">
      <formula>$DA$34</formula>
      <formula>1000</formula>
    </cfRule>
    <cfRule type="cellIs" dxfId="743" priority="151239" operator="between">
      <formula>$DA$33</formula>
      <formula>$DA$34</formula>
    </cfRule>
    <cfRule type="cellIs" dxfId="742" priority="151240" operator="between">
      <formula>$DA$32</formula>
      <formula>$DA$33</formula>
    </cfRule>
    <cfRule type="cellIs" dxfId="741" priority="151241" operator="between">
      <formula>$DA$31</formula>
      <formula>$DA$32</formula>
    </cfRule>
  </conditionalFormatting>
  <conditionalFormatting sqref="NB1:NB1048576 NE1:NE1048576 NI1:NI1048576 NL1:NL1048576">
    <cfRule type="cellIs" dxfId="740" priority="151816" operator="between">
      <formula>$NO$27</formula>
      <formula>$NO$28</formula>
    </cfRule>
  </conditionalFormatting>
  <conditionalFormatting sqref="DZ1:DZ1048576 EC1:EC1048576 EG1:EG1048576 EJ1:EJ1048576">
    <cfRule type="cellIs" dxfId="739" priority="151286" operator="between">
      <formula>$EK$34</formula>
      <formula>1000</formula>
    </cfRule>
    <cfRule type="cellIs" dxfId="738" priority="151287" operator="between">
      <formula>$EK$33</formula>
      <formula>$EK$34</formula>
    </cfRule>
    <cfRule type="cellIs" dxfId="737" priority="151288" operator="between">
      <formula>$EK$32</formula>
      <formula>$EK$33</formula>
    </cfRule>
    <cfRule type="cellIs" dxfId="736" priority="151289" operator="between">
      <formula>$EK$31</formula>
      <formula>$EK$32</formula>
    </cfRule>
  </conditionalFormatting>
  <conditionalFormatting sqref="FH1:FH1048576 FK1:FK1048576 FO1:FO1048576 FR1:FR1048576">
    <cfRule type="cellIs" dxfId="735" priority="151334" operator="between">
      <formula>$FS$34</formula>
      <formula>1000</formula>
    </cfRule>
    <cfRule type="cellIs" dxfId="734" priority="151335" operator="between">
      <formula>$FS$33</formula>
      <formula>$FS$34</formula>
    </cfRule>
    <cfRule type="cellIs" dxfId="733" priority="151336" operator="between">
      <formula>$FS$32</formula>
      <formula>$FS$33</formula>
    </cfRule>
    <cfRule type="cellIs" dxfId="732" priority="151337" operator="between">
      <formula>$FS$31</formula>
      <formula>$FS$32</formula>
    </cfRule>
  </conditionalFormatting>
  <conditionalFormatting sqref="GN1:GN1048576 GQ1:GQ1048576 GU1:GU1048576 GX1:GX1048576">
    <cfRule type="cellIs" dxfId="731" priority="151384" stopIfTrue="1" operator="between">
      <formula>$HA$28</formula>
      <formula>1000</formula>
    </cfRule>
    <cfRule type="cellIs" dxfId="730" priority="151385" operator="between">
      <formula>$HA$27</formula>
      <formula>$HA$28</formula>
    </cfRule>
  </conditionalFormatting>
  <conditionalFormatting sqref="GP1:GP1048576 GS1:GS1048576 GW1:GW1048576 GZ1:GZ1048576">
    <cfRule type="cellIs" dxfId="729" priority="151430" operator="between">
      <formula>$HA$34</formula>
      <formula>1000</formula>
    </cfRule>
    <cfRule type="cellIs" dxfId="728" priority="151431" operator="between">
      <formula>$HA$33</formula>
      <formula>$HA$34</formula>
    </cfRule>
    <cfRule type="cellIs" dxfId="727" priority="151432" operator="between">
      <formula>$HA$32</formula>
      <formula>$HA$33</formula>
    </cfRule>
    <cfRule type="cellIs" dxfId="726" priority="151433" operator="between">
      <formula>$HA$31</formula>
      <formula>$HA$32</formula>
    </cfRule>
  </conditionalFormatting>
  <conditionalFormatting sqref="HX1:HX1048576 IA1:IA1048576 IE1:IE1048576 IH1:IH1048576">
    <cfRule type="cellIs" dxfId="725" priority="151478" operator="between">
      <formula>$II$34</formula>
      <formula>1000</formula>
    </cfRule>
    <cfRule type="cellIs" dxfId="724" priority="151479" operator="between">
      <formula>$II$33</formula>
      <formula>$II$34</formula>
    </cfRule>
    <cfRule type="cellIs" dxfId="723" priority="151480" operator="between">
      <formula>$II$32</formula>
      <formula>$II$33</formula>
    </cfRule>
    <cfRule type="cellIs" dxfId="722" priority="151481" operator="between">
      <formula>$II$31</formula>
      <formula>$II$32</formula>
    </cfRule>
  </conditionalFormatting>
  <conditionalFormatting sqref="JD1:JD1048576 JG1:JG1048576 JK1:JK1048576 JN1:JN1048576">
    <cfRule type="cellIs" dxfId="721" priority="151528" stopIfTrue="1" operator="between">
      <formula>$JQ$28</formula>
      <formula>1000</formula>
    </cfRule>
    <cfRule type="cellIs" dxfId="720" priority="151529" operator="between">
      <formula>$JQ$27</formula>
      <formula>$JQ$28</formula>
    </cfRule>
  </conditionalFormatting>
  <conditionalFormatting sqref="JF1:JF1048576 JI1:JI1048576 JM1:JM1048576 JP1:JP1048576">
    <cfRule type="cellIs" dxfId="719" priority="151574" operator="between">
      <formula>$JQ$34</formula>
      <formula>1000</formula>
    </cfRule>
    <cfRule type="cellIs" dxfId="718" priority="151575" operator="between">
      <formula>$JQ$33</formula>
      <formula>$JQ$34</formula>
    </cfRule>
    <cfRule type="cellIs" dxfId="717" priority="151576" operator="between">
      <formula>$JQ$32</formula>
      <formula>$JQ$33</formula>
    </cfRule>
    <cfRule type="cellIs" dxfId="716" priority="151577" operator="between">
      <formula>$JQ$31</formula>
      <formula>$JQ$32</formula>
    </cfRule>
  </conditionalFormatting>
  <conditionalFormatting sqref="KL1:KL1048576 KO1:KO1048576 KS1:KS1048576 KV1:KV1048576">
    <cfRule type="cellIs" dxfId="715" priority="151624" stopIfTrue="1" operator="between">
      <formula>$KY$28</formula>
      <formula>1000</formula>
    </cfRule>
    <cfRule type="cellIs" dxfId="714" priority="151625" operator="between">
      <formula>$KY$27</formula>
      <formula>$KY$28</formula>
    </cfRule>
  </conditionalFormatting>
  <conditionalFormatting sqref="KN1:KN1048576 KQ1:KQ1048576 KU1:KU1048576 KX1:KX1048576">
    <cfRule type="cellIs" dxfId="713" priority="151670" operator="between">
      <formula>$KY$34</formula>
      <formula>1000</formula>
    </cfRule>
    <cfRule type="cellIs" dxfId="712" priority="151671" operator="between">
      <formula>$KY$33</formula>
      <formula>$KY$34</formula>
    </cfRule>
    <cfRule type="cellIs" dxfId="711" priority="151672" operator="between">
      <formula>$KY$32</formula>
      <formula>$KY$33</formula>
    </cfRule>
    <cfRule type="cellIs" dxfId="710" priority="151673" operator="between">
      <formula>$KY$31</formula>
      <formula>$KY$32</formula>
    </cfRule>
  </conditionalFormatting>
  <conditionalFormatting sqref="LT1:LT1048576 LW1:LW1048576 MA1:MA1048576 MD1:MD1048576">
    <cfRule type="cellIs" dxfId="709" priority="151720" stopIfTrue="1" operator="between">
      <formula>$MG$28</formula>
      <formula>1000</formula>
    </cfRule>
    <cfRule type="cellIs" dxfId="708" priority="151721" operator="between">
      <formula>$MG$27</formula>
      <formula>$MG$28</formula>
    </cfRule>
  </conditionalFormatting>
  <conditionalFormatting sqref="LV1:LV1048576 LY1:LY1048576 MC1:MC1048576 MF1:MF1048576">
    <cfRule type="cellIs" dxfId="707" priority="151766" operator="between">
      <formula>$MG$34</formula>
      <formula>1000</formula>
    </cfRule>
    <cfRule type="cellIs" dxfId="706" priority="151767" operator="between">
      <formula>$MG$33</formula>
      <formula>$MG$34</formula>
    </cfRule>
    <cfRule type="cellIs" dxfId="705" priority="151768" operator="between">
      <formula>$MG$32</formula>
      <formula>$MG$33</formula>
    </cfRule>
    <cfRule type="cellIs" dxfId="704" priority="151769" operator="between">
      <formula>$MG$31</formula>
      <formula>$MG$32</formula>
    </cfRule>
  </conditionalFormatting>
  <conditionalFormatting sqref="NB1:NB1048576 NE1:NE1048576 NI1:NI1048576">
    <cfRule type="cellIs" dxfId="703" priority="151815" operator="between">
      <formula>$NO$28</formula>
      <formula>1000</formula>
    </cfRule>
  </conditionalFormatting>
  <conditionalFormatting sqref="ND1:ND1048576 NG1:NG1048576 NK1:NK1048576 NN1:NN1048576">
    <cfRule type="cellIs" dxfId="702" priority="151841" operator="between">
      <formula>$NO$34</formula>
      <formula>1000</formula>
    </cfRule>
    <cfRule type="cellIs" dxfId="701" priority="151842" operator="between">
      <formula>$NO$33</formula>
      <formula>$NO$34</formula>
    </cfRule>
    <cfRule type="cellIs" dxfId="700" priority="151843" operator="between">
      <formula>$NO$32</formula>
      <formula>$NO$33</formula>
    </cfRule>
    <cfRule type="cellIs" dxfId="699" priority="151844" operator="between">
      <formula>$NO$31</formula>
      <formula>$NO$32</formula>
    </cfRule>
  </conditionalFormatting>
  <conditionalFormatting sqref="OJ1:OJ1048576 OM1:OM1048576 OQ1:OQ1048576 OT1:OT1048576">
    <cfRule type="cellIs" dxfId="698" priority="151891" stopIfTrue="1" operator="between">
      <formula>$OW$28</formula>
      <formula>1000</formula>
    </cfRule>
    <cfRule type="cellIs" dxfId="697" priority="151892" operator="between">
      <formula>$OW$27</formula>
      <formula>$OW$28</formula>
    </cfRule>
  </conditionalFormatting>
  <conditionalFormatting sqref="OL1:OL1048576 OO1:OO1048576 OS1:OS1048576 OV1:OV1048576">
    <cfRule type="cellIs" dxfId="696" priority="151937" operator="between">
      <formula>$OW$34</formula>
      <formula>1000</formula>
    </cfRule>
    <cfRule type="cellIs" dxfId="695" priority="151938" operator="between">
      <formula>$OW$33</formula>
      <formula>$OW$34</formula>
    </cfRule>
    <cfRule type="cellIs" dxfId="694" priority="151939" operator="between">
      <formula>$OW$32</formula>
      <formula>$OW$33</formula>
    </cfRule>
    <cfRule type="cellIs" dxfId="693" priority="151940" operator="between">
      <formula>$OW$31</formula>
      <formula>$OW$32</formula>
    </cfRule>
  </conditionalFormatting>
  <conditionalFormatting sqref="PR1:PR1048576 PU1:PU1048576 PY1:PY1048576 QB1:QB1048576">
    <cfRule type="cellIs" dxfId="692" priority="151987" stopIfTrue="1" operator="between">
      <formula>$QE$28</formula>
      <formula>1000</formula>
    </cfRule>
    <cfRule type="cellIs" dxfId="691" priority="151988" operator="between">
      <formula>$QE$27</formula>
      <formula>$QE$28</formula>
    </cfRule>
  </conditionalFormatting>
  <conditionalFormatting sqref="PT1:PT1048576 PW1:PW1048576 QA1:QA1048576 QD1:QD1048576">
    <cfRule type="cellIs" dxfId="690" priority="152033" operator="between">
      <formula>$QE$34</formula>
      <formula>1000</formula>
    </cfRule>
    <cfRule type="cellIs" dxfId="689" priority="152034" operator="between">
      <formula>$QE$33</formula>
      <formula>$QE$34</formula>
    </cfRule>
    <cfRule type="cellIs" dxfId="688" priority="152035" operator="between">
      <formula>$QE$32</formula>
      <formula>$QE$33</formula>
    </cfRule>
    <cfRule type="cellIs" dxfId="687" priority="152036" operator="between">
      <formula>$QE$31</formula>
      <formula>$QE$32</formula>
    </cfRule>
  </conditionalFormatting>
  <conditionalFormatting sqref="QZ1:QZ1048576 RC1:RC1048576 RG1:RG1048576 RJ1:RJ1048576">
    <cfRule type="cellIs" dxfId="686" priority="152083" stopIfTrue="1" operator="between">
      <formula>$RM$28</formula>
      <formula>1000</formula>
    </cfRule>
    <cfRule type="cellIs" dxfId="685" priority="152084" operator="between">
      <formula>$RM$27</formula>
      <formula>$RM$28</formula>
    </cfRule>
  </conditionalFormatting>
  <conditionalFormatting sqref="RB1:RB1048576 RE1:RE1048576 RI1:RI1048576 RL1:RL1048576">
    <cfRule type="cellIs" dxfId="684" priority="152129" operator="between">
      <formula>$RM$34</formula>
      <formula>1000</formula>
    </cfRule>
    <cfRule type="cellIs" dxfId="683" priority="152130" operator="between">
      <formula>$RM$33</formula>
      <formula>$RM$34</formula>
    </cfRule>
    <cfRule type="cellIs" dxfId="682" priority="152131" operator="between">
      <formula>$RM$32</formula>
      <formula>$RM$33</formula>
    </cfRule>
    <cfRule type="cellIs" dxfId="681" priority="152132" operator="between">
      <formula>$RM$31</formula>
      <formula>$RM$32</formula>
    </cfRule>
  </conditionalFormatting>
  <conditionalFormatting sqref="SH1:SH1048576 SK1:SK1048576 SO1:SO1048576 SR1:SR1048576 TP1:TP34 TS1:TS34 TW1:TW34 TZ1:TZ34 UX1:UX34 VA1:VA34 VE1:VE34 VH1:VH34 WF1:WF34 WI1:WI34 WM1:WM34 WP1:WP34">
    <cfRule type="cellIs" dxfId="680" priority="152179" operator="between">
      <formula>$SU$28</formula>
      <formula>1000</formula>
    </cfRule>
    <cfRule type="cellIs" dxfId="679" priority="152180" operator="between">
      <formula>$SU$27</formula>
      <formula>$SU$28</formula>
    </cfRule>
  </conditionalFormatting>
  <conditionalFormatting sqref="SJ1:SJ1048576 SM1:SM1048576 SQ1:SQ1048576 ST1:ST1048576 TR1:TR34 TU1:TU34 TY1:TY34 UB1:UB34 UZ1:UZ34 VC1:VC34 VG1:VG34 VJ1:VJ34 WH1:WH34 WK1:WK34 WO1:WO34 WR1:WR34">
    <cfRule type="cellIs" dxfId="678" priority="152321" operator="between">
      <formula>$SU$34</formula>
      <formula>1000</formula>
    </cfRule>
    <cfRule type="cellIs" dxfId="677" priority="152322" operator="between">
      <formula>$SU$33</formula>
      <formula>$SU$34</formula>
    </cfRule>
    <cfRule type="cellIs" dxfId="676" priority="152323" operator="between">
      <formula>$SU$32</formula>
      <formula>$SU$33</formula>
    </cfRule>
    <cfRule type="cellIs" dxfId="675" priority="152324" operator="between">
      <formula>$SU$31</formula>
      <formula>$SU$32</formula>
    </cfRule>
  </conditionalFormatting>
  <conditionalFormatting sqref="EH1:EH1048576 DX1:DX1048576 EA1:EA1048576 EE1:EE1048576">
    <cfRule type="cellIs" dxfId="674" priority="52692" stopIfTrue="1" operator="between">
      <formula>$EK$28</formula>
      <formula>1000</formula>
    </cfRule>
  </conditionalFormatting>
  <conditionalFormatting sqref="FP1:FP1048576 FF1:FF1048576 FI1:FI1048576 FM1:FM1048576">
    <cfRule type="cellIs" dxfId="673" priority="222" stopIfTrue="1" operator="between">
      <formula>$FS$28</formula>
      <formula>1000</formula>
    </cfRule>
  </conditionalFormatting>
  <conditionalFormatting sqref="IF1:IF1048576 HV1:HV1048576 HY1:HY1048576 IC1:IC1048576">
    <cfRule type="cellIs" dxfId="672" priority="190" stopIfTrue="1" operator="between">
      <formula>$II$28</formula>
      <formula>1000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644" width="10.83203125" hidden="1" customWidth="1"/>
  </cols>
  <sheetData>
    <row r="1" spans="1:644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90</v>
      </c>
      <c r="K1" s="71" t="s">
        <v>30</v>
      </c>
      <c r="L1" s="73" t="s">
        <v>91</v>
      </c>
      <c r="M1" s="71" t="s">
        <v>30</v>
      </c>
      <c r="N1" s="73" t="s">
        <v>114</v>
      </c>
      <c r="O1" s="71" t="s">
        <v>30</v>
      </c>
      <c r="P1" s="71" t="s">
        <v>12</v>
      </c>
      <c r="Q1" s="71" t="s">
        <v>30</v>
      </c>
      <c r="R1" s="71" t="s">
        <v>92</v>
      </c>
      <c r="S1" s="71" t="s">
        <v>30</v>
      </c>
      <c r="T1" s="73" t="s">
        <v>93</v>
      </c>
      <c r="U1" s="71" t="s">
        <v>30</v>
      </c>
      <c r="V1" s="75" t="s">
        <v>13</v>
      </c>
      <c r="W1" s="71" t="s">
        <v>31</v>
      </c>
      <c r="X1" s="71" t="s">
        <v>30</v>
      </c>
      <c r="Y1" s="66" t="s">
        <v>189</v>
      </c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9" t="s">
        <v>199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6" t="s">
        <v>234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13</v>
      </c>
      <c r="DC1" s="70"/>
      <c r="DD1" s="66" t="s">
        <v>226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9" t="s">
        <v>229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6" t="s">
        <v>246</v>
      </c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9" t="s">
        <v>249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6" t="s">
        <v>253</v>
      </c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6"/>
      <c r="RM1" s="66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6"/>
      <c r="TW1" s="66"/>
      <c r="TX1" s="66"/>
      <c r="TY1" s="66"/>
      <c r="TZ1" s="66"/>
      <c r="UA1" s="66"/>
      <c r="UB1" s="66"/>
      <c r="UC1" s="66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9"/>
      <c r="VE1" s="69"/>
      <c r="VF1" s="69"/>
      <c r="VG1" s="69"/>
      <c r="VH1" s="69"/>
      <c r="VI1" s="69"/>
      <c r="VJ1" s="69"/>
      <c r="VK1" s="69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6"/>
      <c r="WM1" s="66"/>
      <c r="WN1" s="66"/>
      <c r="WO1" s="66"/>
      <c r="WP1" s="66"/>
      <c r="WQ1" s="66"/>
      <c r="WR1" s="66"/>
      <c r="WS1" s="66"/>
      <c r="WT1" s="69" t="s">
        <v>64</v>
      </c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  <c r="XM1" s="69"/>
      <c r="XN1" s="69"/>
      <c r="XO1" s="69"/>
      <c r="XP1" s="69"/>
      <c r="XQ1" s="69"/>
      <c r="XR1" s="69"/>
      <c r="XS1" s="69"/>
      <c r="XT1" s="69"/>
    </row>
    <row r="2" spans="1:64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7" t="s">
        <v>18</v>
      </c>
      <c r="Z2" s="67"/>
      <c r="AA2" s="67"/>
      <c r="AB2" s="67"/>
      <c r="AC2" s="67"/>
      <c r="AD2" s="67" t="s">
        <v>19</v>
      </c>
      <c r="AE2" s="67"/>
      <c r="AF2" s="67"/>
      <c r="AG2" s="67"/>
      <c r="AH2" s="67"/>
      <c r="AI2" s="67" t="s">
        <v>22</v>
      </c>
      <c r="AJ2" s="67"/>
      <c r="AK2" s="67"/>
      <c r="AL2" s="67"/>
      <c r="AM2" s="67"/>
      <c r="AN2" s="14"/>
      <c r="AO2" s="14" t="s">
        <v>94</v>
      </c>
      <c r="AP2" s="14" t="s">
        <v>95</v>
      </c>
      <c r="AQ2" s="14" t="s">
        <v>20</v>
      </c>
      <c r="AR2" s="14" t="s">
        <v>76</v>
      </c>
      <c r="AS2" s="14" t="s">
        <v>96</v>
      </c>
      <c r="AT2" s="14" t="s">
        <v>21</v>
      </c>
      <c r="AU2" s="14" t="s">
        <v>23</v>
      </c>
      <c r="AV2" s="14" t="s">
        <v>97</v>
      </c>
      <c r="AW2" s="14" t="s">
        <v>98</v>
      </c>
      <c r="AX2" s="14" t="s">
        <v>22</v>
      </c>
      <c r="AY2" s="14" t="s">
        <v>17</v>
      </c>
      <c r="AZ2" s="68" t="s">
        <v>18</v>
      </c>
      <c r="BA2" s="68"/>
      <c r="BB2" s="68"/>
      <c r="BC2" s="68"/>
      <c r="BD2" s="68"/>
      <c r="BE2" s="68" t="s">
        <v>19</v>
      </c>
      <c r="BF2" s="68"/>
      <c r="BG2" s="68"/>
      <c r="BH2" s="68"/>
      <c r="BI2" s="68"/>
      <c r="BJ2" s="68" t="s">
        <v>22</v>
      </c>
      <c r="BK2" s="68"/>
      <c r="BL2" s="68"/>
      <c r="BM2" s="68"/>
      <c r="BN2" s="68"/>
      <c r="BO2" s="13"/>
      <c r="BP2" s="13" t="s">
        <v>94</v>
      </c>
      <c r="BQ2" s="13" t="s">
        <v>95</v>
      </c>
      <c r="BR2" s="13" t="s">
        <v>20</v>
      </c>
      <c r="BS2" s="13" t="s">
        <v>76</v>
      </c>
      <c r="BT2" s="13" t="s">
        <v>96</v>
      </c>
      <c r="BU2" s="13" t="s">
        <v>21</v>
      </c>
      <c r="BV2" s="13" t="s">
        <v>23</v>
      </c>
      <c r="BW2" s="13" t="s">
        <v>97</v>
      </c>
      <c r="BX2" s="13" t="s">
        <v>98</v>
      </c>
      <c r="BY2" s="13" t="s">
        <v>22</v>
      </c>
      <c r="BZ2" s="13" t="s">
        <v>17</v>
      </c>
      <c r="CA2" s="67" t="s">
        <v>18</v>
      </c>
      <c r="CB2" s="67"/>
      <c r="CC2" s="67"/>
      <c r="CD2" s="67"/>
      <c r="CE2" s="67"/>
      <c r="CF2" s="67" t="s">
        <v>19</v>
      </c>
      <c r="CG2" s="67"/>
      <c r="CH2" s="67"/>
      <c r="CI2" s="67"/>
      <c r="CJ2" s="67"/>
      <c r="CK2" s="67" t="s">
        <v>22</v>
      </c>
      <c r="CL2" s="67"/>
      <c r="CM2" s="67"/>
      <c r="CN2" s="67"/>
      <c r="CO2" s="67"/>
      <c r="CP2" s="14"/>
      <c r="CQ2" s="14" t="s">
        <v>94</v>
      </c>
      <c r="CR2" s="14" t="s">
        <v>95</v>
      </c>
      <c r="CS2" s="14" t="s">
        <v>20</v>
      </c>
      <c r="CT2" s="14" t="s">
        <v>76</v>
      </c>
      <c r="CU2" s="14" t="s">
        <v>96</v>
      </c>
      <c r="CV2" s="14" t="s">
        <v>21</v>
      </c>
      <c r="CW2" s="14" t="s">
        <v>23</v>
      </c>
      <c r="CX2" s="14" t="s">
        <v>97</v>
      </c>
      <c r="CY2" s="14" t="s">
        <v>98</v>
      </c>
      <c r="CZ2" s="14" t="s">
        <v>22</v>
      </c>
      <c r="DA2" s="14" t="s">
        <v>17</v>
      </c>
      <c r="DB2" s="50" t="s">
        <v>23</v>
      </c>
      <c r="DC2" s="50" t="s">
        <v>22</v>
      </c>
      <c r="DD2" s="67" t="s">
        <v>18</v>
      </c>
      <c r="DE2" s="67"/>
      <c r="DF2" s="67"/>
      <c r="DG2" s="67"/>
      <c r="DH2" s="67"/>
      <c r="DI2" s="67" t="s">
        <v>19</v>
      </c>
      <c r="DJ2" s="67"/>
      <c r="DK2" s="67"/>
      <c r="DL2" s="67"/>
      <c r="DM2" s="67"/>
      <c r="DN2" s="67" t="s">
        <v>99</v>
      </c>
      <c r="DO2" s="67"/>
      <c r="DP2" s="67"/>
      <c r="DQ2" s="67"/>
      <c r="DR2" s="67"/>
      <c r="DS2" s="67" t="s">
        <v>22</v>
      </c>
      <c r="DT2" s="67"/>
      <c r="DU2" s="67"/>
      <c r="DV2" s="67"/>
      <c r="DW2" s="67"/>
      <c r="DX2" s="14" t="s">
        <v>94</v>
      </c>
      <c r="DY2" s="14" t="s">
        <v>95</v>
      </c>
      <c r="DZ2" s="14" t="s">
        <v>20</v>
      </c>
      <c r="EA2" s="14" t="s">
        <v>76</v>
      </c>
      <c r="EB2" s="14" t="s">
        <v>96</v>
      </c>
      <c r="EC2" s="14" t="s">
        <v>21</v>
      </c>
      <c r="ED2" s="14" t="s">
        <v>23</v>
      </c>
      <c r="EE2" s="14" t="s">
        <v>100</v>
      </c>
      <c r="EF2" s="14" t="s">
        <v>101</v>
      </c>
      <c r="EG2" s="14" t="s">
        <v>99</v>
      </c>
      <c r="EH2" s="14" t="s">
        <v>97</v>
      </c>
      <c r="EI2" s="14" t="s">
        <v>98</v>
      </c>
      <c r="EJ2" s="14" t="s">
        <v>22</v>
      </c>
      <c r="EK2" s="14" t="s">
        <v>17</v>
      </c>
      <c r="EL2" s="68" t="s">
        <v>18</v>
      </c>
      <c r="EM2" s="68"/>
      <c r="EN2" s="68"/>
      <c r="EO2" s="68"/>
      <c r="EP2" s="68"/>
      <c r="EQ2" s="68" t="s">
        <v>19</v>
      </c>
      <c r="ER2" s="68"/>
      <c r="ES2" s="68"/>
      <c r="ET2" s="68"/>
      <c r="EU2" s="68"/>
      <c r="EV2" s="68" t="s">
        <v>99</v>
      </c>
      <c r="EW2" s="68"/>
      <c r="EX2" s="68"/>
      <c r="EY2" s="68"/>
      <c r="EZ2" s="68"/>
      <c r="FA2" s="68" t="s">
        <v>22</v>
      </c>
      <c r="FB2" s="68"/>
      <c r="FC2" s="68"/>
      <c r="FD2" s="68"/>
      <c r="FE2" s="68"/>
      <c r="FF2" s="13" t="s">
        <v>94</v>
      </c>
      <c r="FG2" s="13" t="s">
        <v>95</v>
      </c>
      <c r="FH2" s="13" t="s">
        <v>20</v>
      </c>
      <c r="FI2" s="13" t="s">
        <v>76</v>
      </c>
      <c r="FJ2" s="13" t="s">
        <v>96</v>
      </c>
      <c r="FK2" s="13" t="s">
        <v>21</v>
      </c>
      <c r="FL2" s="13" t="s">
        <v>23</v>
      </c>
      <c r="FM2" s="13" t="s">
        <v>100</v>
      </c>
      <c r="FN2" s="13" t="s">
        <v>101</v>
      </c>
      <c r="FO2" s="13" t="s">
        <v>99</v>
      </c>
      <c r="FP2" s="13" t="s">
        <v>97</v>
      </c>
      <c r="FQ2" s="13" t="s">
        <v>98</v>
      </c>
      <c r="FR2" s="13" t="s">
        <v>22</v>
      </c>
      <c r="FS2" s="13" t="s">
        <v>17</v>
      </c>
      <c r="FT2" s="67" t="s">
        <v>18</v>
      </c>
      <c r="FU2" s="67"/>
      <c r="FV2" s="67"/>
      <c r="FW2" s="67"/>
      <c r="FX2" s="67"/>
      <c r="FY2" s="67" t="s">
        <v>19</v>
      </c>
      <c r="FZ2" s="67"/>
      <c r="GA2" s="67"/>
      <c r="GB2" s="67"/>
      <c r="GC2" s="67"/>
      <c r="GD2" s="67" t="s">
        <v>99</v>
      </c>
      <c r="GE2" s="67"/>
      <c r="GF2" s="67"/>
      <c r="GG2" s="67"/>
      <c r="GH2" s="67"/>
      <c r="GI2" s="67" t="s">
        <v>22</v>
      </c>
      <c r="GJ2" s="67"/>
      <c r="GK2" s="67"/>
      <c r="GL2" s="67"/>
      <c r="GM2" s="67"/>
      <c r="GN2" s="14" t="s">
        <v>94</v>
      </c>
      <c r="GO2" s="14" t="s">
        <v>95</v>
      </c>
      <c r="GP2" s="14" t="s">
        <v>20</v>
      </c>
      <c r="GQ2" s="14" t="s">
        <v>76</v>
      </c>
      <c r="GR2" s="14" t="s">
        <v>96</v>
      </c>
      <c r="GS2" s="14" t="s">
        <v>21</v>
      </c>
      <c r="GT2" s="14" t="s">
        <v>23</v>
      </c>
      <c r="GU2" s="14" t="s">
        <v>100</v>
      </c>
      <c r="GV2" s="14" t="s">
        <v>101</v>
      </c>
      <c r="GW2" s="14" t="s">
        <v>99</v>
      </c>
      <c r="GX2" s="14" t="s">
        <v>97</v>
      </c>
      <c r="GY2" s="14" t="s">
        <v>98</v>
      </c>
      <c r="GZ2" s="14" t="s">
        <v>22</v>
      </c>
      <c r="HA2" s="14" t="s">
        <v>17</v>
      </c>
      <c r="HB2" s="68" t="s">
        <v>18</v>
      </c>
      <c r="HC2" s="68"/>
      <c r="HD2" s="68"/>
      <c r="HE2" s="68"/>
      <c r="HF2" s="68"/>
      <c r="HG2" s="68" t="s">
        <v>19</v>
      </c>
      <c r="HH2" s="68"/>
      <c r="HI2" s="68"/>
      <c r="HJ2" s="68"/>
      <c r="HK2" s="68"/>
      <c r="HL2" s="68" t="s">
        <v>99</v>
      </c>
      <c r="HM2" s="68"/>
      <c r="HN2" s="68"/>
      <c r="HO2" s="68"/>
      <c r="HP2" s="68"/>
      <c r="HQ2" s="68" t="s">
        <v>22</v>
      </c>
      <c r="HR2" s="68"/>
      <c r="HS2" s="68"/>
      <c r="HT2" s="68"/>
      <c r="HU2" s="68"/>
      <c r="HV2" s="13" t="s">
        <v>94</v>
      </c>
      <c r="HW2" s="13" t="s">
        <v>95</v>
      </c>
      <c r="HX2" s="13" t="s">
        <v>20</v>
      </c>
      <c r="HY2" s="13" t="s">
        <v>76</v>
      </c>
      <c r="HZ2" s="13" t="s">
        <v>96</v>
      </c>
      <c r="IA2" s="13" t="s">
        <v>21</v>
      </c>
      <c r="IB2" s="13" t="s">
        <v>23</v>
      </c>
      <c r="IC2" s="13" t="s">
        <v>100</v>
      </c>
      <c r="ID2" s="13" t="s">
        <v>101</v>
      </c>
      <c r="IE2" s="13" t="s">
        <v>99</v>
      </c>
      <c r="IF2" s="13" t="s">
        <v>97</v>
      </c>
      <c r="IG2" s="13" t="s">
        <v>98</v>
      </c>
      <c r="IH2" s="13" t="s">
        <v>22</v>
      </c>
      <c r="II2" s="13" t="s">
        <v>17</v>
      </c>
      <c r="IJ2" s="67" t="s">
        <v>18</v>
      </c>
      <c r="IK2" s="67"/>
      <c r="IL2" s="67"/>
      <c r="IM2" s="67"/>
      <c r="IN2" s="67"/>
      <c r="IO2" s="67" t="s">
        <v>19</v>
      </c>
      <c r="IP2" s="67"/>
      <c r="IQ2" s="67"/>
      <c r="IR2" s="67"/>
      <c r="IS2" s="67"/>
      <c r="IT2" s="67" t="s">
        <v>99</v>
      </c>
      <c r="IU2" s="67"/>
      <c r="IV2" s="67"/>
      <c r="IW2" s="67"/>
      <c r="IX2" s="67"/>
      <c r="IY2" s="67" t="s">
        <v>22</v>
      </c>
      <c r="IZ2" s="67"/>
      <c r="JA2" s="67"/>
      <c r="JB2" s="67"/>
      <c r="JC2" s="67"/>
      <c r="JD2" s="14" t="s">
        <v>94</v>
      </c>
      <c r="JE2" s="14" t="s">
        <v>95</v>
      </c>
      <c r="JF2" s="14" t="s">
        <v>20</v>
      </c>
      <c r="JG2" s="14" t="s">
        <v>76</v>
      </c>
      <c r="JH2" s="14" t="s">
        <v>96</v>
      </c>
      <c r="JI2" s="14" t="s">
        <v>21</v>
      </c>
      <c r="JJ2" s="14" t="s">
        <v>23</v>
      </c>
      <c r="JK2" s="14" t="s">
        <v>100</v>
      </c>
      <c r="JL2" s="14" t="s">
        <v>101</v>
      </c>
      <c r="JM2" s="14" t="s">
        <v>99</v>
      </c>
      <c r="JN2" s="14" t="s">
        <v>97</v>
      </c>
      <c r="JO2" s="14" t="s">
        <v>98</v>
      </c>
      <c r="JP2" s="14" t="s">
        <v>22</v>
      </c>
      <c r="JQ2" s="14" t="s">
        <v>17</v>
      </c>
      <c r="JR2" s="68" t="s">
        <v>18</v>
      </c>
      <c r="JS2" s="68"/>
      <c r="JT2" s="68"/>
      <c r="JU2" s="68"/>
      <c r="JV2" s="68"/>
      <c r="JW2" s="68" t="s">
        <v>19</v>
      </c>
      <c r="JX2" s="68"/>
      <c r="JY2" s="68"/>
      <c r="JZ2" s="68"/>
      <c r="KA2" s="68"/>
      <c r="KB2" s="68" t="s">
        <v>99</v>
      </c>
      <c r="KC2" s="68"/>
      <c r="KD2" s="68"/>
      <c r="KE2" s="68"/>
      <c r="KF2" s="68"/>
      <c r="KG2" s="68" t="s">
        <v>22</v>
      </c>
      <c r="KH2" s="68"/>
      <c r="KI2" s="68"/>
      <c r="KJ2" s="68"/>
      <c r="KK2" s="68"/>
      <c r="KL2" s="13" t="s">
        <v>94</v>
      </c>
      <c r="KM2" s="13" t="s">
        <v>95</v>
      </c>
      <c r="KN2" s="13" t="s">
        <v>20</v>
      </c>
      <c r="KO2" s="13" t="s">
        <v>76</v>
      </c>
      <c r="KP2" s="13" t="s">
        <v>96</v>
      </c>
      <c r="KQ2" s="13" t="s">
        <v>21</v>
      </c>
      <c r="KR2" s="13" t="s">
        <v>23</v>
      </c>
      <c r="KS2" s="13" t="s">
        <v>100</v>
      </c>
      <c r="KT2" s="13" t="s">
        <v>101</v>
      </c>
      <c r="KU2" s="13" t="s">
        <v>99</v>
      </c>
      <c r="KV2" s="13" t="s">
        <v>97</v>
      </c>
      <c r="KW2" s="13" t="s">
        <v>98</v>
      </c>
      <c r="KX2" s="13" t="s">
        <v>22</v>
      </c>
      <c r="KY2" s="13" t="s">
        <v>17</v>
      </c>
      <c r="KZ2" s="67" t="s">
        <v>18</v>
      </c>
      <c r="LA2" s="67"/>
      <c r="LB2" s="67"/>
      <c r="LC2" s="67"/>
      <c r="LD2" s="67"/>
      <c r="LE2" s="67" t="s">
        <v>19</v>
      </c>
      <c r="LF2" s="67"/>
      <c r="LG2" s="67"/>
      <c r="LH2" s="67"/>
      <c r="LI2" s="67"/>
      <c r="LJ2" s="67" t="s">
        <v>99</v>
      </c>
      <c r="LK2" s="67"/>
      <c r="LL2" s="67"/>
      <c r="LM2" s="67"/>
      <c r="LN2" s="67"/>
      <c r="LO2" s="67" t="s">
        <v>22</v>
      </c>
      <c r="LP2" s="67"/>
      <c r="LQ2" s="67"/>
      <c r="LR2" s="67"/>
      <c r="LS2" s="67"/>
      <c r="LT2" s="14" t="s">
        <v>94</v>
      </c>
      <c r="LU2" s="14" t="s">
        <v>95</v>
      </c>
      <c r="LV2" s="14" t="s">
        <v>20</v>
      </c>
      <c r="LW2" s="14" t="s">
        <v>76</v>
      </c>
      <c r="LX2" s="14" t="s">
        <v>96</v>
      </c>
      <c r="LY2" s="14" t="s">
        <v>21</v>
      </c>
      <c r="LZ2" s="14" t="s">
        <v>23</v>
      </c>
      <c r="MA2" s="14" t="s">
        <v>100</v>
      </c>
      <c r="MB2" s="14" t="s">
        <v>101</v>
      </c>
      <c r="MC2" s="14" t="s">
        <v>99</v>
      </c>
      <c r="MD2" s="14" t="s">
        <v>97</v>
      </c>
      <c r="ME2" s="14" t="s">
        <v>98</v>
      </c>
      <c r="MF2" s="14" t="s">
        <v>22</v>
      </c>
      <c r="MG2" s="14" t="s">
        <v>17</v>
      </c>
      <c r="MH2" s="68" t="s">
        <v>18</v>
      </c>
      <c r="MI2" s="68"/>
      <c r="MJ2" s="68"/>
      <c r="MK2" s="68"/>
      <c r="ML2" s="68"/>
      <c r="MM2" s="68" t="s">
        <v>19</v>
      </c>
      <c r="MN2" s="68"/>
      <c r="MO2" s="68"/>
      <c r="MP2" s="68"/>
      <c r="MQ2" s="68"/>
      <c r="MR2" s="68" t="s">
        <v>99</v>
      </c>
      <c r="MS2" s="68"/>
      <c r="MT2" s="68"/>
      <c r="MU2" s="68"/>
      <c r="MV2" s="68"/>
      <c r="MW2" s="68" t="s">
        <v>22</v>
      </c>
      <c r="MX2" s="68"/>
      <c r="MY2" s="68"/>
      <c r="MZ2" s="68"/>
      <c r="NA2" s="68"/>
      <c r="NB2" s="13" t="s">
        <v>94</v>
      </c>
      <c r="NC2" s="13" t="s">
        <v>95</v>
      </c>
      <c r="ND2" s="13" t="s">
        <v>20</v>
      </c>
      <c r="NE2" s="13" t="s">
        <v>76</v>
      </c>
      <c r="NF2" s="13" t="s">
        <v>96</v>
      </c>
      <c r="NG2" s="13" t="s">
        <v>21</v>
      </c>
      <c r="NH2" s="13" t="s">
        <v>23</v>
      </c>
      <c r="NI2" s="13" t="s">
        <v>100</v>
      </c>
      <c r="NJ2" s="13" t="s">
        <v>101</v>
      </c>
      <c r="NK2" s="13" t="s">
        <v>99</v>
      </c>
      <c r="NL2" s="13" t="s">
        <v>97</v>
      </c>
      <c r="NM2" s="13" t="s">
        <v>98</v>
      </c>
      <c r="NN2" s="13" t="s">
        <v>22</v>
      </c>
      <c r="NO2" s="13" t="s">
        <v>17</v>
      </c>
      <c r="NP2" s="67" t="s">
        <v>18</v>
      </c>
      <c r="NQ2" s="67"/>
      <c r="NR2" s="67"/>
      <c r="NS2" s="67"/>
      <c r="NT2" s="67"/>
      <c r="NU2" s="67" t="s">
        <v>19</v>
      </c>
      <c r="NV2" s="67"/>
      <c r="NW2" s="67"/>
      <c r="NX2" s="67"/>
      <c r="NY2" s="67"/>
      <c r="NZ2" s="67" t="s">
        <v>99</v>
      </c>
      <c r="OA2" s="67"/>
      <c r="OB2" s="67"/>
      <c r="OC2" s="67"/>
      <c r="OD2" s="67"/>
      <c r="OE2" s="67" t="s">
        <v>22</v>
      </c>
      <c r="OF2" s="67"/>
      <c r="OG2" s="67"/>
      <c r="OH2" s="67"/>
      <c r="OI2" s="67"/>
      <c r="OJ2" s="14" t="s">
        <v>94</v>
      </c>
      <c r="OK2" s="14" t="s">
        <v>95</v>
      </c>
      <c r="OL2" s="14" t="s">
        <v>20</v>
      </c>
      <c r="OM2" s="14" t="s">
        <v>76</v>
      </c>
      <c r="ON2" s="14" t="s">
        <v>96</v>
      </c>
      <c r="OO2" s="14" t="s">
        <v>21</v>
      </c>
      <c r="OP2" s="14" t="s">
        <v>23</v>
      </c>
      <c r="OQ2" s="14" t="s">
        <v>100</v>
      </c>
      <c r="OR2" s="14" t="s">
        <v>101</v>
      </c>
      <c r="OS2" s="14" t="s">
        <v>99</v>
      </c>
      <c r="OT2" s="14" t="s">
        <v>97</v>
      </c>
      <c r="OU2" s="14" t="s">
        <v>98</v>
      </c>
      <c r="OV2" s="14" t="s">
        <v>22</v>
      </c>
      <c r="OW2" s="14" t="s">
        <v>17</v>
      </c>
      <c r="OX2" s="68" t="s">
        <v>18</v>
      </c>
      <c r="OY2" s="68"/>
      <c r="OZ2" s="68"/>
      <c r="PA2" s="68"/>
      <c r="PB2" s="68"/>
      <c r="PC2" s="68" t="s">
        <v>19</v>
      </c>
      <c r="PD2" s="68"/>
      <c r="PE2" s="68"/>
      <c r="PF2" s="68"/>
      <c r="PG2" s="68"/>
      <c r="PH2" s="68" t="s">
        <v>99</v>
      </c>
      <c r="PI2" s="68"/>
      <c r="PJ2" s="68"/>
      <c r="PK2" s="68"/>
      <c r="PL2" s="68"/>
      <c r="PM2" s="68" t="s">
        <v>22</v>
      </c>
      <c r="PN2" s="68"/>
      <c r="PO2" s="68"/>
      <c r="PP2" s="68"/>
      <c r="PQ2" s="68"/>
      <c r="PR2" s="13" t="s">
        <v>94</v>
      </c>
      <c r="PS2" s="13" t="s">
        <v>95</v>
      </c>
      <c r="PT2" s="13" t="s">
        <v>20</v>
      </c>
      <c r="PU2" s="13" t="s">
        <v>76</v>
      </c>
      <c r="PV2" s="13" t="s">
        <v>96</v>
      </c>
      <c r="PW2" s="13" t="s">
        <v>21</v>
      </c>
      <c r="PX2" s="13" t="s">
        <v>23</v>
      </c>
      <c r="PY2" s="13" t="s">
        <v>100</v>
      </c>
      <c r="PZ2" s="13" t="s">
        <v>101</v>
      </c>
      <c r="QA2" s="13" t="s">
        <v>99</v>
      </c>
      <c r="QB2" s="13" t="s">
        <v>97</v>
      </c>
      <c r="QC2" s="13" t="s">
        <v>98</v>
      </c>
      <c r="QD2" s="13" t="s">
        <v>22</v>
      </c>
      <c r="QE2" s="13" t="s">
        <v>17</v>
      </c>
      <c r="QF2" s="67" t="s">
        <v>18</v>
      </c>
      <c r="QG2" s="67"/>
      <c r="QH2" s="67"/>
      <c r="QI2" s="67"/>
      <c r="QJ2" s="67"/>
      <c r="QK2" s="67" t="s">
        <v>19</v>
      </c>
      <c r="QL2" s="67"/>
      <c r="QM2" s="67"/>
      <c r="QN2" s="67"/>
      <c r="QO2" s="67"/>
      <c r="QP2" s="67" t="s">
        <v>99</v>
      </c>
      <c r="QQ2" s="67"/>
      <c r="QR2" s="67"/>
      <c r="QS2" s="67"/>
      <c r="QT2" s="67"/>
      <c r="QU2" s="67" t="s">
        <v>22</v>
      </c>
      <c r="QV2" s="67"/>
      <c r="QW2" s="67"/>
      <c r="QX2" s="67"/>
      <c r="QY2" s="67"/>
      <c r="QZ2" s="14" t="s">
        <v>94</v>
      </c>
      <c r="RA2" s="14" t="s">
        <v>95</v>
      </c>
      <c r="RB2" s="14" t="s">
        <v>20</v>
      </c>
      <c r="RC2" s="14" t="s">
        <v>76</v>
      </c>
      <c r="RD2" s="14" t="s">
        <v>96</v>
      </c>
      <c r="RE2" s="14" t="s">
        <v>21</v>
      </c>
      <c r="RF2" s="14" t="s">
        <v>23</v>
      </c>
      <c r="RG2" s="14" t="s">
        <v>100</v>
      </c>
      <c r="RH2" s="14" t="s">
        <v>101</v>
      </c>
      <c r="RI2" s="14" t="s">
        <v>99</v>
      </c>
      <c r="RJ2" s="14" t="s">
        <v>97</v>
      </c>
      <c r="RK2" s="14" t="s">
        <v>98</v>
      </c>
      <c r="RL2" s="14" t="s">
        <v>22</v>
      </c>
      <c r="RM2" s="14" t="s">
        <v>17</v>
      </c>
      <c r="RN2" s="68" t="s">
        <v>18</v>
      </c>
      <c r="RO2" s="68"/>
      <c r="RP2" s="68"/>
      <c r="RQ2" s="68"/>
      <c r="RR2" s="68"/>
      <c r="RS2" s="68" t="s">
        <v>19</v>
      </c>
      <c r="RT2" s="68"/>
      <c r="RU2" s="68"/>
      <c r="RV2" s="68"/>
      <c r="RW2" s="68"/>
      <c r="RX2" s="68" t="s">
        <v>99</v>
      </c>
      <c r="RY2" s="68"/>
      <c r="RZ2" s="68"/>
      <c r="SA2" s="68"/>
      <c r="SB2" s="68"/>
      <c r="SC2" s="68" t="s">
        <v>22</v>
      </c>
      <c r="SD2" s="68"/>
      <c r="SE2" s="68"/>
      <c r="SF2" s="68"/>
      <c r="SG2" s="68"/>
      <c r="SH2" s="13" t="s">
        <v>94</v>
      </c>
      <c r="SI2" s="13" t="s">
        <v>95</v>
      </c>
      <c r="SJ2" s="13" t="s">
        <v>20</v>
      </c>
      <c r="SK2" s="13" t="s">
        <v>76</v>
      </c>
      <c r="SL2" s="13" t="s">
        <v>96</v>
      </c>
      <c r="SM2" s="13" t="s">
        <v>21</v>
      </c>
      <c r="SN2" s="13" t="s">
        <v>23</v>
      </c>
      <c r="SO2" s="13" t="s">
        <v>100</v>
      </c>
      <c r="SP2" s="13" t="s">
        <v>101</v>
      </c>
      <c r="SQ2" s="13" t="s">
        <v>99</v>
      </c>
      <c r="SR2" s="13" t="s">
        <v>97</v>
      </c>
      <c r="SS2" s="13" t="s">
        <v>98</v>
      </c>
      <c r="ST2" s="13" t="s">
        <v>22</v>
      </c>
      <c r="SU2" s="13" t="s">
        <v>17</v>
      </c>
      <c r="SV2" s="67" t="s">
        <v>18</v>
      </c>
      <c r="SW2" s="67"/>
      <c r="SX2" s="67"/>
      <c r="SY2" s="67"/>
      <c r="SZ2" s="67"/>
      <c r="TA2" s="67" t="s">
        <v>19</v>
      </c>
      <c r="TB2" s="67"/>
      <c r="TC2" s="67"/>
      <c r="TD2" s="67"/>
      <c r="TE2" s="67"/>
      <c r="TF2" s="67" t="s">
        <v>99</v>
      </c>
      <c r="TG2" s="67"/>
      <c r="TH2" s="67"/>
      <c r="TI2" s="67"/>
      <c r="TJ2" s="67"/>
      <c r="TK2" s="67" t="s">
        <v>22</v>
      </c>
      <c r="TL2" s="67"/>
      <c r="TM2" s="67"/>
      <c r="TN2" s="67"/>
      <c r="TO2" s="67"/>
      <c r="TP2" s="14" t="s">
        <v>94</v>
      </c>
      <c r="TQ2" s="14" t="s">
        <v>95</v>
      </c>
      <c r="TR2" s="14" t="s">
        <v>20</v>
      </c>
      <c r="TS2" s="14" t="s">
        <v>76</v>
      </c>
      <c r="TT2" s="14" t="s">
        <v>96</v>
      </c>
      <c r="TU2" s="14" t="s">
        <v>21</v>
      </c>
      <c r="TV2" s="14" t="s">
        <v>23</v>
      </c>
      <c r="TW2" s="14" t="s">
        <v>100</v>
      </c>
      <c r="TX2" s="14" t="s">
        <v>101</v>
      </c>
      <c r="TY2" s="14" t="s">
        <v>99</v>
      </c>
      <c r="TZ2" s="14" t="s">
        <v>97</v>
      </c>
      <c r="UA2" s="14" t="s">
        <v>98</v>
      </c>
      <c r="UB2" s="14" t="s">
        <v>22</v>
      </c>
      <c r="UC2" s="14" t="s">
        <v>17</v>
      </c>
      <c r="UD2" s="68" t="s">
        <v>18</v>
      </c>
      <c r="UE2" s="68"/>
      <c r="UF2" s="68"/>
      <c r="UG2" s="68"/>
      <c r="UH2" s="68"/>
      <c r="UI2" s="68" t="s">
        <v>19</v>
      </c>
      <c r="UJ2" s="68"/>
      <c r="UK2" s="68"/>
      <c r="UL2" s="68"/>
      <c r="UM2" s="68"/>
      <c r="UN2" s="68" t="s">
        <v>99</v>
      </c>
      <c r="UO2" s="68"/>
      <c r="UP2" s="68"/>
      <c r="UQ2" s="68"/>
      <c r="UR2" s="68"/>
      <c r="US2" s="68" t="s">
        <v>22</v>
      </c>
      <c r="UT2" s="68"/>
      <c r="UU2" s="68"/>
      <c r="UV2" s="68"/>
      <c r="UW2" s="68"/>
      <c r="UX2" s="13" t="s">
        <v>94</v>
      </c>
      <c r="UY2" s="13" t="s">
        <v>95</v>
      </c>
      <c r="UZ2" s="13" t="s">
        <v>20</v>
      </c>
      <c r="VA2" s="13" t="s">
        <v>76</v>
      </c>
      <c r="VB2" s="13" t="s">
        <v>96</v>
      </c>
      <c r="VC2" s="13" t="s">
        <v>21</v>
      </c>
      <c r="VD2" s="13" t="s">
        <v>23</v>
      </c>
      <c r="VE2" s="13" t="s">
        <v>100</v>
      </c>
      <c r="VF2" s="13" t="s">
        <v>101</v>
      </c>
      <c r="VG2" s="13" t="s">
        <v>99</v>
      </c>
      <c r="VH2" s="13" t="s">
        <v>97</v>
      </c>
      <c r="VI2" s="13" t="s">
        <v>98</v>
      </c>
      <c r="VJ2" s="13" t="s">
        <v>22</v>
      </c>
      <c r="VK2" s="13" t="s">
        <v>17</v>
      </c>
      <c r="VL2" s="67" t="s">
        <v>18</v>
      </c>
      <c r="VM2" s="67"/>
      <c r="VN2" s="67"/>
      <c r="VO2" s="67"/>
      <c r="VP2" s="67"/>
      <c r="VQ2" s="67" t="s">
        <v>19</v>
      </c>
      <c r="VR2" s="67"/>
      <c r="VS2" s="67"/>
      <c r="VT2" s="67"/>
      <c r="VU2" s="67"/>
      <c r="VV2" s="67" t="s">
        <v>99</v>
      </c>
      <c r="VW2" s="67"/>
      <c r="VX2" s="67"/>
      <c r="VY2" s="67"/>
      <c r="VZ2" s="67"/>
      <c r="WA2" s="67" t="s">
        <v>22</v>
      </c>
      <c r="WB2" s="67"/>
      <c r="WC2" s="67"/>
      <c r="WD2" s="67"/>
      <c r="WE2" s="67"/>
      <c r="WF2" s="14" t="s">
        <v>94</v>
      </c>
      <c r="WG2" s="14" t="s">
        <v>95</v>
      </c>
      <c r="WH2" s="14" t="s">
        <v>20</v>
      </c>
      <c r="WI2" s="14" t="s">
        <v>76</v>
      </c>
      <c r="WJ2" s="14" t="s">
        <v>96</v>
      </c>
      <c r="WK2" s="14" t="s">
        <v>21</v>
      </c>
      <c r="WL2" s="14" t="s">
        <v>23</v>
      </c>
      <c r="WM2" s="14" t="s">
        <v>100</v>
      </c>
      <c r="WN2" s="14" t="s">
        <v>101</v>
      </c>
      <c r="WO2" s="14" t="s">
        <v>99</v>
      </c>
      <c r="WP2" s="14" t="s">
        <v>97</v>
      </c>
      <c r="WQ2" s="14" t="s">
        <v>98</v>
      </c>
      <c r="WR2" s="14" t="s">
        <v>22</v>
      </c>
      <c r="WS2" s="14" t="s">
        <v>17</v>
      </c>
      <c r="WT2" s="68" t="s">
        <v>18</v>
      </c>
      <c r="WU2" s="68"/>
      <c r="WV2" s="68"/>
      <c r="WW2" s="68"/>
      <c r="WX2" s="68"/>
      <c r="WY2" s="68" t="s">
        <v>19</v>
      </c>
      <c r="WZ2" s="68"/>
      <c r="XA2" s="68"/>
      <c r="XB2" s="68"/>
      <c r="XC2" s="68"/>
      <c r="XD2" s="68" t="s">
        <v>22</v>
      </c>
      <c r="XE2" s="68"/>
      <c r="XF2" s="68"/>
      <c r="XG2" s="68"/>
      <c r="XH2" s="68"/>
      <c r="XI2" s="13"/>
      <c r="XJ2" s="13" t="s">
        <v>94</v>
      </c>
      <c r="XK2" s="13" t="s">
        <v>95</v>
      </c>
      <c r="XL2" s="13" t="s">
        <v>20</v>
      </c>
      <c r="XM2" s="13" t="s">
        <v>76</v>
      </c>
      <c r="XN2" s="13" t="s">
        <v>96</v>
      </c>
      <c r="XO2" s="13" t="s">
        <v>21</v>
      </c>
      <c r="XP2" s="13" t="s">
        <v>23</v>
      </c>
      <c r="XQ2" s="13" t="s">
        <v>97</v>
      </c>
      <c r="XR2" s="13" t="s">
        <v>98</v>
      </c>
      <c r="XS2" s="13" t="s">
        <v>22</v>
      </c>
      <c r="XT2" s="13" t="s">
        <v>17</v>
      </c>
    </row>
    <row r="3" spans="1:64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24</v>
      </c>
      <c r="C4" s="4" t="s">
        <v>7</v>
      </c>
      <c r="D4" s="4">
        <v>1998</v>
      </c>
      <c r="E4" s="9">
        <f>SUM(J4:V4)+SUM(J4:T4)*0.0000001+SUM(J4)*0.0000000000001</f>
        <v>256.94002567100574</v>
      </c>
      <c r="F4" s="3" t="str">
        <f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,AND(TP4&gt;=UC$17,TP4&lt;&gt;"",TR4&gt;=UC$21,TR4&lt;&gt;""),AND(TS4&gt;=UC$17,TS4&lt;&gt;"",TU4&gt;=UC$21,TU4&lt;&gt;""),AND(TW4&gt;=UC$17,TW4&lt;&gt;"",TY4&gt;=UC$21,TYY4&lt;&gt;""),AND(TZ4&gt;=UC$17,TZ4&lt;&gt;"",UB4&gt;=UC$21,UB4&lt;&gt;""),AND(UX4&gt;=VK$17,UX4&lt;&gt;"",UZ4&gt;=VK$21,UZ4&lt;&gt;""),AND(VA4&gt;=VK$17,VA4&lt;&gt;"",VC4&gt;=VK$21,VC4&lt;&gt;""),AND(VE4&gt;=VK$17,VE4&lt;&gt;"",VG4&gt;=VK$21,VG4&lt;&gt;""),AND(VH4&gt;=VK$17,VH4&lt;&gt;"",VJ4&gt;=VK$21,VJ4&lt;&gt;""),AND(WF4&gt;=WS$17,WF4&lt;&gt;"",WH4&gt;=WS$21,WH4&lt;&gt;""),AND(WI4&gt;=WS$17,WI4&lt;&gt;"",WK4&gt;=WS$21,WK4&lt;&gt;""),AND(WM4&gt;=WS$17,WM4&lt;&gt;"",WO4&gt;=WS$21,WO4&lt;&gt;""),AND(WP4&gt;=WS$17,WP4&lt;&gt;"",WR4&gt;=WS$21,WR4&lt;&gt;"")),"P","")</f>
        <v>P</v>
      </c>
      <c r="G4" s="3" t="str">
        <f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,AND(TR4&gt;=UC$21,TR4&lt;&gt;""),AND(TU4&gt;=UC$21,TU4&lt;&gt;""),AND(TY4&gt;=UC$21,TYY4&lt;&gt;""),AND(UB4&gt;=UC$21,UB4&lt;&gt;""),AND(UZ4&gt;=VK$21,UZ4&lt;&gt;""),AND(VC4&gt;=VK$21,VC4&lt;&gt;""),AND(VG4&gt;=VK$21,VG4&lt;&gt;""),AND(VJ4&gt;=VK$21,VJ4&lt;&gt;""),AND(WH4&gt;=WS$21,WH4&lt;&gt;""),AND(WK4&gt;=WS$21,WK4&lt;&gt;""),AND(WO4&gt;=WS$21,WO4&lt;&gt;""),AND(WR4&gt;=WS$21,WR4&lt;&gt;"")),"P","")</f>
        <v>P</v>
      </c>
      <c r="H4" s="36" t="str">
        <f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$344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Excellence",IF(I4="P","Worlds Team",IF(F4="P","National Team","")))))</f>
        <v>Merit</v>
      </c>
      <c r="I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J4" s="8">
        <f>IF(COUNT(AQ4,AT4,BR4,BU4,CS4,CV4)&gt;0,LARGE((AQ4,AT4,BR4,BU4,CS4,CV4),1),0)</f>
        <v>56.94</v>
      </c>
      <c r="K4" s="8" t="str">
        <f>IF(J4="","",IF(OR(J4=CS4,J4=CV4),$CA$1,IF(OR(J4=BR4,J4=BU4),$AZ$1,IF(OR(J4=AQ4,J4=AT4),$Y$1,""))))</f>
        <v>2025 Elite Canada</v>
      </c>
      <c r="L4" s="8">
        <f>IF(COUNT(AQ4,AT4,BR4,BU4,CS4,CV4)&gt;1,LARGE((AQ4,AT4,BR4,BU4,CS4,CV4),2),0)</f>
        <v>56.300000000000004</v>
      </c>
      <c r="M4" s="8" t="str">
        <f>IF(L4="","",IF(OR(L4=CS4,L4=CV4),$CA$1,IF(OR(L4=BR4,L4=BU4),$AZ$1,IF(OR(L4=AQ4,L4=AT4),$Y$1,""))))</f>
        <v>2025 Nationals</v>
      </c>
      <c r="N4" s="8">
        <f>IF(COUNT(AQ4,AT4,BR4,BU4,CS4,CV4)&gt;2,LARGE((AQ4,AT4,BR4,BU4,CS4,CV4),3),0)</f>
        <v>56.11</v>
      </c>
      <c r="O4" s="8" t="str">
        <f>IF(N4="","",IF(OR(N4=CS4,N4=CV4),$CA$1,IF(OR(N4=BR4,N4=BU4),$AZ$1,IF(OR(N4=AQ4,N4=AT4),$Y$1,""))))</f>
        <v>2025 Elite Canada</v>
      </c>
      <c r="P4" s="8">
        <f>IF(MAX(AX4,BY4,CZ4)&gt;0,MAX(AX4,BY4,CZ4),0)</f>
        <v>56.61999999999999</v>
      </c>
      <c r="Q4" s="8" t="str">
        <f>IF(P4="","",IF(P4=CZ4,$CA$1,IF(P4=BY4,$AZ$1,IF(P4=AX4,$Y$1,""))))</f>
        <v>2025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15.5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Nationals</v>
      </c>
      <c r="T4" s="8">
        <f>MAX(IF(AND(AO4&lt;&gt;"",AO4&gt;=$AY$17),AP4,0),IF(AND(AR4&lt;&gt;"",AR4&gt;=$AY$17),AS4,0),IF(AND(AV4&lt;&gt;"",AV4&gt;=$AY$17),AW4,0),IF(AND(BP4&lt;&gt;"",BP4&gt;=$BZ$17),BQ4,0),IF(AND(BS4&lt;&gt;"",BS4&gt;=$BZ$17),BT4,0),IF(AND(BW4&lt;&gt;"",BW4&gt;=$BZ$17),BX4,0),IF(AND(CQ4&lt;&gt;"",CQ4&gt;=$DA$17),CR4,0),IF(AND(CT4&lt;&gt;"",CT4&gt;=$DA$17),CU4,0),IF(AND(CX4&lt;&gt;"",CX4&gt;=$DA$17),CY4,0),IF(AND(DX4&lt;&gt;"",DX4&gt;=$EK$17),DY4,0),IF(AND(EA4&lt;&gt;"",EA4&gt;=$EK$17),EB4,0),IF(AND(EE4&lt;&gt;"",EE4&gt;=$EK$17),EF4,0),IF(AND(EH4&lt;&gt;"",EH4&gt;=$EK$17),EI4,0),IF(AND(FF4&lt;&gt;"",FF4&gt;=$FS$17),FG4,0),IF(AND(FI4&lt;&gt;"",FI4&gt;=$FS$17),FJ4,0),IF(AND(FM4&lt;&gt;"",FM4&gt;=$FS$17),FN4,0),IF(AND(FP4&lt;&gt;"",FP4&gt;=$FS$17),FQ4,0),IF(AND(GN4&lt;&gt;"",GN4&gt;=$HA$17),GO4,0),IF(AND(GQ4&lt;&gt;"",GQ4&gt;=$HA$17),GR4,0),IF(AND(GU4&lt;&gt;"",GU4&gt;=$HA$17),GV4,0),IF(AND(GX4&lt;&gt;"",GX4&gt;=$HA$17),GY4,0),IF(AND(HV4&lt;&gt;"",HV4&gt;=$II$17),HW4,0),IF(AND(HY4&lt;&gt;"",HY4&gt;=$II$17),HZ4,0),IF(AND(IC4&lt;&gt;"",IC4&gt;=$II$17),ID4,0),IF(AND(IF4&lt;&gt;"",IF4&gt;=$II$17),IG4,0),IF(AND(JD4&lt;&gt;"",JD4&gt;=$JQ$17),JE4,0),IF(AND(JG4&lt;&gt;"",JG4&gt;=$JQ$17),JH4,0),IF(AND(JK4&lt;&gt;"",JK4&gt;=$JQ$17),JL4,0),IF(AND(JN4&lt;&gt;"",JN4&gt;=$JQ$17),JO4,0),IF(AND(KL4&lt;&gt;"",KL4&gt;=$KY$17),KM4,0),IF(AND(KO4&lt;&gt;"",KO4&gt;=$KY$17),KP4,0),IF(AND(KS4&lt;&gt;"",KS4&gt;=$KY$17),KT4,0),IF(AND(KV4&lt;&gt;"",KV4&gt;=$KY$17),KW4,0),IF(AND(LT4&lt;&gt;"",LT4&gt;=$MG$17),LU4,0),IF(AND(LW4&lt;&gt;"",LW4&gt;=$MG$17),LX4,0),IF(AND(MA4&lt;&gt;"",MA4&gt;=$MG$17),MB4,0),IF(AND(MD4&lt;&gt;"",MD4&gt;=$MG$17),ME4,0),IF(AND(NB4&lt;&gt;"",NB4&gt;=$NO$17),NC4,0),IF(AND(NE4&lt;&gt;"",NE4&gt;=$NO$17),NF4,0),IF(AND(NI4&lt;&gt;"",NI4&gt;=$NO$17),NJ4,0),IF(AND(NL4&lt;&gt;"",NL4&gt;=$NO$17),NM4,0),IF(AND(OJ4&lt;&gt;"",OJ4&gt;=$OW$17),OK4,0),IF(AND(OM4&lt;&gt;"",OM4&gt;=$OW$17),ON4,0),IF(AND(OQ4&lt;&gt;"",OQ4&gt;=$OW$17),OR4,0),IF(AND(OT4&lt;&gt;"",OT4&gt;=$OW$17),OU4,0),IF(AND(PR4&lt;&gt;"",PR4&gt;=$QE$17),PS4,0),IF(AND(PU4&lt;&gt;"",PU4&gt;=$QE$17),PV4,0),IF(AND(PY4&lt;&gt;"",PY4&gt;=$QE$17),PZ4,0),IF(AND(QB4&lt;&gt;"",QB4&gt;=$QE$17),QC4,0),IF(AND(QZ4&lt;&gt;"",QZ4&gt;=$RM$17),RA4,0),IF(AND(RC4&lt;&gt;"",RC4&gt;=$RM$17),RD4,0),IF(AND(RG4&lt;&gt;"",RG4&gt;=$RM$17),RH4,0),IF(AND(RJ4&lt;&gt;"",RJ4&gt;=$RM$17),RK4,0),IF(AND(SH4&lt;&gt;"",SH4&gt;=$SU$17),SI4,0),IF(AND(SK4&lt;&gt;"",SK4&gt;=$SU$17),SL4,0),IF(AND(SO4&lt;&gt;"",SO4&gt;=$SU$17),SP4,0),IF(AND(SR4&lt;&gt;"",SR4&gt;=$SU$17),SS4,0),IF(AND(TP4&lt;&gt;"",TP4&gt;=$UC$17),TQ4,0),IF(AND(TS4&lt;&gt;"",TS4&gt;=$UC$17),TT4,0),IF(AND(TW4&lt;&gt;"",TW4&gt;=$UC$17),TX4,0),IF(AND(TZ4&lt;&gt;"",TZ4&gt;=$UC$17),UA4,0),IF(AND(UX4&lt;&gt;"",UX4&gt;=$VK$17),UY4,0),IF(AND(VA4&lt;&gt;"",VA4&gt;=$VK$17),VB4,0),IF(AND(VE4&lt;&gt;"",VE4&gt;=$VK$17),VF4,0),IF(AND(VH4&lt;&gt;"",VH4&gt;=$VK$17),VI4,0),IF(AND(WF4&lt;&gt;"",WF4&gt;=$WS$17),WG4,0),IF(AND(WI4&lt;&gt;"",WI4&gt;=$WS$17),WJ4,0),IF(AND(WM4&lt;&gt;"",WM4&gt;=$WS$17),WN4,0),IF(AND(WP4&lt;&gt;"",WP4&gt;=$WS$17),WQ4,0),0)</f>
        <v>15.24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2025 Elite Canada</v>
      </c>
      <c r="V4" s="8">
        <f>IF(MAX(DB4,DC4)&gt;0,MAX(DB4,DC4),"")</f>
        <v>0.23000000000000398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2025 World Cup POR (July 6)</v>
      </c>
      <c r="Y4" s="22">
        <v>16.75</v>
      </c>
      <c r="Z4" s="22">
        <v>9.0500000000000007</v>
      </c>
      <c r="AA4" s="22">
        <v>14.2</v>
      </c>
      <c r="AB4" s="22">
        <v>14.969999999999999</v>
      </c>
      <c r="AC4" s="22">
        <v>0.1</v>
      </c>
      <c r="AD4" s="22">
        <v>17.149999999999999</v>
      </c>
      <c r="AE4" s="22">
        <v>9.3000000000000007</v>
      </c>
      <c r="AF4" s="22">
        <v>14.4</v>
      </c>
      <c r="AG4" s="22">
        <v>15.129999999999999</v>
      </c>
      <c r="AH4" s="22">
        <v>0</v>
      </c>
      <c r="AI4" s="22">
        <v>16.95</v>
      </c>
      <c r="AJ4" s="22">
        <v>9.25</v>
      </c>
      <c r="AK4" s="22">
        <v>14.5</v>
      </c>
      <c r="AL4" s="22">
        <v>14.95</v>
      </c>
      <c r="AM4" s="22">
        <v>0</v>
      </c>
      <c r="AN4" s="27" t="s">
        <v>53</v>
      </c>
      <c r="AO4" s="38">
        <f>IF(AA4&gt;0,AA4,"")</f>
        <v>14.2</v>
      </c>
      <c r="AP4" s="38">
        <f>IF(AB4&gt;0,AB4,"")</f>
        <v>14.969999999999999</v>
      </c>
      <c r="AQ4" s="40">
        <f>IF(SUM(Y4:AB4)-AC4&gt;0,SUM(Y4:AB4)-AC4,"")</f>
        <v>54.87</v>
      </c>
      <c r="AR4" s="40">
        <f>IF(AF4&gt;0,AF4,"")</f>
        <v>14.4</v>
      </c>
      <c r="AS4" s="40">
        <f>IF(AG4&gt;0,AG4,"")</f>
        <v>15.129999999999999</v>
      </c>
      <c r="AT4" s="40">
        <f>IF(SUM(AD4:AG4)-AH4&gt;0,SUM(AD4:AG4)-AH4,"")</f>
        <v>55.980000000000004</v>
      </c>
      <c r="AU4" s="40">
        <f>IF(AQ4="","",MAX(AQ4,AT4))</f>
        <v>55.980000000000004</v>
      </c>
      <c r="AV4" s="40">
        <f>IF(AK4&gt;0,AK4,"")</f>
        <v>14.5</v>
      </c>
      <c r="AW4" s="40">
        <f>IF(AL4&gt;0,AL4,"")</f>
        <v>14.95</v>
      </c>
      <c r="AX4" s="40">
        <f>IF(SUM(AI4:AL4)-AM4&gt;0,SUM(AI4:AL4)-AM4,"")</f>
        <v>55.650000000000006</v>
      </c>
      <c r="AY4" s="40">
        <f>IF(SUM(AU4,AX4)&gt;0,SUM(AU4,AX4),"")</f>
        <v>111.63000000000001</v>
      </c>
      <c r="AZ4" s="26">
        <v>17.7</v>
      </c>
      <c r="BA4" s="26">
        <v>9.1</v>
      </c>
      <c r="BB4" s="26">
        <v>14.9</v>
      </c>
      <c r="BC4" s="26">
        <v>15.24</v>
      </c>
      <c r="BD4" s="26">
        <v>0</v>
      </c>
      <c r="BE4" s="26">
        <v>17</v>
      </c>
      <c r="BF4" s="26">
        <v>9.3000000000000007</v>
      </c>
      <c r="BG4" s="26">
        <v>14.9</v>
      </c>
      <c r="BH4" s="26">
        <v>14.91</v>
      </c>
      <c r="BI4" s="26">
        <v>0</v>
      </c>
      <c r="BJ4" s="26">
        <v>16.5</v>
      </c>
      <c r="BK4" s="26">
        <v>9.6</v>
      </c>
      <c r="BL4" s="26">
        <v>14.5</v>
      </c>
      <c r="BM4" s="26">
        <v>15.01</v>
      </c>
      <c r="BN4" s="26">
        <v>0</v>
      </c>
      <c r="BO4" s="28"/>
      <c r="BP4" s="39">
        <f>IF(BB4&gt;0,BB4,"")</f>
        <v>14.9</v>
      </c>
      <c r="BQ4" s="39">
        <f>IF(BC4&gt;0,BC4,"")</f>
        <v>15.24</v>
      </c>
      <c r="BR4" s="11">
        <f>IF(SUM(AZ4:BC4)-BD4&gt;0,SUM(AZ4:BC4)-BD4,"")</f>
        <v>56.94</v>
      </c>
      <c r="BS4" s="11">
        <f>IF(BG4&gt;0,BG4,"")</f>
        <v>14.9</v>
      </c>
      <c r="BT4" s="11">
        <f>IF(BH4&gt;0,BH4,"")</f>
        <v>14.91</v>
      </c>
      <c r="BU4" s="11">
        <f>IF(SUM(BE4:BH4)-BI4&gt;0,SUM(BE4:BH4)-BI4,"")</f>
        <v>56.11</v>
      </c>
      <c r="BV4" s="11">
        <f>IF(BR4="","",MAX(BR4,BU4))</f>
        <v>56.94</v>
      </c>
      <c r="BW4" s="11">
        <f>IF(BL4&gt;0,BL4,"")</f>
        <v>14.5</v>
      </c>
      <c r="BX4" s="11">
        <f>IF(BM4&gt;0,BM4,"")</f>
        <v>15.01</v>
      </c>
      <c r="BY4" s="11">
        <f>IF(SUM(BJ4:BM4)-BN4&gt;0,SUM(BJ4:BM4)-BN4,"")</f>
        <v>55.61</v>
      </c>
      <c r="BZ4" s="11">
        <f>IF(SUM(BV4,BY4)&gt;0,SUM(BV4,BY4),"")</f>
        <v>112.55</v>
      </c>
      <c r="CA4" s="22">
        <v>17</v>
      </c>
      <c r="CB4" s="22">
        <v>9.3000000000000007</v>
      </c>
      <c r="CC4" s="22">
        <v>14.9</v>
      </c>
      <c r="CD4" s="22">
        <v>15.1</v>
      </c>
      <c r="CE4" s="22">
        <v>0</v>
      </c>
      <c r="CF4" s="22">
        <v>3.8</v>
      </c>
      <c r="CG4" s="22">
        <v>2</v>
      </c>
      <c r="CH4" s="22">
        <v>3.3</v>
      </c>
      <c r="CI4" s="22">
        <v>3.31</v>
      </c>
      <c r="CJ4" s="22">
        <v>0</v>
      </c>
      <c r="CK4" s="22">
        <v>16.7</v>
      </c>
      <c r="CL4" s="22">
        <v>9.6</v>
      </c>
      <c r="CM4" s="22">
        <v>15.5</v>
      </c>
      <c r="CN4" s="22">
        <v>15.02</v>
      </c>
      <c r="CO4" s="22">
        <v>0.2</v>
      </c>
      <c r="CP4" s="27"/>
      <c r="CQ4" s="38">
        <f>IF(CC4&gt;0,CC4,"")</f>
        <v>14.9</v>
      </c>
      <c r="CR4" s="38">
        <f>IF(CD4&gt;0,CD4,"")</f>
        <v>15.1</v>
      </c>
      <c r="CS4" s="40">
        <f>IF(SUM(CA4:CD4)-CE4&gt;0,SUM(CA4:CD4)-CE4,"")</f>
        <v>56.300000000000004</v>
      </c>
      <c r="CT4" s="40">
        <f>IF(CH4&gt;0,CH4,"")</f>
        <v>3.3</v>
      </c>
      <c r="CU4" s="40">
        <f>IF(CI4&gt;0,CI4,"")</f>
        <v>3.31</v>
      </c>
      <c r="CV4" s="40">
        <f>IF(SUM(CF4:CI4)-CJ4&gt;0,SUM(CF4:CI4)-CJ4,"")</f>
        <v>12.41</v>
      </c>
      <c r="CW4" s="40">
        <f>IF(CS4="","",MAX(CS4,CV4))</f>
        <v>56.300000000000004</v>
      </c>
      <c r="CX4" s="40">
        <f>IF(CM4&gt;0,CM4,"")</f>
        <v>15.5</v>
      </c>
      <c r="CY4" s="40">
        <f>IF(CN4&gt;0,CN4,"")</f>
        <v>15.02</v>
      </c>
      <c r="CZ4" s="40">
        <f>IF(SUM(CK4:CN4)-CO4&gt;0,SUM(CK4:CN4)-CO4,"")</f>
        <v>56.61999999999999</v>
      </c>
      <c r="DA4" s="40">
        <f>IF(SUM(CW4,CZ4)&gt;0,SUM(CW4,CZ4),"")</f>
        <v>112.91999999999999</v>
      </c>
      <c r="DB4" s="51">
        <f>IF(MAX(ED4,FL4,GT4,IB4,JJ4,KR4,LZ4,NH4,OP4,PX4,RF4,SN4,TV4,VD4,WWL4)-IF(N4="",0,N4)&gt;0.001,MAX(ED4,FL4,GT4,IB4,JJ4,KR4,LZ4,NH4,OP4,PX4,RF4,SN4,TV4,VD4,WL4)-IF(N4="",0,N4),"")</f>
        <v>0.23000000000000398</v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15.8</v>
      </c>
      <c r="DE4" s="17">
        <v>9.4</v>
      </c>
      <c r="DF4" s="17">
        <v>13.6</v>
      </c>
      <c r="DG4" s="17">
        <v>14.94</v>
      </c>
      <c r="DH4" s="17">
        <v>0.2</v>
      </c>
      <c r="DI4" s="17">
        <v>16.600000000000001</v>
      </c>
      <c r="DJ4" s="17">
        <v>9.6999999999999993</v>
      </c>
      <c r="DK4" s="17">
        <v>14.5</v>
      </c>
      <c r="DL4" s="17">
        <v>15.22</v>
      </c>
      <c r="DM4" s="17">
        <v>0</v>
      </c>
      <c r="DN4" s="17">
        <v>16.399999999999999</v>
      </c>
      <c r="DO4" s="17">
        <v>9.6</v>
      </c>
      <c r="DP4" s="17">
        <v>14.9</v>
      </c>
      <c r="DQ4" s="17">
        <v>15.01</v>
      </c>
      <c r="DR4" s="17">
        <v>0</v>
      </c>
      <c r="DS4" s="17">
        <v>16.100000000000001</v>
      </c>
      <c r="DT4" s="17">
        <v>9.4</v>
      </c>
      <c r="DU4" s="17">
        <v>14.9</v>
      </c>
      <c r="DV4" s="17">
        <v>14.91</v>
      </c>
      <c r="DW4" s="17">
        <v>0</v>
      </c>
      <c r="DX4" s="40">
        <f>IF(DF4&gt;0,DF4,"")</f>
        <v>13.6</v>
      </c>
      <c r="DY4" s="40">
        <f>IF(DG4&gt;0,DG4,"")</f>
        <v>14.94</v>
      </c>
      <c r="DZ4" s="40">
        <f>IF(SUM(DD4:DG4)-DH4&gt;0,SUM(DD4:DG4)-DH4,"")</f>
        <v>53.54</v>
      </c>
      <c r="EA4" s="40">
        <f>IF(DK4&gt;0,DK4,"")</f>
        <v>14.5</v>
      </c>
      <c r="EB4" s="40">
        <f>IF(DL4&gt;0,DL4,"")</f>
        <v>15.22</v>
      </c>
      <c r="EC4" s="40">
        <f>IF(SUM(DI4:DL4)-DM4&gt;0,SUM(DI4:DL4)-DM4,"")</f>
        <v>56.019999999999996</v>
      </c>
      <c r="ED4" s="40">
        <f>IF(MAX(DZ4,EC4)&gt;0,MAX(DZ4,EC4),"")</f>
        <v>56.019999999999996</v>
      </c>
      <c r="EE4" s="40">
        <f>IF(DP4&gt;0,DP4,"")</f>
        <v>14.9</v>
      </c>
      <c r="EF4" s="40">
        <f>IF(DQ4&gt;0,DQ4,"")</f>
        <v>15.01</v>
      </c>
      <c r="EG4" s="40">
        <f>IF(SUM(DN4:DQ4)-DR4&gt;0,SUM(DN4:DQ4)-DR4,"")</f>
        <v>55.91</v>
      </c>
      <c r="EH4" s="40">
        <f>IF(DU4&gt;0,DU4,"")</f>
        <v>14.9</v>
      </c>
      <c r="EI4" s="40">
        <f>IF(DV4&gt;0,DV4,"")</f>
        <v>14.91</v>
      </c>
      <c r="EJ4" s="40">
        <f>IF(SUM(DS4:DV4)-DW4&gt;0,SUM(DS4:DV4)-DW4,"")</f>
        <v>55.31</v>
      </c>
      <c r="EK4" s="40">
        <f>IF(SUM(ED4,EG4,EJ4)&gt;0,SUM(ED4,EG4,EJ4),"")</f>
        <v>167.24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15.9</v>
      </c>
      <c r="FU4" s="17">
        <v>9.1999999999999993</v>
      </c>
      <c r="FV4" s="17">
        <v>14.9</v>
      </c>
      <c r="FW4" s="17">
        <v>15.22</v>
      </c>
      <c r="FX4" s="17">
        <v>0</v>
      </c>
      <c r="FY4" s="17">
        <v>16.5</v>
      </c>
      <c r="FZ4" s="17">
        <v>9.6999999999999993</v>
      </c>
      <c r="GA4" s="17">
        <v>14.9</v>
      </c>
      <c r="GB4" s="17">
        <v>15.24</v>
      </c>
      <c r="GC4" s="17">
        <v>0</v>
      </c>
      <c r="GD4" s="17">
        <v>16.3</v>
      </c>
      <c r="GE4" s="17">
        <v>9.6</v>
      </c>
      <c r="GF4" s="17">
        <v>14.9</v>
      </c>
      <c r="GG4" s="17">
        <v>15.17</v>
      </c>
      <c r="GH4" s="17">
        <v>0.2</v>
      </c>
      <c r="GI4" s="17">
        <v>15.9</v>
      </c>
      <c r="GJ4" s="17">
        <v>9.5</v>
      </c>
      <c r="GK4" s="17">
        <v>15.5</v>
      </c>
      <c r="GL4" s="17">
        <v>14.83</v>
      </c>
      <c r="GM4" s="17">
        <v>0</v>
      </c>
      <c r="GN4" s="40">
        <f>IF(FV4&gt;0,FV4,"")</f>
        <v>14.9</v>
      </c>
      <c r="GO4" s="40">
        <f>IF(FW4&gt;0,FW4,"")</f>
        <v>15.22</v>
      </c>
      <c r="GP4" s="40">
        <f>IF(SUM(FT4:FW4)-FX4&gt;0,SUM(FT4:FW4)-FX4,"")</f>
        <v>55.22</v>
      </c>
      <c r="GQ4" s="40">
        <f>IF(GA4&gt;0,GA4,"")</f>
        <v>14.9</v>
      </c>
      <c r="GR4" s="40">
        <f>IF(GB4&gt;0,GB4,"")</f>
        <v>15.24</v>
      </c>
      <c r="GS4" s="40">
        <f>IF(SUM(FY4:GB4)-GC4&gt;0,SUM(FY4:GB4)-GC4,"")</f>
        <v>56.34</v>
      </c>
      <c r="GT4" s="40">
        <f>IF(MAX(GP4,GS4)&gt;0,MAX(GP4,GS4),"")</f>
        <v>56.34</v>
      </c>
      <c r="GU4" s="40">
        <f>IF(GF4&gt;0,GF4,"")</f>
        <v>14.9</v>
      </c>
      <c r="GV4" s="40">
        <f>IF(GG4&gt;0,GG4,"")</f>
        <v>15.17</v>
      </c>
      <c r="GW4" s="40">
        <f>IF(SUM(GD4:GG4)-GH4&gt;0,SUM(GD4:GG4)-GH4,"")</f>
        <v>55.769999999999996</v>
      </c>
      <c r="GX4" s="40">
        <f>IF(GK4&gt;0,GK4,"")</f>
        <v>15.5</v>
      </c>
      <c r="GY4" s="40">
        <f>IF(GL4&gt;0,GL4,"")</f>
        <v>14.83</v>
      </c>
      <c r="GZ4" s="40">
        <f>IF(SUM(GI4:GL4)-GM4&gt;0,SUM(GI4:GL4)-GM4,"")</f>
        <v>55.73</v>
      </c>
      <c r="HA4" s="40">
        <f>IF(SUM(GT4,GW4,GZ4)&gt;0,SUM(GT4,GW4,GZ4),"")</f>
        <v>167.84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17.350000000000001</v>
      </c>
      <c r="WU4" s="26">
        <f>IF($CP4="P",CB4,(CB4+BA4)/2)</f>
        <v>9.1999999999999993</v>
      </c>
      <c r="WV4" s="26">
        <f>IF($CP4="P",CC4,(CC4+BB4)/2)</f>
        <v>14.9</v>
      </c>
      <c r="WW4" s="26">
        <f>IF($CP4="P",CD4,(CD4+BC4)/2)</f>
        <v>15.17</v>
      </c>
      <c r="WX4" s="26">
        <f>IF($CP4="P",CE4,(CE4+BD4)/2)</f>
        <v>0</v>
      </c>
      <c r="WY4" s="26">
        <f>IF($CP4="P",CF4,(CF4+BE4)/2)</f>
        <v>10.4</v>
      </c>
      <c r="WZ4" s="26">
        <f>IF($CP4="P",CG4,(CG4+BF4)/2)</f>
        <v>5.65</v>
      </c>
      <c r="XA4" s="26">
        <f>IF($CP4="P",CH4,(CH4+BG4)/2)</f>
        <v>9.1</v>
      </c>
      <c r="XB4" s="26">
        <f>IF($CP4="P",CI4,(CI4+BH4)/2)</f>
        <v>9.11</v>
      </c>
      <c r="XC4" s="26">
        <f>IF($CP4="P",CJ4,(CJ4+BI4)/2)</f>
        <v>0</v>
      </c>
      <c r="XD4" s="26">
        <f>IF($CP4="P",CK4,(CK4+BJ4)/2)</f>
        <v>16.600000000000001</v>
      </c>
      <c r="XE4" s="26">
        <f>IF($CP4="P",CL4,(CL4+BK4)/2)</f>
        <v>9.6</v>
      </c>
      <c r="XF4" s="26">
        <f>IF($CP4="P",CM4,(CM4+BL4)/2)</f>
        <v>15</v>
      </c>
      <c r="XG4" s="26">
        <f>IF($CP4="P",CN4,(CN4+BM4)/2)</f>
        <v>15.015000000000001</v>
      </c>
      <c r="XH4" s="26">
        <f>IF($CP4="P",CO4,(CO4+BN4)/2)</f>
        <v>0.1</v>
      </c>
      <c r="XI4" s="28" t="s">
        <v>53</v>
      </c>
      <c r="XJ4" s="11">
        <f>IF(WV4&gt;0,WV4,"")</f>
        <v>14.9</v>
      </c>
      <c r="XK4" s="11">
        <f>IF(WW4&gt;0,WW4,"")</f>
        <v>15.17</v>
      </c>
      <c r="XL4" s="11">
        <f>IF(SUM(WT4:WW4)-WX4&gt;0,SUM(WT4:WW4)-WX4,"")</f>
        <v>56.620000000000005</v>
      </c>
      <c r="XM4" s="11">
        <f>IF(XA4&gt;0,XA4,"")</f>
        <v>9.1</v>
      </c>
      <c r="XN4" s="11">
        <f>IF(XB4&gt;0,XB4,"")</f>
        <v>9.11</v>
      </c>
      <c r="XO4" s="11">
        <f>IF(SUM(WY4:XB4)-XC4&gt;0,SUM(WY4:XB4)-XC4,"")</f>
        <v>34.26</v>
      </c>
      <c r="XP4" s="11">
        <f>IF(MAX(XL4,XO4)&gt;0,MAX(XL4,XO4),"")</f>
        <v>56.620000000000005</v>
      </c>
      <c r="XQ4" s="11">
        <f>IF(XF4&gt;0,XF4,"")</f>
        <v>15</v>
      </c>
      <c r="XR4" s="11">
        <f>IF(XG4&gt;0,XG4,"")</f>
        <v>15.015000000000001</v>
      </c>
      <c r="XS4" s="11">
        <f>IF(SUM(XD4:XG4)-XH4&gt;0,SUM(XD4:XG4)-XH4,"")</f>
        <v>56.115000000000002</v>
      </c>
      <c r="XT4" s="11">
        <f>IF(SUM(XP4,XS4)&gt;0,SUM(XP4,XS4),"")</f>
        <v>112.73500000000001</v>
      </c>
    </row>
    <row r="5" spans="1:644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25</v>
      </c>
      <c r="C5" s="4" t="s">
        <v>7</v>
      </c>
      <c r="D5" s="4">
        <v>1997</v>
      </c>
      <c r="E5" s="9">
        <f>SUM(J5:V5)+SUM(J5:T5)*0.0000001+SUM(J5)*0.0000000000001</f>
        <v>246.48502445650553</v>
      </c>
      <c r="F5" s="3" t="str">
        <f>IF(OR(AND(AO5&gt;=AY$17,AO5&lt;&gt;"",AQ5&gt;=AY$21,AQ5&lt;&gt;"",AN5=""),AND(AR5&gt;=AY$17,AR5&lt;&gt;"",AT5&gt;=AY$21,AT5&lt;&gt;"",AN5=""),AND(AV5&gt;=AY$17,AV5&lt;&gt;"",AX5&gt;=AY$21,AX5&lt;&gt;"",AN5=""),AND(BP5&gt;=BZ$17,BP5&lt;&gt;"",BR5&gt;=BZ$21,BR5&lt;&gt;"",BO5=""),AND(BS5&gt;=BZ$17,BS5&lt;&gt;"",BU5&gt;=BZ$21,BU5&lt;&gt;"",BO5=""),AND(BW5&gt;=BZ$17,BW5&lt;&gt;"",BY5&gt;=BZ$21,BY5&lt;&gt;"",BO5=""),AND(CQ5&gt;=DA$17,CQ5&lt;&gt;"",CS5&gt;=DA$21,CS5&lt;&gt;"",CP5=""),AND(CT5&gt;=DA$17,CT5&lt;&gt;"",CV5&gt;=DA$21,CV5&lt;&gt;"",CP5=""),AND(CX5&gt;=DA$17,CX5&lt;&gt;"",CZ5&gt;=DA$21,CZ5&lt;&gt;"",CP5=""),AND(DX5&gt;=EK$17,DX5&lt;&gt;"",DZ5&gt;=EK$21,DZ5&lt;&gt;""),AND(EA5&gt;=EK$17,EA5&lt;&gt;"",EC5&gt;=EK$21,EC5&lt;&gt;""),AND(EE5&gt;=EK$17,EE5&lt;&gt;"",EG5&gt;=EK$21,EG5&lt;&gt;""),AND(EH5&gt;=EK$17,EH5&lt;&gt;"",EJ5&gt;=EK$21,EJ5&lt;&gt;""),AND(FF5&gt;=FS$17,FF5&lt;&gt;"",FH5&gt;=FS$21,FH5&lt;&gt;""),AND(FI5&gt;=FS$17,FI5&lt;&gt;"",FK5&gt;=FS$21,FK5&lt;&gt;""),AND(FM5&gt;=FS$17,FM5&lt;&gt;"",FO5&gt;=FS$21,FO5&lt;&gt;""),AND(FP5&gt;=FS$17,FP5&lt;&gt;"",FR5&gt;=FS$21,FR5&lt;&gt;""),AND(GN5&gt;=HA$17,GN5&lt;&gt;"",GP5&gt;=HA$21,GP5&lt;&gt;""),AND(GQ5&gt;=HA$17,GQ5&lt;&gt;"",GS5&gt;=HA$21,GS5&lt;&gt;""),AND(GU5&gt;=HA$17,GU5&lt;&gt;"",GW5&gt;=HA$21,GW5&lt;&gt;""),AND(GX5&gt;=HA$17,GX5&lt;&gt;"",GZ5&gt;=HA$21,GZ5&lt;&gt;""),AND(HV5&gt;=II$17,HV5&lt;&gt;"",HX5&gt;=II$21,HX5&lt;&gt;""),AND(HY5&gt;=II$17,HY5&lt;&gt;"",IA5&gt;=II$21,IA5&lt;&gt;""),AND(IC5&gt;=II$17,IC5&lt;&gt;"",IE5&gt;=II$21,IE5&lt;&gt;""),AND(IF5&gt;=II$17,IF5&lt;&gt;"",IH5&gt;=II$21,IH5&lt;&gt;""),AND(JD5&gt;=JQ$17,JD5&lt;&gt;"",JF5&gt;=JQ$21,JF5&lt;&gt;""),AND(JG5&gt;=JQ$17,JG5&lt;&gt;"",JI5&gt;=JQ$21,JI5&lt;&gt;""),AND(JK5&gt;=JQ$17,JK5&lt;&gt;"",JM5&gt;=JQ$21,JM5&lt;&gt;""),AND(JN5&gt;=JQ$17,JN5&lt;&gt;"",JP5&gt;=JQ$21,JP5&lt;&gt;""),AND(KL5&gt;=KY$17,KL5&lt;&gt;"",KN5&gt;=KY$21,KN5&lt;&gt;""),AND(KO5&gt;=KY$17,KO5&lt;&gt;"",KQ5&gt;=KY$21,KQ5&lt;&gt;""),AND(KS5&gt;=KY$17,KS5&lt;&gt;"",KU5&gt;=KY$21,KU5&lt;&gt;""),AND(KV5&gt;=KY$17,KV5&lt;&gt;"",KX5&gt;=KY$21,KX5&lt;&gt;""),AND(LT5&gt;=MG$17,LT5&lt;&gt;"",LV5&gt;=MG$21,LV5&lt;&gt;""),AND(LW5&gt;=MG$17,LW5&lt;&gt;"",LY5&gt;=MG$21,LY5&lt;&gt;""),AND(MA5&gt;=MG$17,MA5&lt;&gt;"",MC5&gt;=MG$21,MC5&lt;&gt;""),AND(MD5&gt;=MG$17,MD5&lt;&gt;"",MF5&gt;=MG$21,MF5&lt;&gt;""),AND(NB5&gt;=NO$17,NB5&lt;&gt;"",ND5&gt;=NO$21,ND5&lt;&gt;""),AND(NE5&gt;=NO$17,NE5&lt;&gt;"",NG5&gt;=NO$21,NG5&lt;&gt;""),AND(NI5&gt;=NO$17,NI5&lt;&gt;"",NK5&gt;=NO$21,NK5&lt;&gt;""),AND(NL5&gt;=NO$17,NL5&lt;&gt;"",NN5&gt;=NO$21,NN5&lt;&gt;""),AND(OJ5&gt;=OW$17,OJ5&lt;&gt;"",OL5&gt;=OW$21,OL5&lt;&gt;""),AND(OM5&gt;=OW$17,OM5&lt;&gt;"",OO5&gt;=OW$21,OO5&lt;&gt;""),AND(OQ5&gt;=OW$17,OQ5&lt;&gt;"",OS5&gt;=OW$21,OS5&lt;&gt;""),AND(OT5&gt;=OW$17,OT5&lt;&gt;"",OV5&gt;=OW$21,OV5&lt;&gt;""),AND(PR5&gt;=QE$17,PR5&lt;&gt;"",PT5&gt;=QE$21,PT5&lt;&gt;""),AND(PU5&gt;=QE$17,PU5&lt;&gt;"",PW5&gt;=QE$21,PW5&lt;&gt;""),AND(PY5&gt;=QE$17,PY5&lt;&gt;"",QA5&gt;=QE$21,QA5&lt;&gt;""),AND(QB5&gt;=QE$17,QB5&lt;&gt;"",QD5&gt;=QE$21,QD5&lt;&gt;""),AND(QZ5&gt;=RM$17,QZ5&lt;&gt;"",RB5&gt;=RM$21,RB5&lt;&gt;""),AND(RC5&gt;=RM$17,RC5&lt;&gt;"",RE5&gt;=RM$21,RE5&lt;&gt;""),AND(RG5&gt;=RM$17,RG5&lt;&gt;"",RI5&gt;=RM$21,RI5&lt;&gt;""),AND(RJ5&gt;=RM$17,RJ5&lt;&gt;"",RL5&gt;=RM$21,RL5&lt;&gt;""),AND(SH5&gt;=SU$17,SH5&lt;&gt;"",SJ5&gt;=SU$21,SJ5&lt;&gt;""),AND(SK5&gt;=SU$17,SK5&lt;&gt;"",SM5&gt;=SU$21,SM5&lt;&gt;""),AND(SO5&gt;=SU$17,SO5&lt;&gt;"",SQ5&gt;=SU$21,SQ5&lt;&gt;""),AND(SR5&gt;=SU$17,SR5&lt;&gt;"",ST5&gt;=SU$21,ST5&lt;&gt;""),AND(TP5&gt;=UC$17,TP5&lt;&gt;"",TR5&gt;=UC$21,TR5&lt;&gt;""),AND(TS5&gt;=UC$17,TS5&lt;&gt;"",TU5&gt;=UC$21,TU5&lt;&gt;""),AND(TW5&gt;=UC$17,TW5&lt;&gt;"",TY5&gt;=UC$21,TYY5&lt;&gt;""),AND(TZ5&gt;=UC$17,TZ5&lt;&gt;"",UB5&gt;=UC$21,UB5&lt;&gt;""),AND(UX5&gt;=VK$17,UX5&lt;&gt;"",UZ5&gt;=VK$21,UZ5&lt;&gt;""),AND(VA5&gt;=VK$17,VA5&lt;&gt;"",VC5&gt;=VK$21,VC5&lt;&gt;""),AND(VE5&gt;=VK$17,VE5&lt;&gt;"",VG5&gt;=VK$21,VG5&lt;&gt;""),AND(VH5&gt;=VK$17,VH5&lt;&gt;"",VJ5&gt;=VK$21,VJ5&lt;&gt;""),AND(WF5&gt;=WS$17,WF5&lt;&gt;"",WH5&gt;=WS$21,WH5&lt;&gt;""),AND(WI5&gt;=WS$17,WI5&lt;&gt;"",WK5&gt;=WS$21,WK5&lt;&gt;""),AND(WM5&gt;=WS$17,WM5&lt;&gt;"",WO5&gt;=WS$21,WO5&lt;&gt;""),AND(WP5&gt;=WS$17,WP5&lt;&gt;"",WR5&gt;=WS$21,WR5&lt;&gt;"")),"P","")</f>
        <v>P</v>
      </c>
      <c r="G5" s="3" t="str">
        <f>IF(OR(AND(AQ5&gt;=AY$21,AQ5&lt;&gt;"",AN5=""),AND(AT5&gt;=AY$21,AT5&lt;&gt;"",AN5=""),AND(AX5&gt;=AY$21,AX5&lt;&gt;"",AN5=""),AND(BR5&gt;=BZ$21,BR5&lt;&gt;"",BO5=""),AND(BU5&gt;=BZ$21,BU5&lt;&gt;"",BO5=""),AND(BY5&gt;=BZ$21,BY5&lt;&gt;"",BO5=""),AND(CS5&gt;=DA$21,CS5&lt;&gt;"",CP5=""),AND(CV5&gt;=DA$21,CV5&lt;&gt;"",CP5=""),AND(CZ5&gt;=DA$21,CZ5&lt;&gt;"",CP5=""),AND(DZ5&gt;=EK$21,DZ5&lt;&gt;""),AND(EC5&gt;=EK$21,EC5&lt;&gt;""),AND(EG5&gt;=EK$21,EG5&lt;&gt;""),AND(EJ5&gt;=EK$21,EJ5&lt;&gt;""),AND(FH5&gt;=FS$21,FH5&lt;&gt;""),AND(FK5&gt;=FS$21,FK5&lt;&gt;""),AND(FO5&gt;=FS$21,FO5&lt;&gt;""),AND(FR5&gt;=FS$21,FR5&lt;&gt;""),AND(GP5&gt;=HA$21,GP5&lt;&gt;""),AND(GS5&gt;=HA$21,GS5&lt;&gt;""),AND(GW5&gt;=HA$21,GW5&lt;&gt;""),AND(GZ5&gt;=HA$21,GZ5&lt;&gt;""),AND(HX5&gt;=II$21,HX5&lt;&gt;""),AND(IA5&gt;=II$21,IA5&lt;&gt;""),AND(IE5&gt;=II$21,IE5&lt;&gt;""),AND(IH5&gt;=II$21,IH5&lt;&gt;""),AND(JF5&gt;=JQ$21,JF5&lt;&gt;""),AND(JI5&gt;=JQ$21,JI5&lt;&gt;""),AND(JM5&gt;=JQ$21,JM5&lt;&gt;""),AND(JP5&gt;=JQ$21,JP5&lt;&gt;""),AND(KN5&gt;=KY$21,KN5&lt;&gt;""),AND(KQ5&gt;=KY$21,KQ5&lt;&gt;""),AND(KU5&gt;=KY$21,KU5&lt;&gt;""),AND(KX5&gt;=KY$21,KX5&lt;&gt;""),AND(LV5&gt;=MG$21,LV5&lt;&gt;""),AND(LY5&gt;=MG$21,LY5&lt;&gt;""),AND(MC5&gt;=MG$21,MC5&lt;&gt;""),AND(MF5&gt;=MG$21,MF5&lt;&gt;""),AND(ND5&gt;=NO$21,ND5&lt;&gt;""),AND(NG5&gt;=NO$21,NG5&lt;&gt;""),AND(NK5&gt;=NO$21,NK5&lt;&gt;""),AND(NN5&gt;=NO$21,NN5&lt;&gt;""),AND(OL5&gt;=OW$21,OL5&lt;&gt;""),AND(OO5&gt;=OW$21,OO5&lt;&gt;""),AND(OS5&gt;=OW$21,OS5&lt;&gt;""),AND(OV5&gt;=OW$21,OV5&lt;&gt;""),AND(PT5&gt;=QE$21,PT5&lt;&gt;""),AND(PW5&gt;=QE$21,PW5&lt;&gt;""),AND(QA5&gt;=QE$21,QA5&lt;&gt;""),AND(QD5&gt;=QE$21,QD5&lt;&gt;""),AND(RB5&gt;=RM$21,RB5&lt;&gt;""),AND(RE5&gt;=RM$21,RE5&lt;&gt;""),AND(RI5&gt;=RM$21,RI5&lt;&gt;""),AND(RL5&gt;=RM$21,RL5&lt;&gt;""),AND(SJ5&gt;=SU$21,SJ5&lt;&gt;""),AND(SM5&gt;=SU$21,SM5&lt;&gt;""),AND(SQ5&gt;=SU$21,SQ5&lt;&gt;""),AND(ST5&gt;=SU$21,ST5&lt;&gt;""),AND(TR5&gt;=UC$21,TR5&lt;&gt;""),AND(TU5&gt;=UC$21,TU5&lt;&gt;""),AND(TY5&gt;=UC$21,TYY5&lt;&gt;""),AND(UB5&gt;=UC$21,UB5&lt;&gt;""),AND(UZ5&gt;=VK$21,UZ5&lt;&gt;""),AND(VC5&gt;=VK$21,VC5&lt;&gt;""),AND(VG5&gt;=VK$21,VG5&lt;&gt;""),AND(VJ5&gt;=VK$21,VJ5&lt;&gt;""),AND(WH5&gt;=WS$21,WH5&lt;&gt;""),AND(WK5&gt;=WS$21,WK5&lt;&gt;""),AND(WO5&gt;=WS$21,WO5&lt;&gt;""),AND(WR5&gt;=WS$21,WR5&lt;&gt;"")),"P","")</f>
        <v>P</v>
      </c>
      <c r="H5" s="36" t="str">
        <f>IF(AND(G5="P",F5=""),"No DD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$344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Merit",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,AND(TP5&gt;=UC$19,TP5&lt;&gt;"",TR5&gt;=UC$23,TR5&lt;&gt;""),AND(TS5&gt;=UC$19,TS5&lt;&gt;"",TU5&gt;=UC$23,TU5&lt;&gt;""),AND(TW5&gt;=UC$19,TW5&lt;&gt;"",TY5&gt;=UC$23,TYY5&lt;&gt;""),AND(TZ5&gt;=UC$19,TZ5&lt;&gt;"",UB5&gt;=UC$23,UB5&lt;&gt;""),AND(UX5&gt;=VK$19,UX5&lt;&gt;"",UZ5&gt;=VK$23,UZ5&lt;&gt;""),AND(VA5&gt;=VK$19,VA5&lt;&gt;"",VC5&gt;=VK$23,VC5&lt;&gt;""),AND(VE5&gt;=VK$19,VE5&lt;&gt;"",VG5&gt;=VK$23,VG5&lt;&gt;""),AND(VH5&gt;=VK$19,VH5&lt;&gt;"",VJ5&gt;=VK$23,VJ5&lt;&gt;""),AND(WF5&gt;=WS$19,WF5&lt;&gt;"",WH5&gt;=WS$23,WH5&lt;&gt;""),AND(WI5&gt;=WS$19,WI5&lt;&gt;"",WK5&gt;=WS$23,WK5&lt;&gt;""),AND(WM5&gt;=WS$19,WM5&lt;&gt;"",WO5&gt;=WS$23,WO5&lt;&gt;""),AND(WP5&gt;=WS$19,WP5&lt;&gt;"",WR5&gt;=WS$23,WR5&lt;&gt;"")),"Excellence",IF(I5="P","Worlds Team",IF(F5="P","National Team","")))))</f>
        <v>Excellence</v>
      </c>
      <c r="I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,AND(TP5&gt;=UC$18,TP5&lt;&gt;"",TR5&gt;=UC$22,TR5&lt;&gt;""),AND(TS5&gt;=UC$18,TS5&lt;&gt;"",TU5&gt;=UC$22,TU5&lt;&gt;""),AND(TW5&gt;=UC$18,TW5&lt;&gt;"",TY5&gt;=UC$22,TYY5&lt;&gt;""),AND(TZ5&gt;=UC$18,TZ5&lt;&gt;"",UB5&gt;=UC$22,UB5&lt;&gt;""),AND(UX5&gt;=VK$18,UX5&lt;&gt;"",UZ5&gt;=VK$22,UZ5&lt;&gt;""),AND(VA5&gt;=VK$18,VA5&lt;&gt;"",VC5&gt;=VK$22,VC5&lt;&gt;""),AND(VE5&gt;=VK$18,VE5&lt;&gt;"",VG5&gt;=VK$22,VG5&lt;&gt;""),AND(VH5&gt;=VK$18,VH5&lt;&gt;"",VJ5&gt;=VK$22,VJ5&lt;&gt;""),AND(WF5&gt;=WS$18,WF5&lt;&gt;"",WH5&gt;=WS$22,WH5&lt;&gt;""),AND(WI5&gt;=WS$18,WI5&lt;&gt;"",WK5&gt;=WS$22,WK5&lt;&gt;""),AND(WM5&gt;=WS$18,WM5&lt;&gt;"",WO5&gt;=WS$22,WO5&lt;&gt;""),AND(WP5&gt;=WS$18,WP5&lt;&gt;"",WR5&gt;=WS$22,WR5&lt;&gt;"")),"P","")</f>
        <v>P</v>
      </c>
      <c r="J5" s="8">
        <f>IF(COUNT(AQ5,AT5,BR5,BU5,CS5,CV5)&gt;0,LARGE((AQ5,AT5,BR5,BU5,CS5,CV5),1),0)</f>
        <v>55.150000000000006</v>
      </c>
      <c r="K5" s="8" t="str">
        <f>IF(J5="","",IF(OR(J5=CS5,J5=CV5),$CA$1,IF(OR(J5=BR5,J5=BU5),$AZ$1,IF(OR(J5=AQ5,J5=AT5),$Y$1,""))))</f>
        <v>2025 Nationals</v>
      </c>
      <c r="L5" s="8">
        <f>IF(COUNT(AQ5,AT5,BR5,BU5,CS5,CV5)&gt;1,LARGE((AQ5,AT5,BR5,BU5,CS5,CV5),2),0)</f>
        <v>53.21</v>
      </c>
      <c r="M5" s="8" t="str">
        <f>IF(L5="","",IF(OR(L5=CS5,L5=CV5),$CA$1,IF(OR(L5=BR5,L5=BU5),$AZ$1,IF(OR(L5=AQ5,L5=AT5),$Y$1,""))))</f>
        <v>2025 Elite Canada</v>
      </c>
      <c r="N5" s="8">
        <f>IF(COUNT(AQ5,AT5,BR5,BU5,CS5,CV5)&gt;2,LARGE((AQ5,AT5,BR5,BU5,CS5,CV5),3),0)</f>
        <v>52.97</v>
      </c>
      <c r="O5" s="8" t="str">
        <f>IF(N5="","",IF(OR(N5=CS5,N5=CV5),$CA$1,IF(OR(N5=BR5,N5=BU5),$AZ$1,IF(OR(N5=AQ5,N5=AT5),$Y$1,""))))</f>
        <v>2024 3rd Domestic Trial</v>
      </c>
      <c r="P5" s="8">
        <f>IF(MAX(AX5,BY5,CZ5)&gt;0,MAX(AX5,BY5,CZ5),0)</f>
        <v>53.044999999999995</v>
      </c>
      <c r="Q5" s="8" t="str">
        <f>IF(P5="","",IF(P5=CZ5,$CA$1,IF(P5=BY5,$AZ$1,IF(P5=AX5,$Y$1,""))))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14.5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2025 World Cup POR (July 6)</v>
      </c>
      <c r="T5" s="8">
        <f>MAX(IF(AND(AO5&lt;&gt;"",AO5&gt;=$AY$17),AP5,0),IF(AND(AR5&lt;&gt;"",AR5&gt;=$AY$17),AS5,0),IF(AND(AV5&lt;&gt;"",AV5&gt;=$AY$17),AW5,0),IF(AND(BP5&lt;&gt;"",BP5&gt;=$BZ$17),BQ5,0),IF(AND(BS5&lt;&gt;"",BS5&gt;=$BZ$17),BT5,0),IF(AND(BW5&lt;&gt;"",BW5&gt;=$BZ$17),BX5,0),IF(AND(CQ5&lt;&gt;"",CQ5&gt;=$DA$17),CR5,0),IF(AND(CT5&lt;&gt;"",CT5&gt;=$DA$17),CU5,0),IF(AND(CX5&lt;&gt;"",CX5&gt;=$DA$17),CY5,0),IF(AND(DX5&lt;&gt;"",DX5&gt;=$EK$17),DY5,0),IF(AND(EA5&lt;&gt;"",EA5&gt;=$EK$17),EB5,0),IF(AND(EE5&lt;&gt;"",EE5&gt;=$EK$17),EF5,0),IF(AND(EH5&lt;&gt;"",EH5&gt;=$EK$17),EI5,0),IF(AND(FF5&lt;&gt;"",FF5&gt;=$FS$17),FG5,0),IF(AND(FI5&lt;&gt;"",FI5&gt;=$FS$17),FJ5,0),IF(AND(FM5&lt;&gt;"",FM5&gt;=$FS$17),FN5,0),IF(AND(FP5&lt;&gt;"",FP5&gt;=$FS$17),FQ5,0),IF(AND(GN5&lt;&gt;"",GN5&gt;=$HA$17),GO5,0),IF(AND(GQ5&lt;&gt;"",GQ5&gt;=$HA$17),GR5,0),IF(AND(GU5&lt;&gt;"",GU5&gt;=$HA$17),GV5,0),IF(AND(GX5&lt;&gt;"",GX5&gt;=$HA$17),GY5,0),IF(AND(HV5&lt;&gt;"",HV5&gt;=$II$17),HW5,0),IF(AND(HY5&lt;&gt;"",HY5&gt;=$II$17),HZ5,0),IF(AND(IC5&lt;&gt;"",IC5&gt;=$II$17),ID5,0),IF(AND(IF5&lt;&gt;"",IF5&gt;=$II$17),IG5,0),IF(AND(JD5&lt;&gt;"",JD5&gt;=$JQ$17),JE5,0),IF(AND(JG5&lt;&gt;"",JG5&gt;=$JQ$17),JH5,0),IF(AND(JK5&lt;&gt;"",JK5&gt;=$JQ$17),JL5,0),IF(AND(JN5&lt;&gt;"",JN5&gt;=$JQ$17),JO5,0),IF(AND(KL5&lt;&gt;"",KL5&gt;=$KY$17),KM5,0),IF(AND(KO5&lt;&gt;"",KO5&gt;=$KY$17),KP5,0),IF(AND(KS5&lt;&gt;"",KS5&gt;=$KY$17),KT5,0),IF(AND(KV5&lt;&gt;"",KV5&gt;=$KY$17),KW5,0),IF(AND(LT5&lt;&gt;"",LT5&gt;=$MG$17),LU5,0),IF(AND(LW5&lt;&gt;"",LW5&gt;=$MG$17),LX5,0),IF(AND(MA5&lt;&gt;"",MA5&gt;=$MG$17),MB5,0),IF(AND(MD5&lt;&gt;"",MD5&gt;=$MG$17),ME5,0),IF(AND(NB5&lt;&gt;"",NB5&gt;=$NO$17),NC5,0),IF(AND(NE5&lt;&gt;"",NE5&gt;=$NO$17),NF5,0),IF(AND(NI5&lt;&gt;"",NI5&gt;=$NO$17),NJ5,0),IF(AND(NL5&lt;&gt;"",NL5&gt;=$NO$17),NM5,0),IF(AND(OJ5&lt;&gt;"",OJ5&gt;=$OW$17),OK5,0),IF(AND(OM5&lt;&gt;"",OM5&gt;=$OW$17),ON5,0),IF(AND(OQ5&lt;&gt;"",OQ5&gt;=$OW$17),OR5,0),IF(AND(OT5&lt;&gt;"",OT5&gt;=$OW$17),OU5,0),IF(AND(PR5&lt;&gt;"",PR5&gt;=$QE$17),PS5,0),IF(AND(PU5&lt;&gt;"",PU5&gt;=$QE$17),PV5,0),IF(AND(PY5&lt;&gt;"",PY5&gt;=$QE$17),PZ5,0),IF(AND(QB5&lt;&gt;"",QB5&gt;=$QE$17),QC5,0),IF(AND(QZ5&lt;&gt;"",QZ5&gt;=$RM$17),RA5,0),IF(AND(RC5&lt;&gt;"",RC5&gt;=$RM$17),RD5,0),IF(AND(RG5&lt;&gt;"",RG5&gt;=$RM$17),RH5,0),IF(AND(RJ5&lt;&gt;"",RJ5&gt;=$RM$17),RK5,0),IF(AND(SH5&lt;&gt;"",SH5&gt;=$SU$17),SI5,0),IF(AND(SK5&lt;&gt;"",SK5&gt;=$SU$17),SL5,0),IF(AND(SO5&lt;&gt;"",SO5&gt;=$SU$17),SP5,0),IF(AND(SR5&lt;&gt;"",SR5&gt;=$SU$17),SS5,0),IF(AND(TP5&lt;&gt;"",TP5&gt;=$UC$17),TQ5,0),IF(AND(TS5&lt;&gt;"",TS5&gt;=$UC$17),TT5,0),IF(AND(TW5&lt;&gt;"",TW5&gt;=$UC$17),TX5,0),IF(AND(TZ5&lt;&gt;"",TZ5&gt;=$UC$17),UA5,0),IF(AND(UX5&lt;&gt;"",UX5&gt;=$VK$17),UY5,0),IF(AND(VA5&lt;&gt;"",VA5&gt;=$VK$17),VB5,0),IF(AND(VE5&lt;&gt;"",VE5&gt;=$VK$17),VF5,0),IF(AND(VH5&lt;&gt;"",VH5&gt;=$VK$17),VI5,0),IF(AND(WF5&lt;&gt;"",WF5&gt;=$WS$17),WG5,0),IF(AND(WI5&lt;&gt;"",WI5&gt;=$WS$17),WJ5,0),IF(AND(WM5&lt;&gt;"",WM5&gt;=$WS$17),WN5,0),IF(AND(WP5&lt;&gt;"",WP5&gt;=$WS$17),WQ5,0),0)</f>
        <v>15.69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2025 World Cup POR (July 6)</v>
      </c>
      <c r="V5" s="8">
        <f>IF(MAX(DB5,DC5)&gt;0,MAX(DB5,DC5),"")</f>
        <v>1.9200000000000017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2025 World Cup POR (July 6)</v>
      </c>
      <c r="Y5" s="22">
        <v>2.2999999999999998</v>
      </c>
      <c r="Z5" s="22">
        <v>1.35</v>
      </c>
      <c r="AA5" s="22">
        <v>2.6</v>
      </c>
      <c r="AB5" s="22">
        <v>2.4900000000000002</v>
      </c>
      <c r="AC5" s="22">
        <v>0.1</v>
      </c>
      <c r="AD5" s="22">
        <v>15.85</v>
      </c>
      <c r="AE5" s="22">
        <v>9.1499999999999986</v>
      </c>
      <c r="AF5" s="22">
        <v>12.95</v>
      </c>
      <c r="AG5" s="22">
        <v>15.02</v>
      </c>
      <c r="AH5" s="22">
        <v>0</v>
      </c>
      <c r="AI5" s="22">
        <v>16.5</v>
      </c>
      <c r="AJ5" s="22">
        <v>8.9499999999999993</v>
      </c>
      <c r="AK5" s="22">
        <v>12.8</v>
      </c>
      <c r="AL5" s="22">
        <v>14.895</v>
      </c>
      <c r="AM5" s="22">
        <v>0.1</v>
      </c>
      <c r="AN5" s="27" t="s">
        <v>53</v>
      </c>
      <c r="AO5" s="38">
        <f>IF(AA5&gt;0,AA5,"")</f>
        <v>2.6</v>
      </c>
      <c r="AP5" s="38">
        <f>IF(AB5&gt;0,AB5,"")</f>
        <v>2.4900000000000002</v>
      </c>
      <c r="AQ5" s="40">
        <f>IF(SUM(Y5:AB5)-AC5&gt;0,SUM(Y5:AB5)-AC5,"")</f>
        <v>8.64</v>
      </c>
      <c r="AR5" s="40">
        <f>IF(AF5&gt;0,AF5,"")</f>
        <v>12.95</v>
      </c>
      <c r="AS5" s="40">
        <f>IF(AG5&gt;0,AG5,"")</f>
        <v>15.02</v>
      </c>
      <c r="AT5" s="40">
        <f>IF(SUM(AD5:AG5)-AH5&gt;0,SUM(AD5:AG5)-AH5,"")</f>
        <v>52.97</v>
      </c>
      <c r="AU5" s="40">
        <f>IF(AQ5="","",MAX(AQ5,AT5))</f>
        <v>52.97</v>
      </c>
      <c r="AV5" s="40">
        <f>IF(AK5&gt;0,AK5,"")</f>
        <v>12.8</v>
      </c>
      <c r="AW5" s="40">
        <f>IF(AL5&gt;0,AL5,"")</f>
        <v>14.895</v>
      </c>
      <c r="AX5" s="40">
        <f>IF(SUM(AI5:AL5)-AM5&gt;0,SUM(AI5:AL5)-AM5,"")</f>
        <v>53.044999999999995</v>
      </c>
      <c r="AY5" s="40">
        <f>IF(SUM(AU5,AX5)&gt;0,SUM(AU5,AX5),"")</f>
        <v>106.01499999999999</v>
      </c>
      <c r="AZ5" s="26">
        <v>15.7</v>
      </c>
      <c r="BA5" s="26">
        <v>9.3000000000000007</v>
      </c>
      <c r="BB5" s="26">
        <v>13.6</v>
      </c>
      <c r="BC5" s="26">
        <v>14.61</v>
      </c>
      <c r="BD5" s="26">
        <v>0</v>
      </c>
      <c r="BE5" s="26">
        <v>3.4</v>
      </c>
      <c r="BF5" s="26">
        <v>2</v>
      </c>
      <c r="BG5" s="26">
        <v>3.3</v>
      </c>
      <c r="BH5" s="26">
        <v>3.23</v>
      </c>
      <c r="BI5" s="26">
        <v>0</v>
      </c>
      <c r="BJ5" s="26">
        <v>15.3</v>
      </c>
      <c r="BK5" s="26">
        <v>9.5</v>
      </c>
      <c r="BL5" s="26">
        <v>13.4</v>
      </c>
      <c r="BM5" s="26">
        <v>14.56</v>
      </c>
      <c r="BN5" s="26">
        <v>0</v>
      </c>
      <c r="BO5" s="28"/>
      <c r="BP5" s="39">
        <f>IF(BB5&gt;0,BB5,"")</f>
        <v>13.6</v>
      </c>
      <c r="BQ5" s="39">
        <f>IF(BC5&gt;0,BC5,"")</f>
        <v>14.61</v>
      </c>
      <c r="BR5" s="11">
        <f>IF(SUM(AZ5:BC5)-BD5&gt;0,SUM(AZ5:BC5)-BD5,"")</f>
        <v>53.21</v>
      </c>
      <c r="BS5" s="11">
        <f>IF(BG5&gt;0,BG5,"")</f>
        <v>3.3</v>
      </c>
      <c r="BT5" s="11">
        <f>IF(BH5&gt;0,BH5,"")</f>
        <v>3.23</v>
      </c>
      <c r="BU5" s="11">
        <f>IF(SUM(BE5:BH5)-BI5&gt;0,SUM(BE5:BH5)-BI5,"")</f>
        <v>11.93</v>
      </c>
      <c r="BV5" s="11">
        <f>IF(BR5="","",MAX(BR5,BU5))</f>
        <v>53.21</v>
      </c>
      <c r="BW5" s="11">
        <f>IF(BL5&gt;0,BL5,"")</f>
        <v>13.4</v>
      </c>
      <c r="BX5" s="11">
        <f>IF(BM5&gt;0,BM5,"")</f>
        <v>14.56</v>
      </c>
      <c r="BY5" s="11">
        <f>IF(SUM(BJ5:BM5)-BN5&gt;0,SUM(BJ5:BM5)-BN5,"")</f>
        <v>52.760000000000005</v>
      </c>
      <c r="BZ5" s="11">
        <f>IF(SUM(BV5,BY5)&gt;0,SUM(BV5,BY5),"")</f>
        <v>105.97</v>
      </c>
      <c r="CA5" s="22">
        <v>5.5</v>
      </c>
      <c r="CB5" s="22">
        <v>3.4</v>
      </c>
      <c r="CC5" s="22">
        <v>6.1</v>
      </c>
      <c r="CD5" s="22">
        <v>6.27</v>
      </c>
      <c r="CE5" s="22">
        <v>0</v>
      </c>
      <c r="CF5" s="22">
        <v>16.3</v>
      </c>
      <c r="CG5" s="22">
        <v>9.3000000000000007</v>
      </c>
      <c r="CH5" s="22">
        <v>14.3</v>
      </c>
      <c r="CI5" s="22">
        <v>15.25</v>
      </c>
      <c r="CJ5" s="22">
        <v>0</v>
      </c>
      <c r="CK5" s="22">
        <v>3.2</v>
      </c>
      <c r="CL5" s="22">
        <v>1.6</v>
      </c>
      <c r="CM5" s="22">
        <v>3.3</v>
      </c>
      <c r="CN5" s="22">
        <v>3.25</v>
      </c>
      <c r="CO5" s="22">
        <v>0</v>
      </c>
      <c r="CP5" s="27"/>
      <c r="CQ5" s="38">
        <f>IF(CC5&gt;0,CC5,"")</f>
        <v>6.1</v>
      </c>
      <c r="CR5" s="38">
        <f>IF(CD5&gt;0,CD5,"")</f>
        <v>6.27</v>
      </c>
      <c r="CS5" s="40">
        <f>IF(SUM(CA5:CD5)-CE5&gt;0,SUM(CA5:CD5)-CE5,"")</f>
        <v>21.27</v>
      </c>
      <c r="CT5" s="40">
        <f>IF(CH5&gt;0,CH5,"")</f>
        <v>14.3</v>
      </c>
      <c r="CU5" s="40">
        <f>IF(CI5&gt;0,CI5,"")</f>
        <v>15.25</v>
      </c>
      <c r="CV5" s="40">
        <f>IF(SUM(CF5:CI5)-CJ5&gt;0,SUM(CF5:CI5)-CJ5,"")</f>
        <v>55.150000000000006</v>
      </c>
      <c r="CW5" s="40">
        <f>IF(CS5="","",MAX(CS5,CV5))</f>
        <v>55.150000000000006</v>
      </c>
      <c r="CX5" s="40">
        <f>IF(CM5&gt;0,CM5,"")</f>
        <v>3.3</v>
      </c>
      <c r="CY5" s="40">
        <f>IF(CN5&gt;0,CN5,"")</f>
        <v>3.25</v>
      </c>
      <c r="CZ5" s="40">
        <f>IF(SUM(CK5:CN5)-CO5&gt;0,SUM(CK5:CN5)-CO5,"")</f>
        <v>11.350000000000001</v>
      </c>
      <c r="DA5" s="40">
        <f>IF(SUM(CW5,CZ5)&gt;0,SUM(CW5,CZ5),"")</f>
        <v>66.5</v>
      </c>
      <c r="DB5" s="51">
        <f>IF(MAX(ED5,FL5,GT5,IB5,JJ5,KR5,LZ5,NH5,OP5,PX5,RF5,SN5,TV5,VD5,WWL5)-IF(N5="",0,N5)&gt;0.001,MAX(ED5,FL5,GT5,IB5,JJ5,KR5,LZ5,NH5,OP5,PX5,RF5,SN5,TV5,VD5,WL5)-IF(N5="",0,N5),"")</f>
        <v>1.9200000000000017</v>
      </c>
      <c r="DC5" s="51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>1.7450000000000045</v>
      </c>
      <c r="DD5" s="17">
        <v>13</v>
      </c>
      <c r="DE5" s="17">
        <v>9.1999999999999993</v>
      </c>
      <c r="DF5" s="17">
        <v>13.6</v>
      </c>
      <c r="DG5" s="17">
        <v>15.06</v>
      </c>
      <c r="DH5" s="17">
        <v>0</v>
      </c>
      <c r="DI5" s="17">
        <v>10.3</v>
      </c>
      <c r="DJ5" s="17">
        <v>5.8</v>
      </c>
      <c r="DK5" s="17">
        <v>8.5</v>
      </c>
      <c r="DL5" s="17">
        <v>10.52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IF(DF5&gt;0,DF5,"")</f>
        <v>13.6</v>
      </c>
      <c r="DY5" s="40">
        <f>IF(DG5&gt;0,DG5,"")</f>
        <v>15.06</v>
      </c>
      <c r="DZ5" s="40">
        <f>IF(SUM(DD5:DG5)-DH5&gt;0,SUM(DD5:DG5)-DH5,"")</f>
        <v>50.86</v>
      </c>
      <c r="EA5" s="40">
        <f>IF(DK5&gt;0,DK5,"")</f>
        <v>8.5</v>
      </c>
      <c r="EB5" s="40">
        <f>IF(DL5&gt;0,DL5,"")</f>
        <v>10.52</v>
      </c>
      <c r="EC5" s="40">
        <f>IF(SUM(DI5:DL5)-DM5&gt;0,SUM(DI5:DL5)-DM5,"")</f>
        <v>35.120000000000005</v>
      </c>
      <c r="ED5" s="40">
        <f>IF(MAX(DZ5,EC5)&gt;0,MAX(DZ5,EC5),"")</f>
        <v>50.86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50.86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15.7</v>
      </c>
      <c r="FU5" s="17">
        <v>9</v>
      </c>
      <c r="FV5" s="17">
        <v>14.5</v>
      </c>
      <c r="FW5" s="17">
        <v>15.69</v>
      </c>
      <c r="FX5" s="17">
        <v>0</v>
      </c>
      <c r="FY5" s="17">
        <v>4.7</v>
      </c>
      <c r="FZ5" s="17">
        <v>2.6</v>
      </c>
      <c r="GA5" s="17">
        <v>5</v>
      </c>
      <c r="GB5" s="17">
        <v>4.99</v>
      </c>
      <c r="GC5" s="17">
        <v>0</v>
      </c>
      <c r="GD5" s="17">
        <v>15.4</v>
      </c>
      <c r="GE5" s="17">
        <v>9.1999999999999993</v>
      </c>
      <c r="GF5" s="17">
        <v>14.5</v>
      </c>
      <c r="GG5" s="17">
        <v>15.69</v>
      </c>
      <c r="GH5" s="17">
        <v>0</v>
      </c>
      <c r="GI5" s="17"/>
      <c r="GJ5" s="17"/>
      <c r="GK5" s="17"/>
      <c r="GL5" s="17"/>
      <c r="GM5" s="17"/>
      <c r="GN5" s="40">
        <f>IF(FV5&gt;0,FV5,"")</f>
        <v>14.5</v>
      </c>
      <c r="GO5" s="40">
        <f>IF(FW5&gt;0,FW5,"")</f>
        <v>15.69</v>
      </c>
      <c r="GP5" s="40">
        <f>IF(SUM(FT5:FW5)-FX5&gt;0,SUM(FT5:FW5)-FX5,"")</f>
        <v>54.89</v>
      </c>
      <c r="GQ5" s="40">
        <f>IF(GA5&gt;0,GA5,"")</f>
        <v>5</v>
      </c>
      <c r="GR5" s="40">
        <f>IF(GB5&gt;0,GB5,"")</f>
        <v>4.99</v>
      </c>
      <c r="GS5" s="40">
        <f>IF(SUM(FY5:GB5)-GC5&gt;0,SUM(FY5:GB5)-GC5,"")</f>
        <v>17.29</v>
      </c>
      <c r="GT5" s="40">
        <f>IF(MAX(GP5,GS5)&gt;0,MAX(GP5,GS5),"")</f>
        <v>54.89</v>
      </c>
      <c r="GU5" s="40">
        <f>IF(GF5&gt;0,GF5,"")</f>
        <v>14.5</v>
      </c>
      <c r="GV5" s="40">
        <f>IF(GG5&gt;0,GG5,"")</f>
        <v>15.69</v>
      </c>
      <c r="GW5" s="40">
        <f>IF(SUM(GD5:GG5)-GH5&gt;0,SUM(GD5:GG5)-GH5,"")</f>
        <v>54.79</v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109.68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10.6</v>
      </c>
      <c r="WU5" s="26">
        <f>IF($CP5="P",CB5,(CB5+BA5)/2)</f>
        <v>6.3500000000000005</v>
      </c>
      <c r="WV5" s="26">
        <f>IF($CP5="P",CC5,(CC5+BB5)/2)</f>
        <v>9.85</v>
      </c>
      <c r="WW5" s="26">
        <f>IF($CP5="P",CD5,(CD5+BC5)/2)</f>
        <v>10.44</v>
      </c>
      <c r="WX5" s="26">
        <f>IF($CP5="P",CE5,(CE5+BD5)/2)</f>
        <v>0</v>
      </c>
      <c r="WY5" s="26">
        <f>IF($CP5="P",CF5,(CF5+BE5)/2)</f>
        <v>9.85</v>
      </c>
      <c r="WZ5" s="26">
        <f>IF($CP5="P",CG5,(CG5+BF5)/2)</f>
        <v>5.65</v>
      </c>
      <c r="XA5" s="26">
        <f>IF($CP5="P",CH5,(CH5+BG5)/2)</f>
        <v>8.8000000000000007</v>
      </c>
      <c r="XB5" s="26">
        <f>IF($CP5="P",CI5,(CI5+BH5)/2)</f>
        <v>9.24</v>
      </c>
      <c r="XC5" s="26">
        <f>IF($CP5="P",CJ5,(CJ5+BI5)/2)</f>
        <v>0</v>
      </c>
      <c r="XD5" s="26">
        <f>IF($CP5="P",CK5,(CK5+BJ5)/2)</f>
        <v>9.25</v>
      </c>
      <c r="XE5" s="26">
        <f>IF($CP5="P",CL5,(CL5+BK5)/2)</f>
        <v>5.55</v>
      </c>
      <c r="XF5" s="26">
        <f>IF($CP5="P",CM5,(CM5+BL5)/2)</f>
        <v>8.35</v>
      </c>
      <c r="XG5" s="26">
        <f>IF($CP5="P",CN5,(CN5+BM5)/2)</f>
        <v>8.9050000000000011</v>
      </c>
      <c r="XH5" s="26">
        <f>IF($CP5="P",CO5,(CO5+BN5)/2)</f>
        <v>0</v>
      </c>
      <c r="XI5" s="28" t="s">
        <v>53</v>
      </c>
      <c r="XJ5" s="11">
        <f>IF(WV5&gt;0,WV5,"")</f>
        <v>9.85</v>
      </c>
      <c r="XK5" s="11">
        <f>IF(WW5&gt;0,WW5,"")</f>
        <v>10.44</v>
      </c>
      <c r="XL5" s="11">
        <f>IF(SUM(WT5:WW5)-WX5&gt;0,SUM(WT5:WW5)-WX5,"")</f>
        <v>37.239999999999995</v>
      </c>
      <c r="XM5" s="11">
        <f>IF(XA5&gt;0,XA5,"")</f>
        <v>8.8000000000000007</v>
      </c>
      <c r="XN5" s="11">
        <f>IF(XB5&gt;0,XB5,"")</f>
        <v>9.24</v>
      </c>
      <c r="XO5" s="11">
        <f>IF(SUM(WY5:XB5)-XC5&gt;0,SUM(WY5:XB5)-XC5,"")</f>
        <v>33.54</v>
      </c>
      <c r="XP5" s="11">
        <f>IF(MAX(XL5,XO5)&gt;0,MAX(XL5,XO5),"")</f>
        <v>37.239999999999995</v>
      </c>
      <c r="XQ5" s="11">
        <f>IF(XF5&gt;0,XF5,"")</f>
        <v>8.35</v>
      </c>
      <c r="XR5" s="11">
        <f>IF(XG5&gt;0,XG5,"")</f>
        <v>8.9050000000000011</v>
      </c>
      <c r="XS5" s="11">
        <f>IF(SUM(XD5:XG5)-XH5&gt;0,SUM(XD5:XG5)-XH5,"")</f>
        <v>32.055</v>
      </c>
      <c r="XT5" s="11">
        <f>IF(SUM(XP5,XS5)&gt;0,SUM(XP5,XS5),"")</f>
        <v>69.294999999999987</v>
      </c>
    </row>
    <row r="6" spans="1:644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26</v>
      </c>
      <c r="C6" s="4" t="s">
        <v>3</v>
      </c>
      <c r="D6" s="4">
        <v>1998</v>
      </c>
      <c r="E6" s="9">
        <f>SUM(J6:V6)+SUM(J6:T6)*0.0000001+SUM(J6)*0.0000000000001</f>
        <v>240.77002229200539</v>
      </c>
      <c r="F6" s="3" t="str">
        <f>IF(OR(AND(AO6&gt;=AY$17,AO6&lt;&gt;"",AQ6&gt;=AY$21,AQ6&lt;&gt;"",AN6=""),AND(AR6&gt;=AY$17,AR6&lt;&gt;"",AT6&gt;=AY$21,AT6&lt;&gt;"",AN6=""),AND(AV6&gt;=AY$17,AV6&lt;&gt;"",AX6&gt;=AY$21,AX6&lt;&gt;"",AN6=""),AND(BP6&gt;=BZ$17,BP6&lt;&gt;"",BR6&gt;=BZ$21,BR6&lt;&gt;"",BO6=""),AND(BS6&gt;=BZ$17,BS6&lt;&gt;"",BU6&gt;=BZ$21,BU6&lt;&gt;"",BO6=""),AND(BW6&gt;=BZ$17,BW6&lt;&gt;"",BY6&gt;=BZ$21,BY6&lt;&gt;"",BO6=""),AND(CQ6&gt;=DA$17,CQ6&lt;&gt;"",CS6&gt;=DA$21,CS6&lt;&gt;"",CP6=""),AND(CT6&gt;=DA$17,CT6&lt;&gt;"",CV6&gt;=DA$21,CV6&lt;&gt;"",CP6=""),AND(CX6&gt;=DA$17,CX6&lt;&gt;"",CZ6&gt;=DA$21,CZ6&lt;&gt;"",CP6=""),AND(DX6&gt;=EK$17,DX6&lt;&gt;"",DZ6&gt;=EK$21,DZ6&lt;&gt;""),AND(EA6&gt;=EK$17,EA6&lt;&gt;"",EC6&gt;=EK$21,EC6&lt;&gt;""),AND(EE6&gt;=EK$17,EE6&lt;&gt;"",EG6&gt;=EK$21,EG6&lt;&gt;""),AND(EH6&gt;=EK$17,EH6&lt;&gt;"",EJ6&gt;=EK$21,EJ6&lt;&gt;""),AND(FF6&gt;=FS$17,FF6&lt;&gt;"",FH6&gt;=FS$21,FH6&lt;&gt;""),AND(FI6&gt;=FS$17,FI6&lt;&gt;"",FK6&gt;=FS$21,FK6&lt;&gt;""),AND(FM6&gt;=FS$17,FM6&lt;&gt;"",FO6&gt;=FS$21,FO6&lt;&gt;""),AND(FP6&gt;=FS$17,FP6&lt;&gt;"",FR6&gt;=FS$21,FR6&lt;&gt;""),AND(GN6&gt;=HA$17,GN6&lt;&gt;"",GP6&gt;=HA$21,GP6&lt;&gt;""),AND(GQ6&gt;=HA$17,GQ6&lt;&gt;"",GS6&gt;=HA$21,GS6&lt;&gt;""),AND(GU6&gt;=HA$17,GU6&lt;&gt;"",GW6&gt;=HA$21,GW6&lt;&gt;""),AND(GX6&gt;=HA$17,GX6&lt;&gt;"",GZ6&gt;=HA$21,GZ6&lt;&gt;""),AND(HV6&gt;=II$17,HV6&lt;&gt;"",HX6&gt;=II$21,HX6&lt;&gt;""),AND(HY6&gt;=II$17,HY6&lt;&gt;"",IA6&gt;=II$21,IA6&lt;&gt;""),AND(IC6&gt;=II$17,IC6&lt;&gt;"",IE6&gt;=II$21,IE6&lt;&gt;""),AND(IF6&gt;=II$17,IF6&lt;&gt;"",IH6&gt;=II$21,IH6&lt;&gt;""),AND(JD6&gt;=JQ$17,JD6&lt;&gt;"",JF6&gt;=JQ$21,JF6&lt;&gt;""),AND(JG6&gt;=JQ$17,JG6&lt;&gt;"",JI6&gt;=JQ$21,JI6&lt;&gt;""),AND(JK6&gt;=JQ$17,JK6&lt;&gt;"",JM6&gt;=JQ$21,JM6&lt;&gt;""),AND(JN6&gt;=JQ$17,JN6&lt;&gt;"",JP6&gt;=JQ$21,JP6&lt;&gt;""),AND(KL6&gt;=KY$17,KL6&lt;&gt;"",KN6&gt;=KY$21,KN6&lt;&gt;""),AND(KO6&gt;=KY$17,KO6&lt;&gt;"",KQ6&gt;=KY$21,KQ6&lt;&gt;""),AND(KS6&gt;=KY$17,KS6&lt;&gt;"",KU6&gt;=KY$21,KU6&lt;&gt;""),AND(KV6&gt;=KY$17,KV6&lt;&gt;"",KX6&gt;=KY$21,KX6&lt;&gt;""),AND(LT6&gt;=MG$17,LT6&lt;&gt;"",LV6&gt;=MG$21,LV6&lt;&gt;""),AND(LW6&gt;=MG$17,LW6&lt;&gt;"",LY6&gt;=MG$21,LY6&lt;&gt;""),AND(MA6&gt;=MG$17,MA6&lt;&gt;"",MC6&gt;=MG$21,MC6&lt;&gt;""),AND(MD6&gt;=MG$17,MD6&lt;&gt;"",MF6&gt;=MG$21,MF6&lt;&gt;""),AND(NB6&gt;=NO$17,NB6&lt;&gt;"",ND6&gt;=NO$21,ND6&lt;&gt;""),AND(NE6&gt;=NO$17,NE6&lt;&gt;"",NG6&gt;=NO$21,NG6&lt;&gt;""),AND(NI6&gt;=NO$17,NI6&lt;&gt;"",NK6&gt;=NO$21,NK6&lt;&gt;""),AND(NL6&gt;=NO$17,NL6&lt;&gt;"",NN6&gt;=NO$21,NN6&lt;&gt;""),AND(OJ6&gt;=OW$17,OJ6&lt;&gt;"",OL6&gt;=OW$21,OL6&lt;&gt;""),AND(OM6&gt;=OW$17,OM6&lt;&gt;"",OO6&gt;=OW$21,OO6&lt;&gt;""),AND(OQ6&gt;=OW$17,OQ6&lt;&gt;"",OS6&gt;=OW$21,OS6&lt;&gt;""),AND(OT6&gt;=OW$17,OT6&lt;&gt;"",OV6&gt;=OW$21,OV6&lt;&gt;""),AND(PR6&gt;=QE$17,PR6&lt;&gt;"",PT6&gt;=QE$21,PT6&lt;&gt;""),AND(PU6&gt;=QE$17,PU6&lt;&gt;"",PW6&gt;=QE$21,PW6&lt;&gt;""),AND(PY6&gt;=QE$17,PY6&lt;&gt;"",QA6&gt;=QE$21,QA6&lt;&gt;""),AND(QB6&gt;=QE$17,QB6&lt;&gt;"",QD6&gt;=QE$21,QD6&lt;&gt;""),AND(QZ6&gt;=RM$17,QZ6&lt;&gt;"",RB6&gt;=RM$21,RB6&lt;&gt;""),AND(RC6&gt;=RM$17,RC6&lt;&gt;"",RE6&gt;=RM$21,RE6&lt;&gt;""),AND(RG6&gt;=RM$17,RG6&lt;&gt;"",RI6&gt;=RM$21,RI6&lt;&gt;""),AND(RJ6&gt;=RM$17,RJ6&lt;&gt;"",RL6&gt;=RM$21,RL6&lt;&gt;""),AND(SH6&gt;=SU$17,SH6&lt;&gt;"",SJ6&gt;=SU$21,SJ6&lt;&gt;""),AND(SK6&gt;=SU$17,SK6&lt;&gt;"",SM6&gt;=SU$21,SM6&lt;&gt;""),AND(SO6&gt;=SU$17,SO6&lt;&gt;"",SQ6&gt;=SU$21,SQ6&lt;&gt;""),AND(SR6&gt;=SU$17,SR6&lt;&gt;"",ST6&gt;=SU$21,ST6&lt;&gt;""),AND(TP6&gt;=UC$17,TP6&lt;&gt;"",TR6&gt;=UC$21,TR6&lt;&gt;""),AND(TS6&gt;=UC$17,TS6&lt;&gt;"",TU6&gt;=UC$21,TU6&lt;&gt;""),AND(TW6&gt;=UC$17,TW6&lt;&gt;"",TY6&gt;=UC$21,TYY6&lt;&gt;""),AND(TZ6&gt;=UC$17,TZ6&lt;&gt;"",UB6&gt;=UC$21,UB6&lt;&gt;""),AND(UX6&gt;=VK$17,UX6&lt;&gt;"",UZ6&gt;=VK$21,UZ6&lt;&gt;""),AND(VA6&gt;=VK$17,VA6&lt;&gt;"",VC6&gt;=VK$21,VC6&lt;&gt;""),AND(VE6&gt;=VK$17,VE6&lt;&gt;"",VG6&gt;=VK$21,VG6&lt;&gt;""),AND(VH6&gt;=VK$17,VH6&lt;&gt;"",VJ6&gt;=VK$21,VJ6&lt;&gt;""),AND(WF6&gt;=WS$17,WF6&lt;&gt;"",WH6&gt;=WS$21,WH6&lt;&gt;""),AND(WI6&gt;=WS$17,WI6&lt;&gt;"",WK6&gt;=WS$21,WK6&lt;&gt;""),AND(WM6&gt;=WS$17,WM6&lt;&gt;"",WO6&gt;=WS$21,WO6&lt;&gt;""),AND(WP6&gt;=WS$17,WP6&lt;&gt;"",WR6&gt;=WS$21,WR6&lt;&gt;"")),"P","")</f>
        <v>P</v>
      </c>
      <c r="G6" s="3" t="str">
        <f>IF(OR(AND(AQ6&gt;=AY$21,AQ6&lt;&gt;"",AN6=""),AND(AT6&gt;=AY$21,AT6&lt;&gt;"",AN6=""),AND(AX6&gt;=AY$21,AX6&lt;&gt;"",AN6=""),AND(BR6&gt;=BZ$21,BR6&lt;&gt;"",BO6=""),AND(BU6&gt;=BZ$21,BU6&lt;&gt;"",BO6=""),AND(BY6&gt;=BZ$21,BY6&lt;&gt;"",BO6=""),AND(CS6&gt;=DA$21,CS6&lt;&gt;"",CP6=""),AND(CV6&gt;=DA$21,CV6&lt;&gt;"",CP6=""),AND(CZ6&gt;=DA$21,CZ6&lt;&gt;"",CP6=""),AND(DZ6&gt;=EK$21,DZ6&lt;&gt;""),AND(EC6&gt;=EK$21,EC6&lt;&gt;""),AND(EG6&gt;=EK$21,EG6&lt;&gt;""),AND(EJ6&gt;=EK$21,EJ6&lt;&gt;""),AND(FH6&gt;=FS$21,FH6&lt;&gt;""),AND(FK6&gt;=FS$21,FK6&lt;&gt;""),AND(FO6&gt;=FS$21,FO6&lt;&gt;""),AND(FR6&gt;=FS$21,FR6&lt;&gt;""),AND(GP6&gt;=HA$21,GP6&lt;&gt;""),AND(GS6&gt;=HA$21,GS6&lt;&gt;""),AND(GW6&gt;=HA$21,GW6&lt;&gt;""),AND(GZ6&gt;=HA$21,GZ6&lt;&gt;""),AND(HX6&gt;=II$21,HX6&lt;&gt;""),AND(IA6&gt;=II$21,IA6&lt;&gt;""),AND(IE6&gt;=II$21,IE6&lt;&gt;""),AND(IH6&gt;=II$21,IH6&lt;&gt;""),AND(JF6&gt;=JQ$21,JF6&lt;&gt;""),AND(JI6&gt;=JQ$21,JI6&lt;&gt;""),AND(JM6&gt;=JQ$21,JM6&lt;&gt;""),AND(JP6&gt;=JQ$21,JP6&lt;&gt;""),AND(KN6&gt;=KY$21,KN6&lt;&gt;""),AND(KQ6&gt;=KY$21,KQ6&lt;&gt;""),AND(KU6&gt;=KY$21,KU6&lt;&gt;""),AND(KX6&gt;=KY$21,KX6&lt;&gt;""),AND(LV6&gt;=MG$21,LV6&lt;&gt;""),AND(LY6&gt;=MG$21,LY6&lt;&gt;""),AND(MC6&gt;=MG$21,MC6&lt;&gt;""),AND(MF6&gt;=MG$21,MF6&lt;&gt;""),AND(ND6&gt;=NO$21,ND6&lt;&gt;""),AND(NG6&gt;=NO$21,NG6&lt;&gt;""),AND(NK6&gt;=NO$21,NK6&lt;&gt;""),AND(NN6&gt;=NO$21,NN6&lt;&gt;""),AND(OL6&gt;=OW$21,OL6&lt;&gt;""),AND(OO6&gt;=OW$21,OO6&lt;&gt;""),AND(OS6&gt;=OW$21,OS6&lt;&gt;""),AND(OV6&gt;=OW$21,OV6&lt;&gt;""),AND(PT6&gt;=QE$21,PT6&lt;&gt;""),AND(PW6&gt;=QE$21,PW6&lt;&gt;""),AND(QA6&gt;=QE$21,QA6&lt;&gt;""),AND(QD6&gt;=QE$21,QD6&lt;&gt;""),AND(RB6&gt;=RM$21,RB6&lt;&gt;""),AND(RE6&gt;=RM$21,RE6&lt;&gt;""),AND(RI6&gt;=RM$21,RI6&lt;&gt;""),AND(RL6&gt;=RM$21,RL6&lt;&gt;""),AND(SJ6&gt;=SU$21,SJ6&lt;&gt;""),AND(SM6&gt;=SU$21,SM6&lt;&gt;""),AND(SQ6&gt;=SU$21,SQ6&lt;&gt;""),AND(ST6&gt;=SU$21,ST6&lt;&gt;""),AND(TR6&gt;=UC$21,TR6&lt;&gt;""),AND(TU6&gt;=UC$21,TU6&lt;&gt;""),AND(TY6&gt;=UC$21,TYY6&lt;&gt;""),AND(UB6&gt;=UC$21,UB6&lt;&gt;""),AND(UZ6&gt;=VK$21,UZ6&lt;&gt;""),AND(VC6&gt;=VK$21,VC6&lt;&gt;""),AND(VG6&gt;=VK$21,VG6&lt;&gt;""),AND(VJ6&gt;=VK$21,VJ6&lt;&gt;""),AND(WH6&gt;=WS$21,WH6&lt;&gt;""),AND(WK6&gt;=WS$21,WK6&lt;&gt;""),AND(WO6&gt;=WS$21,WO6&lt;&gt;""),AND(WR6&gt;=WS$21,WR6&lt;&gt;"")),"P","")</f>
        <v>P</v>
      </c>
      <c r="H6" s="36" t="str">
        <f>IF(AND(G6="P",F6=""),"No DD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$344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Merit",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,AND(TP6&gt;=UC$19,TP6&lt;&gt;"",TR6&gt;=UC$23,TR6&lt;&gt;""),AND(TS6&gt;=UC$19,TS6&lt;&gt;"",TU6&gt;=UC$23,TU6&lt;&gt;""),AND(TW6&gt;=UC$19,TW6&lt;&gt;"",TY6&gt;=UC$23,TYY6&lt;&gt;""),AND(TZ6&gt;=UC$19,TZ6&lt;&gt;"",UB6&gt;=UC$23,UB6&lt;&gt;""),AND(UX6&gt;=VK$19,UX6&lt;&gt;"",UZ6&gt;=VK$23,UZ6&lt;&gt;""),AND(VA6&gt;=VK$19,VA6&lt;&gt;"",VC6&gt;=VK$23,VC6&lt;&gt;""),AND(VE6&gt;=VK$19,VE6&lt;&gt;"",VG6&gt;=VK$23,VG6&lt;&gt;""),AND(VH6&gt;=VK$19,VH6&lt;&gt;"",VJ6&gt;=VK$23,VJ6&lt;&gt;""),AND(WF6&gt;=WS$19,WF6&lt;&gt;"",WH6&gt;=WS$23,WH6&lt;&gt;""),AND(WI6&gt;=WS$19,WI6&lt;&gt;"",WK6&gt;=WS$23,WK6&lt;&gt;""),AND(WM6&gt;=WS$19,WM6&lt;&gt;"",WO6&gt;=WS$23,WO6&lt;&gt;""),AND(WP6&gt;=WS$19,WP6&lt;&gt;"",WR6&gt;=WS$23,WR6&lt;&gt;"")),"Excellence",IF(I6="P","Worlds Team",IF(F6="P","National Team","")))))</f>
        <v>National Team</v>
      </c>
      <c r="I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,AND(TP6&gt;=UC$18,TP6&lt;&gt;"",TR6&gt;=UC$22,TR6&lt;&gt;""),AND(TS6&gt;=UC$18,TS6&lt;&gt;"",TU6&gt;=UC$22,TU6&lt;&gt;""),AND(TW6&gt;=UC$18,TW6&lt;&gt;"",TY6&gt;=UC$22,TYY6&lt;&gt;""),AND(TZ6&gt;=UC$18,TZ6&lt;&gt;"",UB6&gt;=UC$22,UB6&lt;&gt;""),AND(UX6&gt;=VK$18,UX6&lt;&gt;"",UZ6&gt;=VK$22,UZ6&lt;&gt;""),AND(VA6&gt;=VK$18,VA6&lt;&gt;"",VC6&gt;=VK$22,VC6&lt;&gt;""),AND(VE6&gt;=VK$18,VE6&lt;&gt;"",VG6&gt;=VK$22,VG6&lt;&gt;""),AND(VH6&gt;=VK$18,VH6&lt;&gt;"",VJ6&gt;=VK$22,VJ6&lt;&gt;""),AND(WF6&gt;=WS$18,WF6&lt;&gt;"",WH6&gt;=WS$22,WH6&lt;&gt;""),AND(WI6&gt;=WS$18,WI6&lt;&gt;"",WK6&gt;=WS$22,WK6&lt;&gt;""),AND(WM6&gt;=WS$18,WM6&lt;&gt;"",WO6&gt;=WS$22,WO6&lt;&gt;""),AND(WP6&gt;=WS$18,WP6&lt;&gt;"",WR6&gt;=WS$22,WR6&lt;&gt;"")),"P","")</f>
        <v/>
      </c>
      <c r="J6" s="8">
        <f>IF(COUNT(AQ6,AT6,BR6,BU6,CS6,CV6)&gt;0,LARGE((AQ6,AT6,BR6,BU6,CS6,CV6),1),0)</f>
        <v>53.745000000000005</v>
      </c>
      <c r="K6" s="8" t="str">
        <f>IF(J6="","",IF(OR(J6=CS6,J6=CV6),$CA$1,IF(OR(J6=BR6,J6=BU6),$AZ$1,IF(OR(J6=AQ6,J6=AT6),$Y$1,""))))</f>
        <v>2025 Nationals</v>
      </c>
      <c r="L6" s="8">
        <f>IF(COUNT(AQ6,AT6,BR6,BU6,CS6,CV6)&gt;1,LARGE((AQ6,AT6,BR6,BU6,CS6,CV6),2),0)</f>
        <v>53.745000000000005</v>
      </c>
      <c r="M6" s="8" t="str">
        <f>IF(L6="","",IF(OR(L6=CS6,L6=CV6),$CA$1,IF(OR(L6=BR6,L6=BU6),$AZ$1,IF(OR(L6=AQ6,L6=AT6),$Y$1,""))))</f>
        <v>2025 Nationals</v>
      </c>
      <c r="N6" s="8">
        <f>IF(COUNT(AQ6,AT6,BR6,BU6,CS6,CV6)&gt;2,LARGE((AQ6,AT6,BR6,BU6,CS6,CV6),3),0)</f>
        <v>53.745000000000005</v>
      </c>
      <c r="O6" s="8" t="str">
        <f>IF(N6="","",IF(OR(N6=CS6,N6=CV6),$CA$1,IF(OR(N6=BR6,N6=BU6),$AZ$1,IF(OR(N6=AQ6,N6=AT6),$Y$1,""))))</f>
        <v>2025 Nationals</v>
      </c>
      <c r="P6" s="8">
        <f>IF(MAX(AX6,BY6,CZ6)&gt;0,MAX(AX6,BY6,CZ6),0)</f>
        <v>32.94</v>
      </c>
      <c r="Q6" s="8" t="str">
        <f>IF(P6="","",IF(P6=CZ6,$CA$1,IF(P6=BY6,$AZ$1,IF(P6=AX6,$Y$1,""))))</f>
        <v>2025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14.1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2025 Nationals</v>
      </c>
      <c r="T6" s="8">
        <f>MAX(IF(AND(AO6&lt;&gt;"",AO6&gt;=$AY$17),AP6,0),IF(AND(AR6&lt;&gt;"",AR6&gt;=$AY$17),AS6,0),IF(AND(AV6&lt;&gt;"",AV6&gt;=$AY$17),AW6,0),IF(AND(BP6&lt;&gt;"",BP6&gt;=$BZ$17),BQ6,0),IF(AND(BS6&lt;&gt;"",BS6&gt;=$BZ$17),BT6,0),IF(AND(BW6&lt;&gt;"",BW6&gt;=$BZ$17),BX6,0),IF(AND(CQ6&lt;&gt;"",CQ6&gt;=$DA$17),CR6,0),IF(AND(CT6&lt;&gt;"",CT6&gt;=$DA$17),CU6,0),IF(AND(CX6&lt;&gt;"",CX6&gt;=$DA$17),CY6,0),IF(AND(DX6&lt;&gt;"",DX6&gt;=$EK$17),DY6,0),IF(AND(EA6&lt;&gt;"",EA6&gt;=$EK$17),EB6,0),IF(AND(EE6&lt;&gt;"",EE6&gt;=$EK$17),EF6,0),IF(AND(EH6&lt;&gt;"",EH6&gt;=$EK$17),EI6,0),IF(AND(FF6&lt;&gt;"",FF6&gt;=$FS$17),FG6,0),IF(AND(FI6&lt;&gt;"",FI6&gt;=$FS$17),FJ6,0),IF(AND(FM6&lt;&gt;"",FM6&gt;=$FS$17),FN6,0),IF(AND(FP6&lt;&gt;"",FP6&gt;=$FS$17),FQ6,0),IF(AND(GN6&lt;&gt;"",GN6&gt;=$HA$17),GO6,0),IF(AND(GQ6&lt;&gt;"",GQ6&gt;=$HA$17),GR6,0),IF(AND(GU6&lt;&gt;"",GU6&gt;=$HA$17),GV6,0),IF(AND(GX6&lt;&gt;"",GX6&gt;=$HA$17),GY6,0),IF(AND(HV6&lt;&gt;"",HV6&gt;=$II$17),HW6,0),IF(AND(HY6&lt;&gt;"",HY6&gt;=$II$17),HZ6,0),IF(AND(IC6&lt;&gt;"",IC6&gt;=$II$17),ID6,0),IF(AND(IF6&lt;&gt;"",IF6&gt;=$II$17),IG6,0),IF(AND(JD6&lt;&gt;"",JD6&gt;=$JQ$17),JE6,0),IF(AND(JG6&lt;&gt;"",JG6&gt;=$JQ$17),JH6,0),IF(AND(JK6&lt;&gt;"",JK6&gt;=$JQ$17),JL6,0),IF(AND(JN6&lt;&gt;"",JN6&gt;=$JQ$17),JO6,0),IF(AND(KL6&lt;&gt;"",KL6&gt;=$KY$17),KM6,0),IF(AND(KO6&lt;&gt;"",KO6&gt;=$KY$17),KP6,0),IF(AND(KS6&lt;&gt;"",KS6&gt;=$KY$17),KT6,0),IF(AND(KV6&lt;&gt;"",KV6&gt;=$KY$17),KW6,0),IF(AND(LT6&lt;&gt;"",LT6&gt;=$MG$17),LU6,0),IF(AND(LW6&lt;&gt;"",LW6&gt;=$MG$17),LX6,0),IF(AND(MA6&lt;&gt;"",MA6&gt;=$MG$17),MB6,0),IF(AND(MD6&lt;&gt;"",MD6&gt;=$MG$17),ME6,0),IF(AND(NB6&lt;&gt;"",NB6&gt;=$NO$17),NC6,0),IF(AND(NE6&lt;&gt;"",NE6&gt;=$NO$17),NF6,0),IF(AND(NI6&lt;&gt;"",NI6&gt;=$NO$17),NJ6,0),IF(AND(NL6&lt;&gt;"",NL6&gt;=$NO$17),NM6,0),IF(AND(OJ6&lt;&gt;"",OJ6&gt;=$OW$17),OK6,0),IF(AND(OM6&lt;&gt;"",OM6&gt;=$OW$17),ON6,0),IF(AND(OQ6&lt;&gt;"",OQ6&gt;=$OW$17),OR6,0),IF(AND(OT6&lt;&gt;"",OT6&gt;=$OW$17),OU6,0),IF(AND(PR6&lt;&gt;"",PR6&gt;=$QE$17),PS6,0),IF(AND(PU6&lt;&gt;"",PU6&gt;=$QE$17),PV6,0),IF(AND(PY6&lt;&gt;"",PY6&gt;=$QE$17),PZ6,0),IF(AND(QB6&lt;&gt;"",QB6&gt;=$QE$17),QC6,0),IF(AND(QZ6&lt;&gt;"",QZ6&gt;=$RM$17),RA6,0),IF(AND(RC6&lt;&gt;"",RC6&gt;=$RM$17),RD6,0),IF(AND(RG6&lt;&gt;"",RG6&gt;=$RM$17),RH6,0),IF(AND(RJ6&lt;&gt;"",RJ6&gt;=$RM$17),RK6,0),IF(AND(SH6&lt;&gt;"",SH6&gt;=$SU$17),SI6,0),IF(AND(SK6&lt;&gt;"",SK6&gt;=$SU$17),SL6,0),IF(AND(SO6&lt;&gt;"",SO6&gt;=$SU$17),SP6,0),IF(AND(SR6&lt;&gt;"",SR6&gt;=$SU$17),SS6,0),IF(AND(TP6&lt;&gt;"",TP6&gt;=$UC$17),TQ6,0),IF(AND(TS6&lt;&gt;"",TS6&gt;=$UC$17),TT6,0),IF(AND(TW6&lt;&gt;"",TW6&gt;=$UC$17),TX6,0),IF(AND(TZ6&lt;&gt;"",TZ6&gt;=$UC$17),UA6,0),IF(AND(UX6&lt;&gt;"",UX6&gt;=$VK$17),UY6,0),IF(AND(VA6&lt;&gt;"",VA6&gt;=$VK$17),VB6,0),IF(AND(VE6&lt;&gt;"",VE6&gt;=$VK$17),VF6,0),IF(AND(VH6&lt;&gt;"",VH6&gt;=$VK$17),VI6,0),IF(AND(WF6&lt;&gt;"",WF6&gt;=$WS$17),WG6,0),IF(AND(WI6&lt;&gt;"",WI6&gt;=$WS$17),WJ6,0),IF(AND(WM6&lt;&gt;"",WM6&gt;=$WS$17),WN6,0),IF(AND(WP6&lt;&gt;"",WP6&gt;=$WS$17),WQ6,0),0)</f>
        <v>14.645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2025 Nationals</v>
      </c>
      <c r="V6" s="8">
        <f>IF(MAX(DB6,DC6)&gt;0,MAX(DB6,DC6),"")</f>
        <v>17.850000000000001</v>
      </c>
      <c r="W6" s="11" t="str">
        <f>IF(V6="","",IF(V6=DB6,"("&amp;DB$2&amp;")",IF(V6=DC6,"("&amp;DC$2&amp;")")))</f>
        <v>(Final)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2025 World Cup ITA (April 6)</v>
      </c>
      <c r="Y6" s="22">
        <v>15.75</v>
      </c>
      <c r="Z6" s="22">
        <v>9.25</v>
      </c>
      <c r="AA6" s="22">
        <v>14.1</v>
      </c>
      <c r="AB6" s="22">
        <v>14.645</v>
      </c>
      <c r="AC6" s="22">
        <v>0</v>
      </c>
      <c r="AD6" s="22">
        <v>8.7000000000000011</v>
      </c>
      <c r="AE6" s="22">
        <v>4.8000000000000007</v>
      </c>
      <c r="AF6" s="22">
        <v>8</v>
      </c>
      <c r="AG6" s="22">
        <v>8.3000000000000007</v>
      </c>
      <c r="AH6" s="22">
        <v>0</v>
      </c>
      <c r="AI6" s="22">
        <v>9.7999999999999989</v>
      </c>
      <c r="AJ6" s="22">
        <v>5.6000000000000005</v>
      </c>
      <c r="AK6" s="22">
        <v>8.6999999999999993</v>
      </c>
      <c r="AL6" s="22">
        <v>8.84</v>
      </c>
      <c r="AM6" s="22">
        <v>0</v>
      </c>
      <c r="AN6" s="27" t="s">
        <v>53</v>
      </c>
      <c r="AO6" s="38">
        <f>IF(AA6&gt;0,AA6,"")</f>
        <v>14.1</v>
      </c>
      <c r="AP6" s="38">
        <f>IF(AB6&gt;0,AB6,"")</f>
        <v>14.645</v>
      </c>
      <c r="AQ6" s="40">
        <f>IF(SUM(Y6:AB6)-AC6&gt;0,SUM(Y6:AB6)-AC6,"")</f>
        <v>53.745000000000005</v>
      </c>
      <c r="AR6" s="40">
        <f>IF(AF6&gt;0,AF6,"")</f>
        <v>8</v>
      </c>
      <c r="AS6" s="40">
        <f>IF(AG6&gt;0,AG6,"")</f>
        <v>8.3000000000000007</v>
      </c>
      <c r="AT6" s="40">
        <f>IF(SUM(AD6:AG6)-AH6&gt;0,SUM(AD6:AG6)-AH6,"")</f>
        <v>29.8</v>
      </c>
      <c r="AU6" s="40">
        <f>IF(AQ6="","",MAX(AQ6,AT6))</f>
        <v>53.745000000000005</v>
      </c>
      <c r="AV6" s="40">
        <f>IF(AK6&gt;0,AK6,"")</f>
        <v>8.6999999999999993</v>
      </c>
      <c r="AW6" s="40">
        <f>IF(AL6&gt;0,AL6,"")</f>
        <v>8.84</v>
      </c>
      <c r="AX6" s="40">
        <f>IF(SUM(AI6:AL6)-AM6&gt;0,SUM(AI6:AL6)-AM6,"")</f>
        <v>32.94</v>
      </c>
      <c r="AY6" s="40">
        <f>IF(SUM(AU6,AX6)&gt;0,SUM(AU6,AX6),"")</f>
        <v>86.685000000000002</v>
      </c>
      <c r="AZ6" s="26">
        <v>15.75</v>
      </c>
      <c r="BA6" s="26">
        <v>9.25</v>
      </c>
      <c r="BB6" s="26">
        <v>14.1</v>
      </c>
      <c r="BC6" s="26">
        <v>14.645</v>
      </c>
      <c r="BD6" s="26">
        <v>0</v>
      </c>
      <c r="BE6" s="26">
        <v>8.7000000000000011</v>
      </c>
      <c r="BF6" s="26">
        <v>4.8000000000000007</v>
      </c>
      <c r="BG6" s="26">
        <v>8</v>
      </c>
      <c r="BH6" s="26">
        <v>8.3000000000000007</v>
      </c>
      <c r="BI6" s="26">
        <v>0</v>
      </c>
      <c r="BJ6" s="26">
        <v>9.7999999999999989</v>
      </c>
      <c r="BK6" s="26">
        <v>5.6000000000000005</v>
      </c>
      <c r="BL6" s="26">
        <v>8.6999999999999993</v>
      </c>
      <c r="BM6" s="26">
        <v>8.84</v>
      </c>
      <c r="BN6" s="26">
        <v>0</v>
      </c>
      <c r="BO6" s="28" t="s">
        <v>53</v>
      </c>
      <c r="BP6" s="39">
        <f>IF(BB6&gt;0,BB6,"")</f>
        <v>14.1</v>
      </c>
      <c r="BQ6" s="39">
        <f>IF(BC6&gt;0,BC6,"")</f>
        <v>14.645</v>
      </c>
      <c r="BR6" s="11">
        <f>IF(SUM(AZ6:BC6)-BD6&gt;0,SUM(AZ6:BC6)-BD6,"")</f>
        <v>53.745000000000005</v>
      </c>
      <c r="BS6" s="11">
        <f>IF(BG6&gt;0,BG6,"")</f>
        <v>8</v>
      </c>
      <c r="BT6" s="11">
        <f>IF(BH6&gt;0,BH6,"")</f>
        <v>8.3000000000000007</v>
      </c>
      <c r="BU6" s="11">
        <f>IF(SUM(BE6:BH6)-BI6&gt;0,SUM(BE6:BH6)-BI6,"")</f>
        <v>29.8</v>
      </c>
      <c r="BV6" s="11">
        <f>IF(BR6="","",MAX(BR6,BU6))</f>
        <v>53.745000000000005</v>
      </c>
      <c r="BW6" s="11">
        <f>IF(BL6&gt;0,BL6,"")</f>
        <v>8.6999999999999993</v>
      </c>
      <c r="BX6" s="11">
        <f>IF(BM6&gt;0,BM6,"")</f>
        <v>8.84</v>
      </c>
      <c r="BY6" s="11">
        <f>IF(SUM(BJ6:BM6)-BN6&gt;0,SUM(BJ6:BM6)-BN6,"")</f>
        <v>32.94</v>
      </c>
      <c r="BZ6" s="11">
        <f>IF(SUM(BV6,BY6)&gt;0,SUM(BV6,BY6),"")</f>
        <v>86.685000000000002</v>
      </c>
      <c r="CA6" s="22">
        <v>15.75</v>
      </c>
      <c r="CB6" s="22">
        <v>9.25</v>
      </c>
      <c r="CC6" s="22">
        <v>14.1</v>
      </c>
      <c r="CD6" s="22">
        <v>14.645</v>
      </c>
      <c r="CE6" s="22">
        <v>0</v>
      </c>
      <c r="CF6" s="22">
        <v>8.7000000000000011</v>
      </c>
      <c r="CG6" s="22">
        <v>4.8000000000000007</v>
      </c>
      <c r="CH6" s="22">
        <v>8</v>
      </c>
      <c r="CI6" s="22">
        <v>8.3000000000000007</v>
      </c>
      <c r="CJ6" s="22">
        <v>0</v>
      </c>
      <c r="CK6" s="22">
        <v>9.7999999999999989</v>
      </c>
      <c r="CL6" s="22">
        <v>5.6000000000000005</v>
      </c>
      <c r="CM6" s="22">
        <v>8.6999999999999993</v>
      </c>
      <c r="CN6" s="22">
        <v>8.84</v>
      </c>
      <c r="CO6" s="22">
        <v>0</v>
      </c>
      <c r="CP6" s="27" t="s">
        <v>53</v>
      </c>
      <c r="CQ6" s="38">
        <f>IF(CC6&gt;0,CC6,"")</f>
        <v>14.1</v>
      </c>
      <c r="CR6" s="38">
        <f>IF(CD6&gt;0,CD6,"")</f>
        <v>14.645</v>
      </c>
      <c r="CS6" s="40">
        <f>IF(SUM(CA6:CD6)-CE6&gt;0,SUM(CA6:CD6)-CE6,"")</f>
        <v>53.745000000000005</v>
      </c>
      <c r="CT6" s="40">
        <f>IF(CH6&gt;0,CH6,"")</f>
        <v>8</v>
      </c>
      <c r="CU6" s="40">
        <f>IF(CI6&gt;0,CI6,"")</f>
        <v>8.3000000000000007</v>
      </c>
      <c r="CV6" s="40">
        <f>IF(SUM(CF6:CI6)-CJ6&gt;0,SUM(CF6:CI6)-CJ6,"")</f>
        <v>29.8</v>
      </c>
      <c r="CW6" s="40">
        <f>IF(CS6="","",MAX(CS6,CV6))</f>
        <v>53.745000000000005</v>
      </c>
      <c r="CX6" s="40">
        <f>IF(CM6&gt;0,CM6,"")</f>
        <v>8.6999999999999993</v>
      </c>
      <c r="CY6" s="40">
        <f>IF(CN6&gt;0,CN6,"")</f>
        <v>8.84</v>
      </c>
      <c r="CZ6" s="40">
        <f>IF(SUM(CK6:CN6)-CO6&gt;0,SUM(CK6:CN6)-CO6,"")</f>
        <v>32.94</v>
      </c>
      <c r="DA6" s="40">
        <f>IF(SUM(CW6,CZ6)&gt;0,SUM(CW6,CZ6),"")</f>
        <v>86.685000000000002</v>
      </c>
      <c r="DB6" s="51" t="str">
        <f>IF(MAX(ED6,FL6,GT6,IB6,JJ6,KR6,LZ6,NH6,OP6,PX6,RF6,SN6,TV6,VD6,WWL6)-IF(N6="",0,N6)&gt;0.001,MAX(ED6,FL6,GT6,IB6,JJ6,KR6,LZ6,NH6,OP6,PX6,RF6,SN6,TV6,VD6,WL6)-IF(N6="",0,N6),"")</f>
        <v/>
      </c>
      <c r="DC6" s="51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17.850000000000001</v>
      </c>
      <c r="DD6" s="17">
        <v>14.2</v>
      </c>
      <c r="DE6" s="17">
        <v>9</v>
      </c>
      <c r="DF6" s="17">
        <v>13.4</v>
      </c>
      <c r="DG6" s="17">
        <v>13.79</v>
      </c>
      <c r="DH6" s="17">
        <v>0</v>
      </c>
      <c r="DI6" s="17">
        <v>15</v>
      </c>
      <c r="DJ6" s="17">
        <v>9</v>
      </c>
      <c r="DK6" s="17">
        <v>13.4</v>
      </c>
      <c r="DL6" s="17">
        <v>14.27</v>
      </c>
      <c r="DM6" s="17">
        <v>0</v>
      </c>
      <c r="DN6" s="17">
        <v>13.6</v>
      </c>
      <c r="DO6" s="17">
        <v>9.8000000000000007</v>
      </c>
      <c r="DP6" s="17">
        <v>13.4</v>
      </c>
      <c r="DQ6" s="17">
        <v>13.99</v>
      </c>
      <c r="DR6" s="17">
        <v>0</v>
      </c>
      <c r="DS6" s="17"/>
      <c r="DT6" s="17"/>
      <c r="DU6" s="17"/>
      <c r="DV6" s="17"/>
      <c r="DW6" s="17"/>
      <c r="DX6" s="40">
        <f>IF(DF6&gt;0,DF6,"")</f>
        <v>13.4</v>
      </c>
      <c r="DY6" s="40">
        <f>IF(DG6&gt;0,DG6,"")</f>
        <v>13.79</v>
      </c>
      <c r="DZ6" s="40">
        <f>IF(SUM(DD6:DG6)-DH6&gt;0,SUM(DD6:DG6)-DH6,"")</f>
        <v>50.39</v>
      </c>
      <c r="EA6" s="40">
        <f>IF(DK6&gt;0,DK6,"")</f>
        <v>13.4</v>
      </c>
      <c r="EB6" s="40">
        <f>IF(DL6&gt;0,DL6,"")</f>
        <v>14.27</v>
      </c>
      <c r="EC6" s="40">
        <f>IF(SUM(DI6:DL6)-DM6&gt;0,SUM(DI6:DL6)-DM6,"")</f>
        <v>51.67</v>
      </c>
      <c r="ED6" s="40">
        <f>IF(MAX(DZ6,EC6)&gt;0,MAX(DZ6,EC6),"")</f>
        <v>51.67</v>
      </c>
      <c r="EE6" s="40">
        <f>IF(DP6&gt;0,DP6,"")</f>
        <v>13.4</v>
      </c>
      <c r="EF6" s="40">
        <f>IF(DQ6&gt;0,DQ6,"")</f>
        <v>13.99</v>
      </c>
      <c r="EG6" s="40">
        <f>IF(SUM(DN6:DQ6)-DR6&gt;0,SUM(DN6:DQ6)-DR6,"")</f>
        <v>50.79</v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102.46000000000001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15.75</v>
      </c>
      <c r="WU6" s="26">
        <f>IF($CP6="P",CB6,(CB6+BA6)/2)</f>
        <v>9.25</v>
      </c>
      <c r="WV6" s="26">
        <f>IF($CP6="P",CC6,(CC6+BB6)/2)</f>
        <v>14.1</v>
      </c>
      <c r="WW6" s="26">
        <f>IF($CP6="P",CD6,(CD6+BC6)/2)</f>
        <v>14.645</v>
      </c>
      <c r="WX6" s="26">
        <f>IF($CP6="P",CE6,(CE6+BD6)/2)</f>
        <v>0</v>
      </c>
      <c r="WY6" s="26">
        <f>IF($CP6="P",CF6,(CF6+BE6)/2)</f>
        <v>8.7000000000000011</v>
      </c>
      <c r="WZ6" s="26">
        <f>IF($CP6="P",CG6,(CG6+BF6)/2)</f>
        <v>4.8000000000000007</v>
      </c>
      <c r="XA6" s="26">
        <f>IF($CP6="P",CH6,(CH6+BG6)/2)</f>
        <v>8</v>
      </c>
      <c r="XB6" s="26">
        <f>IF($CP6="P",CI6,(CI6+BH6)/2)</f>
        <v>8.3000000000000007</v>
      </c>
      <c r="XC6" s="26">
        <f>IF($CP6="P",CJ6,(CJ6+BI6)/2)</f>
        <v>0</v>
      </c>
      <c r="XD6" s="26">
        <f>IF($CP6="P",CK6,(CK6+BJ6)/2)</f>
        <v>9.7999999999999989</v>
      </c>
      <c r="XE6" s="26">
        <f>IF($CP6="P",CL6,(CL6+BK6)/2)</f>
        <v>5.6000000000000005</v>
      </c>
      <c r="XF6" s="26">
        <f>IF($CP6="P",CM6,(CM6+BL6)/2)</f>
        <v>8.6999999999999993</v>
      </c>
      <c r="XG6" s="26">
        <f>IF($CP6="P",CN6,(CN6+BM6)/2)</f>
        <v>8.84</v>
      </c>
      <c r="XH6" s="26">
        <f>IF($CP6="P",CO6,(CO6+BN6)/2)</f>
        <v>0</v>
      </c>
      <c r="XI6" s="28" t="s">
        <v>53</v>
      </c>
      <c r="XJ6" s="11">
        <f>IF(WV6&gt;0,WV6,"")</f>
        <v>14.1</v>
      </c>
      <c r="XK6" s="11">
        <f>IF(WW6&gt;0,WW6,"")</f>
        <v>14.645</v>
      </c>
      <c r="XL6" s="11">
        <f>IF(SUM(WT6:WW6)-WX6&gt;0,SUM(WT6:WW6)-WX6,"")</f>
        <v>53.745000000000005</v>
      </c>
      <c r="XM6" s="11">
        <f>IF(XA6&gt;0,XA6,"")</f>
        <v>8</v>
      </c>
      <c r="XN6" s="11">
        <f>IF(XB6&gt;0,XB6,"")</f>
        <v>8.3000000000000007</v>
      </c>
      <c r="XO6" s="11">
        <f>IF(SUM(WY6:XB6)-XC6&gt;0,SUM(WY6:XB6)-XC6,"")</f>
        <v>29.8</v>
      </c>
      <c r="XP6" s="11">
        <f>IF(MAX(XL6,XO6)&gt;0,MAX(XL6,XO6),"")</f>
        <v>53.745000000000005</v>
      </c>
      <c r="XQ6" s="11">
        <f>IF(XF6&gt;0,XF6,"")</f>
        <v>8.6999999999999993</v>
      </c>
      <c r="XR6" s="11">
        <f>IF(XG6&gt;0,XG6,"")</f>
        <v>8.84</v>
      </c>
      <c r="XS6" s="11">
        <f>IF(SUM(XD6:XG6)-XH6&gt;0,SUM(XD6:XG6)-XH6,"")</f>
        <v>32.94</v>
      </c>
      <c r="XT6" s="11">
        <f>IF(SUM(XP6,XS6)&gt;0,SUM(XP6,XS6),"")</f>
        <v>86.685000000000002</v>
      </c>
    </row>
    <row r="7" spans="1:644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115</v>
      </c>
      <c r="C7" s="4" t="s">
        <v>3</v>
      </c>
      <c r="D7" s="4">
        <v>2001</v>
      </c>
      <c r="E7" s="9">
        <f>SUM(J7:V7)+SUM(J7:T7)*0.0000001+SUM(J7)*0.0000000000001</f>
        <v>237.93002379300535</v>
      </c>
      <c r="F7" s="3" t="str">
        <f>IF(OR(AND(AO7&gt;=AY$17,AO7&lt;&gt;"",AQ7&gt;=AY$21,AQ7&lt;&gt;"",AN7=""),AND(AR7&gt;=AY$17,AR7&lt;&gt;"",AT7&gt;=AY$21,AT7&lt;&gt;"",AN7=""),AND(AV7&gt;=AY$17,AV7&lt;&gt;"",AX7&gt;=AY$21,AX7&lt;&gt;"",AN7=""),AND(BP7&gt;=BZ$17,BP7&lt;&gt;"",BR7&gt;=BZ$21,BR7&lt;&gt;"",BO7=""),AND(BS7&gt;=BZ$17,BS7&lt;&gt;"",BU7&gt;=BZ$21,BU7&lt;&gt;"",BO7=""),AND(BW7&gt;=BZ$17,BW7&lt;&gt;"",BY7&gt;=BZ$21,BY7&lt;&gt;"",BO7=""),AND(CQ7&gt;=DA$17,CQ7&lt;&gt;"",CS7&gt;=DA$21,CS7&lt;&gt;"",CP7=""),AND(CT7&gt;=DA$17,CT7&lt;&gt;"",CV7&gt;=DA$21,CV7&lt;&gt;"",CP7=""),AND(CX7&gt;=DA$17,CX7&lt;&gt;"",CZ7&gt;=DA$21,CZ7&lt;&gt;"",CP7=""),AND(DX7&gt;=EK$17,DX7&lt;&gt;"",DZ7&gt;=EK$21,DZ7&lt;&gt;""),AND(EA7&gt;=EK$17,EA7&lt;&gt;"",EC7&gt;=EK$21,EC7&lt;&gt;""),AND(EE7&gt;=EK$17,EE7&lt;&gt;"",EG7&gt;=EK$21,EG7&lt;&gt;""),AND(EH7&gt;=EK$17,EH7&lt;&gt;"",EJ7&gt;=EK$21,EJ7&lt;&gt;""),AND(FF7&gt;=FS$17,FF7&lt;&gt;"",FH7&gt;=FS$21,FH7&lt;&gt;""),AND(FI7&gt;=FS$17,FI7&lt;&gt;"",FK7&gt;=FS$21,FK7&lt;&gt;""),AND(FM7&gt;=FS$17,FM7&lt;&gt;"",FO7&gt;=FS$21,FO7&lt;&gt;""),AND(FP7&gt;=FS$17,FP7&lt;&gt;"",FR7&gt;=FS$21,FR7&lt;&gt;""),AND(GN7&gt;=HA$17,GN7&lt;&gt;"",GP7&gt;=HA$21,GP7&lt;&gt;""),AND(GQ7&gt;=HA$17,GQ7&lt;&gt;"",GS7&gt;=HA$21,GS7&lt;&gt;""),AND(GU7&gt;=HA$17,GU7&lt;&gt;"",GW7&gt;=HA$21,GW7&lt;&gt;""),AND(GX7&gt;=HA$17,GX7&lt;&gt;"",GZ7&gt;=HA$21,GZ7&lt;&gt;""),AND(HV7&gt;=II$17,HV7&lt;&gt;"",HX7&gt;=II$21,HX7&lt;&gt;""),AND(HY7&gt;=II$17,HY7&lt;&gt;"",IA7&gt;=II$21,IA7&lt;&gt;""),AND(IC7&gt;=II$17,IC7&lt;&gt;"",IE7&gt;=II$21,IE7&lt;&gt;""),AND(IF7&gt;=II$17,IF7&lt;&gt;"",IH7&gt;=II$21,IH7&lt;&gt;""),AND(JD7&gt;=JQ$17,JD7&lt;&gt;"",JF7&gt;=JQ$21,JF7&lt;&gt;""),AND(JG7&gt;=JQ$17,JG7&lt;&gt;"",JI7&gt;=JQ$21,JI7&lt;&gt;""),AND(JK7&gt;=JQ$17,JK7&lt;&gt;"",JM7&gt;=JQ$21,JM7&lt;&gt;""),AND(JN7&gt;=JQ$17,JN7&lt;&gt;"",JP7&gt;=JQ$21,JP7&lt;&gt;""),AND(KL7&gt;=KY$17,KL7&lt;&gt;"",KN7&gt;=KY$21,KN7&lt;&gt;""),AND(KO7&gt;=KY$17,KO7&lt;&gt;"",KQ7&gt;=KY$21,KQ7&lt;&gt;""),AND(KS7&gt;=KY$17,KS7&lt;&gt;"",KU7&gt;=KY$21,KU7&lt;&gt;""),AND(KV7&gt;=KY$17,KV7&lt;&gt;"",KX7&gt;=KY$21,KX7&lt;&gt;""),AND(LT7&gt;=MG$17,LT7&lt;&gt;"",LV7&gt;=MG$21,LV7&lt;&gt;""),AND(LW7&gt;=MG$17,LW7&lt;&gt;"",LY7&gt;=MG$21,LY7&lt;&gt;""),AND(MA7&gt;=MG$17,MA7&lt;&gt;"",MC7&gt;=MG$21,MC7&lt;&gt;""),AND(MD7&gt;=MG$17,MD7&lt;&gt;"",MF7&gt;=MG$21,MF7&lt;&gt;""),AND(NB7&gt;=NO$17,NB7&lt;&gt;"",ND7&gt;=NO$21,ND7&lt;&gt;""),AND(NE7&gt;=NO$17,NE7&lt;&gt;"",NG7&gt;=NO$21,NG7&lt;&gt;""),AND(NI7&gt;=NO$17,NI7&lt;&gt;"",NK7&gt;=NO$21,NK7&lt;&gt;""),AND(NL7&gt;=NO$17,NL7&lt;&gt;"",NN7&gt;=NO$21,NN7&lt;&gt;""),AND(OJ7&gt;=OW$17,OJ7&lt;&gt;"",OL7&gt;=OW$21,OL7&lt;&gt;""),AND(OM7&gt;=OW$17,OM7&lt;&gt;"",OO7&gt;=OW$21,OO7&lt;&gt;""),AND(OQ7&gt;=OW$17,OQ7&lt;&gt;"",OS7&gt;=OW$21,OS7&lt;&gt;""),AND(OT7&gt;=OW$17,OT7&lt;&gt;"",OV7&gt;=OW$21,OV7&lt;&gt;""),AND(PR7&gt;=QE$17,PR7&lt;&gt;"",PT7&gt;=QE$21,PT7&lt;&gt;""),AND(PU7&gt;=QE$17,PU7&lt;&gt;"",PW7&gt;=QE$21,PW7&lt;&gt;""),AND(PY7&gt;=QE$17,PY7&lt;&gt;"",QA7&gt;=QE$21,QA7&lt;&gt;""),AND(QB7&gt;=QE$17,QB7&lt;&gt;"",QD7&gt;=QE$21,QD7&lt;&gt;""),AND(QZ7&gt;=RM$17,QZ7&lt;&gt;"",RB7&gt;=RM$21,RB7&lt;&gt;""),AND(RC7&gt;=RM$17,RC7&lt;&gt;"",RE7&gt;=RM$21,RE7&lt;&gt;""),AND(RG7&gt;=RM$17,RG7&lt;&gt;"",RI7&gt;=RM$21,RI7&lt;&gt;""),AND(RJ7&gt;=RM$17,RJ7&lt;&gt;"",RL7&gt;=RM$21,RL7&lt;&gt;""),AND(SH7&gt;=SU$17,SH7&lt;&gt;"",SJ7&gt;=SU$21,SJ7&lt;&gt;""),AND(SK7&gt;=SU$17,SK7&lt;&gt;"",SM7&gt;=SU$21,SM7&lt;&gt;""),AND(SO7&gt;=SU$17,SO7&lt;&gt;"",SQ7&gt;=SU$21,SQ7&lt;&gt;""),AND(SR7&gt;=SU$17,SR7&lt;&gt;"",ST7&gt;=SU$21,ST7&lt;&gt;""),AND(TP7&gt;=UC$17,TP7&lt;&gt;"",TR7&gt;=UC$21,TR7&lt;&gt;""),AND(TS7&gt;=UC$17,TS7&lt;&gt;"",TU7&gt;=UC$21,TU7&lt;&gt;""),AND(TW7&gt;=UC$17,TW7&lt;&gt;"",TY7&gt;=UC$21,TYY7&lt;&gt;""),AND(TZ7&gt;=UC$17,TZ7&lt;&gt;"",UB7&gt;=UC$21,UB7&lt;&gt;""),AND(UX7&gt;=VK$17,UX7&lt;&gt;"",UZ7&gt;=VK$21,UZ7&lt;&gt;""),AND(VA7&gt;=VK$17,VA7&lt;&gt;"",VC7&gt;=VK$21,VC7&lt;&gt;""),AND(VE7&gt;=VK$17,VE7&lt;&gt;"",VG7&gt;=VK$21,VG7&lt;&gt;""),AND(VH7&gt;=VK$17,VH7&lt;&gt;"",VJ7&gt;=VK$21,VJ7&lt;&gt;""),AND(WF7&gt;=WS$17,WF7&lt;&gt;"",WH7&gt;=WS$21,WH7&lt;&gt;""),AND(WI7&gt;=WS$17,WI7&lt;&gt;"",WK7&gt;=WS$21,WK7&lt;&gt;""),AND(WM7&gt;=WS$17,WM7&lt;&gt;"",WO7&gt;=WS$21,WO7&lt;&gt;""),AND(WP7&gt;=WS$17,WP7&lt;&gt;"",WR7&gt;=WS$21,WR7&lt;&gt;"")),"P","")</f>
        <v>P</v>
      </c>
      <c r="G7" s="3" t="str">
        <f>IF(OR(AND(AQ7&gt;=AY$21,AQ7&lt;&gt;"",AN7=""),AND(AT7&gt;=AY$21,AT7&lt;&gt;"",AN7=""),AND(AX7&gt;=AY$21,AX7&lt;&gt;"",AN7=""),AND(BR7&gt;=BZ$21,BR7&lt;&gt;"",BO7=""),AND(BU7&gt;=BZ$21,BU7&lt;&gt;"",BO7=""),AND(BY7&gt;=BZ$21,BY7&lt;&gt;"",BO7=""),AND(CS7&gt;=DA$21,CS7&lt;&gt;"",CP7=""),AND(CV7&gt;=DA$21,CV7&lt;&gt;"",CP7=""),AND(CZ7&gt;=DA$21,CZ7&lt;&gt;"",CP7=""),AND(DZ7&gt;=EK$21,DZ7&lt;&gt;""),AND(EC7&gt;=EK$21,EC7&lt;&gt;""),AND(EG7&gt;=EK$21,EG7&lt;&gt;""),AND(EJ7&gt;=EK$21,EJ7&lt;&gt;""),AND(FH7&gt;=FS$21,FH7&lt;&gt;""),AND(FK7&gt;=FS$21,FK7&lt;&gt;""),AND(FO7&gt;=FS$21,FO7&lt;&gt;""),AND(FR7&gt;=FS$21,FR7&lt;&gt;""),AND(GP7&gt;=HA$21,GP7&lt;&gt;""),AND(GS7&gt;=HA$21,GS7&lt;&gt;""),AND(GW7&gt;=HA$21,GW7&lt;&gt;""),AND(GZ7&gt;=HA$21,GZ7&lt;&gt;""),AND(HX7&gt;=II$21,HX7&lt;&gt;""),AND(IA7&gt;=II$21,IA7&lt;&gt;""),AND(IE7&gt;=II$21,IE7&lt;&gt;""),AND(IH7&gt;=II$21,IH7&lt;&gt;""),AND(JF7&gt;=JQ$21,JF7&lt;&gt;""),AND(JI7&gt;=JQ$21,JI7&lt;&gt;""),AND(JM7&gt;=JQ$21,JM7&lt;&gt;""),AND(JP7&gt;=JQ$21,JP7&lt;&gt;""),AND(KN7&gt;=KY$21,KN7&lt;&gt;""),AND(KQ7&gt;=KY$21,KQ7&lt;&gt;""),AND(KU7&gt;=KY$21,KU7&lt;&gt;""),AND(KX7&gt;=KY$21,KX7&lt;&gt;""),AND(LV7&gt;=MG$21,LV7&lt;&gt;""),AND(LY7&gt;=MG$21,LY7&lt;&gt;""),AND(MC7&gt;=MG$21,MC7&lt;&gt;""),AND(MF7&gt;=MG$21,MF7&lt;&gt;""),AND(ND7&gt;=NO$21,ND7&lt;&gt;""),AND(NG7&gt;=NO$21,NG7&lt;&gt;""),AND(NK7&gt;=NO$21,NK7&lt;&gt;""),AND(NN7&gt;=NO$21,NN7&lt;&gt;""),AND(OL7&gt;=OW$21,OL7&lt;&gt;""),AND(OO7&gt;=OW$21,OO7&lt;&gt;""),AND(OS7&gt;=OW$21,OS7&lt;&gt;""),AND(OV7&gt;=OW$21,OV7&lt;&gt;""),AND(PT7&gt;=QE$21,PT7&lt;&gt;""),AND(PW7&gt;=QE$21,PW7&lt;&gt;""),AND(QA7&gt;=QE$21,QA7&lt;&gt;""),AND(QD7&gt;=QE$21,QD7&lt;&gt;""),AND(RB7&gt;=RM$21,RB7&lt;&gt;""),AND(RE7&gt;=RM$21,RE7&lt;&gt;""),AND(RI7&gt;=RM$21,RI7&lt;&gt;""),AND(RL7&gt;=RM$21,RL7&lt;&gt;""),AND(SJ7&gt;=SU$21,SJ7&lt;&gt;""),AND(SM7&gt;=SU$21,SM7&lt;&gt;""),AND(SQ7&gt;=SU$21,SQ7&lt;&gt;""),AND(ST7&gt;=SU$21,ST7&lt;&gt;""),AND(TR7&gt;=UC$21,TR7&lt;&gt;""),AND(TU7&gt;=UC$21,TU7&lt;&gt;""),AND(TY7&gt;=UC$21,TYY7&lt;&gt;""),AND(UB7&gt;=UC$21,UB7&lt;&gt;""),AND(UZ7&gt;=VK$21,UZ7&lt;&gt;""),AND(VC7&gt;=VK$21,VC7&lt;&gt;""),AND(VG7&gt;=VK$21,VG7&lt;&gt;""),AND(VJ7&gt;=VK$21,VJ7&lt;&gt;""),AND(WH7&gt;=WS$21,WH7&lt;&gt;""),AND(WK7&gt;=WS$21,WK7&lt;&gt;""),AND(WO7&gt;=WS$21,WO7&lt;&gt;""),AND(WR7&gt;=WS$21,WR7&lt;&gt;"")),"P","")</f>
        <v>P</v>
      </c>
      <c r="H7" s="36" t="str">
        <f>IF(AND(G7="P",F7=""),"No DD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$344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Merit",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,AND(TP7&gt;=UC$19,TP7&lt;&gt;"",TR7&gt;=UC$23,TR7&lt;&gt;""),AND(TS7&gt;=UC$19,TS7&lt;&gt;"",TU7&gt;=UC$23,TU7&lt;&gt;""),AND(TW7&gt;=UC$19,TW7&lt;&gt;"",TY7&gt;=UC$23,TYY7&lt;&gt;""),AND(TZ7&gt;=UC$19,TZ7&lt;&gt;"",UB7&gt;=UC$23,UB7&lt;&gt;""),AND(UX7&gt;=VK$19,UX7&lt;&gt;"",UZ7&gt;=VK$23,UZ7&lt;&gt;""),AND(VA7&gt;=VK$19,VA7&lt;&gt;"",VC7&gt;=VK$23,VC7&lt;&gt;""),AND(VE7&gt;=VK$19,VE7&lt;&gt;"",VG7&gt;=VK$23,VG7&lt;&gt;""),AND(VH7&gt;=VK$19,VH7&lt;&gt;"",VJ7&gt;=VK$23,VJ7&lt;&gt;""),AND(WF7&gt;=WS$19,WF7&lt;&gt;"",WH7&gt;=WS$23,WH7&lt;&gt;""),AND(WI7&gt;=WS$19,WI7&lt;&gt;"",WK7&gt;=WS$23,WK7&lt;&gt;""),AND(WM7&gt;=WS$19,WM7&lt;&gt;"",WO7&gt;=WS$23,WO7&lt;&gt;""),AND(WP7&gt;=WS$19,WP7&lt;&gt;"",WR7&gt;=WS$23,WR7&lt;&gt;"")),"Excellence",IF(I7="P","Worlds Team",IF(F7="P","National Team","")))))</f>
        <v>Worlds Team</v>
      </c>
      <c r="I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,AND(TP7&gt;=UC$18,TP7&lt;&gt;"",TR7&gt;=UC$22,TR7&lt;&gt;""),AND(TS7&gt;=UC$18,TS7&lt;&gt;"",TU7&gt;=UC$22,TU7&lt;&gt;""),AND(TW7&gt;=UC$18,TW7&lt;&gt;"",TY7&gt;=UC$22,TYY7&lt;&gt;""),AND(TZ7&gt;=UC$18,TZ7&lt;&gt;"",UB7&gt;=UC$22,UB7&lt;&gt;""),AND(UX7&gt;=VK$18,UX7&lt;&gt;"",UZ7&gt;=VK$22,UZ7&lt;&gt;""),AND(VA7&gt;=VK$18,VA7&lt;&gt;"",VC7&gt;=VK$22,VC7&lt;&gt;""),AND(VE7&gt;=VK$18,VE7&lt;&gt;"",VG7&gt;=VK$22,VG7&lt;&gt;""),AND(VH7&gt;=VK$18,VH7&lt;&gt;"",VJ7&gt;=VK$22,VJ7&lt;&gt;""),AND(WF7&gt;=WS$18,WF7&lt;&gt;"",WH7&gt;=WS$22,WH7&lt;&gt;""),AND(WI7&gt;=WS$18,WI7&lt;&gt;"",WK7&gt;=WS$22,WK7&lt;&gt;""),AND(WM7&gt;=WS$18,WM7&lt;&gt;"",WO7&gt;=WS$22,WO7&lt;&gt;""),AND(WP7&gt;=WS$18,WP7&lt;&gt;"",WR7&gt;=WS$22,WR7&lt;&gt;"")),"P","")</f>
        <v>P</v>
      </c>
      <c r="J7" s="8">
        <f>IF(COUNT(AQ7,AT7,BR7,BU7,CS7,CV7)&gt;0,LARGE((AQ7,AT7,BR7,BU7,CS7,CV7),1),0)</f>
        <v>53.55</v>
      </c>
      <c r="K7" s="8" t="str">
        <f>IF(J7="","",IF(OR(J7=CS7,J7=CV7),$CA$1,IF(OR(J7=BR7,J7=BU7),$AZ$1,IF(OR(J7=AQ7,J7=AT7),$Y$1,""))))</f>
        <v>2025 Elite Canada</v>
      </c>
      <c r="L7" s="8">
        <f>IF(COUNT(AQ7,AT7,BR7,BU7,CS7,CV7)&gt;1,LARGE((AQ7,AT7,BR7,BU7,CS7,CV7),2),0)</f>
        <v>52.609999999999992</v>
      </c>
      <c r="M7" s="8" t="str">
        <f>IF(L7="","",IF(OR(L7=CS7,L7=CV7),$CA$1,IF(OR(L7=BR7,L7=BU7),$AZ$1,IF(OR(L7=AQ7,L7=AT7),$Y$1,""))))</f>
        <v>2025 Elite Canada</v>
      </c>
      <c r="N7" s="8">
        <f>IF(COUNT(AQ7,AT7,BR7,BU7,CS7,CV7)&gt;2,LARGE((AQ7,AT7,BR7,BU7,CS7,CV7),3),0)</f>
        <v>50.339999999999996</v>
      </c>
      <c r="O7" s="8" t="str">
        <f>IF(N7="","",IF(OR(N7=CS7,N7=CV7),$CA$1,IF(OR(N7=BR7,N7=BU7),$AZ$1,IF(OR(N7=AQ7,N7=AT7),$Y$1,""))))</f>
        <v>2024 3rd Domestic Trial</v>
      </c>
      <c r="P7" s="8">
        <f>IF(MAX(AX7,BY7,CZ7)&gt;0,MAX(AX7,BY7,CZ7),0)</f>
        <v>52.22</v>
      </c>
      <c r="Q7" s="8" t="str">
        <f>IF(P7="","",IF(P7=CZ7,$CA$1,IF(P7=BY7,$AZ$1,IF(P7=AX7,$Y$1,""))))</f>
        <v>2025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14.3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Nationals</v>
      </c>
      <c r="T7" s="8">
        <f>MAX(IF(AND(AO7&lt;&gt;"",AO7&gt;=$AY$17),AP7,0),IF(AND(AR7&lt;&gt;"",AR7&gt;=$AY$17),AS7,0),IF(AND(AV7&lt;&gt;"",AV7&gt;=$AY$17),AW7,0),IF(AND(BP7&lt;&gt;"",BP7&gt;=$BZ$17),BQ7,0),IF(AND(BS7&lt;&gt;"",BS7&gt;=$BZ$17),BT7,0),IF(AND(BW7&lt;&gt;"",BW7&gt;=$BZ$17),BX7,0),IF(AND(CQ7&lt;&gt;"",CQ7&gt;=$DA$17),CR7,0),IF(AND(CT7&lt;&gt;"",CT7&gt;=$DA$17),CU7,0),IF(AND(CX7&lt;&gt;"",CX7&gt;=$DA$17),CY7,0),IF(AND(DX7&lt;&gt;"",DX7&gt;=$EK$17),DY7,0),IF(AND(EA7&lt;&gt;"",EA7&gt;=$EK$17),EB7,0),IF(AND(EE7&lt;&gt;"",EE7&gt;=$EK$17),EF7,0),IF(AND(EH7&lt;&gt;"",EH7&gt;=$EK$17),EI7,0),IF(AND(FF7&lt;&gt;"",FF7&gt;=$FS$17),FG7,0),IF(AND(FI7&lt;&gt;"",FI7&gt;=$FS$17),FJ7,0),IF(AND(FM7&lt;&gt;"",FM7&gt;=$FS$17),FN7,0),IF(AND(FP7&lt;&gt;"",FP7&gt;=$FS$17),FQ7,0),IF(AND(GN7&lt;&gt;"",GN7&gt;=$HA$17),GO7,0),IF(AND(GQ7&lt;&gt;"",GQ7&gt;=$HA$17),GR7,0),IF(AND(GU7&lt;&gt;"",GU7&gt;=$HA$17),GV7,0),IF(AND(GX7&lt;&gt;"",GX7&gt;=$HA$17),GY7,0),IF(AND(HV7&lt;&gt;"",HV7&gt;=$II$17),HW7,0),IF(AND(HY7&lt;&gt;"",HY7&gt;=$II$17),HZ7,0),IF(AND(IC7&lt;&gt;"",IC7&gt;=$II$17),ID7,0),IF(AND(IF7&lt;&gt;"",IF7&gt;=$II$17),IG7,0),IF(AND(JD7&lt;&gt;"",JD7&gt;=$JQ$17),JE7,0),IF(AND(JG7&lt;&gt;"",JG7&gt;=$JQ$17),JH7,0),IF(AND(JK7&lt;&gt;"",JK7&gt;=$JQ$17),JL7,0),IF(AND(JN7&lt;&gt;"",JN7&gt;=$JQ$17),JO7,0),IF(AND(KL7&lt;&gt;"",KL7&gt;=$KY$17),KM7,0),IF(AND(KO7&lt;&gt;"",KO7&gt;=$KY$17),KP7,0),IF(AND(KS7&lt;&gt;"",KS7&gt;=$KY$17),KT7,0),IF(AND(KV7&lt;&gt;"",KV7&gt;=$KY$17),KW7,0),IF(AND(LT7&lt;&gt;"",LT7&gt;=$MG$17),LU7,0),IF(AND(LW7&lt;&gt;"",LW7&gt;=$MG$17),LX7,0),IF(AND(MA7&lt;&gt;"",MA7&gt;=$MG$17),MB7,0),IF(AND(MD7&lt;&gt;"",MD7&gt;=$MG$17),ME7,0),IF(AND(NB7&lt;&gt;"",NB7&gt;=$NO$17),NC7,0),IF(AND(NE7&lt;&gt;"",NE7&gt;=$NO$17),NF7,0),IF(AND(NI7&lt;&gt;"",NI7&gt;=$NO$17),NJ7,0),IF(AND(NL7&lt;&gt;"",NL7&gt;=$NO$17),NM7,0),IF(AND(OJ7&lt;&gt;"",OJ7&gt;=$OW$17),OK7,0),IF(AND(OM7&lt;&gt;"",OM7&gt;=$OW$17),ON7,0),IF(AND(OQ7&lt;&gt;"",OQ7&gt;=$OW$17),OR7,0),IF(AND(OT7&lt;&gt;"",OT7&gt;=$OW$17),OU7,0),IF(AND(PR7&lt;&gt;"",PR7&gt;=$QE$17),PS7,0),IF(AND(PU7&lt;&gt;"",PU7&gt;=$QE$17),PV7,0),IF(AND(PY7&lt;&gt;"",PY7&gt;=$QE$17),PZ7,0),IF(AND(QB7&lt;&gt;"",QB7&gt;=$QE$17),QC7,0),IF(AND(QZ7&lt;&gt;"",QZ7&gt;=$RM$17),RA7,0),IF(AND(RC7&lt;&gt;"",RC7&gt;=$RM$17),RD7,0),IF(AND(RG7&lt;&gt;"",RG7&gt;=$RM$17),RH7,0),IF(AND(RJ7&lt;&gt;"",RJ7&gt;=$RM$17),RK7,0),IF(AND(SH7&lt;&gt;"",SH7&gt;=$SU$17),SI7,0),IF(AND(SK7&lt;&gt;"",SK7&gt;=$SU$17),SL7,0),IF(AND(SO7&lt;&gt;"",SO7&gt;=$SU$17),SP7,0),IF(AND(SR7&lt;&gt;"",SR7&gt;=$SU$17),SS7,0),IF(AND(TP7&lt;&gt;"",TP7&gt;=$UC$17),TQ7,0),IF(AND(TS7&lt;&gt;"",TS7&gt;=$UC$17),TT7,0),IF(AND(TW7&lt;&gt;"",TW7&gt;=$UC$17),TX7,0),IF(AND(TZ7&lt;&gt;"",TZ7&gt;=$UC$17),UA7,0),IF(AND(UX7&lt;&gt;"",UX7&gt;=$VK$17),UY7,0),IF(AND(VA7&lt;&gt;"",VA7&gt;=$VK$17),VB7,0),IF(AND(VE7&lt;&gt;"",VE7&gt;=$VK$17),VF7,0),IF(AND(VH7&lt;&gt;"",VH7&gt;=$VK$17),VI7,0),IF(AND(WF7&lt;&gt;"",WF7&gt;=$WS$17),WG7,0),IF(AND(WI7&lt;&gt;"",WI7&gt;=$WS$17),WJ7,0),IF(AND(WM7&lt;&gt;"",WM7&gt;=$WS$17),WN7,0),IF(AND(WP7&lt;&gt;"",WP7&gt;=$WS$17),WQ7,0),0)</f>
        <v>14.91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2025 Elite Canada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/>
      </c>
      <c r="Y7" s="22">
        <v>14.3</v>
      </c>
      <c r="Z7" s="22">
        <v>9.3000000000000007</v>
      </c>
      <c r="AA7" s="22">
        <v>11.7</v>
      </c>
      <c r="AB7" s="22">
        <v>15.04</v>
      </c>
      <c r="AC7" s="22">
        <v>0</v>
      </c>
      <c r="AD7" s="22">
        <v>14.6</v>
      </c>
      <c r="AE7" s="22">
        <v>8.8000000000000007</v>
      </c>
      <c r="AF7" s="22">
        <v>10.8</v>
      </c>
      <c r="AG7" s="22">
        <v>15.07</v>
      </c>
      <c r="AH7" s="22">
        <v>0.4</v>
      </c>
      <c r="AI7" s="22">
        <v>12.1</v>
      </c>
      <c r="AJ7" s="22">
        <v>8.4</v>
      </c>
      <c r="AK7" s="22">
        <v>10.1</v>
      </c>
      <c r="AL7" s="22">
        <v>13.53</v>
      </c>
      <c r="AM7" s="22">
        <v>0</v>
      </c>
      <c r="AN7" s="27"/>
      <c r="AO7" s="38">
        <f>IF(AA7&gt;0,AA7,"")</f>
        <v>11.7</v>
      </c>
      <c r="AP7" s="38">
        <f>IF(AB7&gt;0,AB7,"")</f>
        <v>15.04</v>
      </c>
      <c r="AQ7" s="40">
        <f>IF(SUM(Y7:AB7)-AC7&gt;0,SUM(Y7:AB7)-AC7,"")</f>
        <v>50.339999999999996</v>
      </c>
      <c r="AR7" s="40">
        <f>IF(AF7&gt;0,AF7,"")</f>
        <v>10.8</v>
      </c>
      <c r="AS7" s="40">
        <f>IF(AG7&gt;0,AG7,"")</f>
        <v>15.07</v>
      </c>
      <c r="AT7" s="40">
        <f>IF(SUM(AD7:AG7)-AH7&gt;0,SUM(AD7:AG7)-AH7,"")</f>
        <v>48.870000000000005</v>
      </c>
      <c r="AU7" s="40">
        <f>IF(AQ7="","",MAX(AQ7,AT7))</f>
        <v>50.339999999999996</v>
      </c>
      <c r="AV7" s="40">
        <f>IF(AK7&gt;0,AK7,"")</f>
        <v>10.1</v>
      </c>
      <c r="AW7" s="40">
        <f>IF(AL7&gt;0,AL7,"")</f>
        <v>13.53</v>
      </c>
      <c r="AX7" s="40">
        <f>IF(SUM(AI7:AL7)-AM7&gt;0,SUM(AI7:AL7)-AM7,"")</f>
        <v>44.13</v>
      </c>
      <c r="AY7" s="40">
        <f>IF(SUM(AU7,AX7)&gt;0,SUM(AU7,AX7),"")</f>
        <v>94.47</v>
      </c>
      <c r="AZ7" s="26">
        <v>15.7</v>
      </c>
      <c r="BA7" s="26">
        <v>8.8000000000000007</v>
      </c>
      <c r="BB7" s="26">
        <v>14.3</v>
      </c>
      <c r="BC7" s="26">
        <v>14.75</v>
      </c>
      <c r="BD7" s="26">
        <v>0</v>
      </c>
      <c r="BE7" s="26">
        <v>14.7</v>
      </c>
      <c r="BF7" s="26">
        <v>9.1</v>
      </c>
      <c r="BG7" s="26">
        <v>14.3</v>
      </c>
      <c r="BH7" s="26">
        <v>14.91</v>
      </c>
      <c r="BI7" s="26">
        <v>0.4</v>
      </c>
      <c r="BJ7" s="26">
        <v>14.1</v>
      </c>
      <c r="BK7" s="26">
        <v>9</v>
      </c>
      <c r="BL7" s="26">
        <v>14.3</v>
      </c>
      <c r="BM7" s="26">
        <v>14.76</v>
      </c>
      <c r="BN7" s="26">
        <v>0</v>
      </c>
      <c r="BO7" s="28"/>
      <c r="BP7" s="39">
        <f>IF(BB7&gt;0,BB7,"")</f>
        <v>14.3</v>
      </c>
      <c r="BQ7" s="39">
        <f>IF(BC7&gt;0,BC7,"")</f>
        <v>14.75</v>
      </c>
      <c r="BR7" s="11">
        <f>IF(SUM(AZ7:BC7)-BD7&gt;0,SUM(AZ7:BC7)-BD7,"")</f>
        <v>53.55</v>
      </c>
      <c r="BS7" s="11">
        <f>IF(BG7&gt;0,BG7,"")</f>
        <v>14.3</v>
      </c>
      <c r="BT7" s="11">
        <f>IF(BH7&gt;0,BH7,"")</f>
        <v>14.91</v>
      </c>
      <c r="BU7" s="11">
        <f>IF(SUM(BE7:BH7)-BI7&gt;0,SUM(BE7:BH7)-BI7,"")</f>
        <v>52.609999999999992</v>
      </c>
      <c r="BV7" s="11">
        <f>IF(BR7="","",MAX(BR7,BU7))</f>
        <v>53.55</v>
      </c>
      <c r="BW7" s="11">
        <f>IF(BL7&gt;0,BL7,"")</f>
        <v>14.3</v>
      </c>
      <c r="BX7" s="11">
        <f>IF(BM7&gt;0,BM7,"")</f>
        <v>14.76</v>
      </c>
      <c r="BY7" s="11">
        <f>IF(SUM(BJ7:BM7)-BN7&gt;0,SUM(BJ7:BM7)-BN7,"")</f>
        <v>52.160000000000004</v>
      </c>
      <c r="BZ7" s="11">
        <f>IF(SUM(BV7,BY7)&gt;0,SUM(BV7,BY7),"")</f>
        <v>105.71000000000001</v>
      </c>
      <c r="CA7" s="22">
        <v>2.2999999999999998</v>
      </c>
      <c r="CB7" s="22">
        <v>1.7</v>
      </c>
      <c r="CC7" s="22">
        <v>3.3</v>
      </c>
      <c r="CD7" s="22">
        <v>3.13</v>
      </c>
      <c r="CE7" s="22">
        <v>0</v>
      </c>
      <c r="CF7" s="22">
        <v>13.4</v>
      </c>
      <c r="CG7" s="22">
        <v>8.9</v>
      </c>
      <c r="CH7" s="22">
        <v>12</v>
      </c>
      <c r="CI7" s="22">
        <v>13.95</v>
      </c>
      <c r="CJ7" s="22">
        <v>0.7</v>
      </c>
      <c r="CK7" s="22">
        <v>14.9</v>
      </c>
      <c r="CL7" s="22">
        <v>8.9</v>
      </c>
      <c r="CM7" s="22">
        <v>14.3</v>
      </c>
      <c r="CN7" s="22">
        <v>14.72</v>
      </c>
      <c r="CO7" s="22">
        <v>0.6</v>
      </c>
      <c r="CP7" s="27"/>
      <c r="CQ7" s="38">
        <f>IF(CC7&gt;0,CC7,"")</f>
        <v>3.3</v>
      </c>
      <c r="CR7" s="38">
        <f>IF(CD7&gt;0,CD7,"")</f>
        <v>3.13</v>
      </c>
      <c r="CS7" s="40">
        <f>IF(SUM(CA7:CD7)-CE7&gt;0,SUM(CA7:CD7)-CE7,"")</f>
        <v>10.43</v>
      </c>
      <c r="CT7" s="40">
        <f>IF(CH7&gt;0,CH7,"")</f>
        <v>12</v>
      </c>
      <c r="CU7" s="40">
        <f>IF(CI7&gt;0,CI7,"")</f>
        <v>13.95</v>
      </c>
      <c r="CV7" s="40">
        <f>IF(SUM(CF7:CI7)-CJ7&gt;0,SUM(CF7:CI7)-CJ7,"")</f>
        <v>47.55</v>
      </c>
      <c r="CW7" s="40">
        <f>IF(CS7="","",MAX(CS7,CV7))</f>
        <v>47.55</v>
      </c>
      <c r="CX7" s="40">
        <f>IF(CM7&gt;0,CM7,"")</f>
        <v>14.3</v>
      </c>
      <c r="CY7" s="40">
        <f>IF(CN7&gt;0,CN7,"")</f>
        <v>14.72</v>
      </c>
      <c r="CZ7" s="40">
        <f>IF(SUM(CK7:CN7)-CO7&gt;0,SUM(CK7:CN7)-CO7,"")</f>
        <v>52.22</v>
      </c>
      <c r="DA7" s="40">
        <f>IF(SUM(CW7,CZ7)&gt;0,SUM(CW7,CZ7),"")</f>
        <v>99.77</v>
      </c>
      <c r="DB7" s="51" t="str">
        <f>IF(MAX(ED7,FL7,GT7,IB7,JJ7,KR7,LZ7,NH7,OP7,PX7,RF7,SN7,TV7,VD7,WWL7)-IF(N7="",0,N7)&gt;0.001,MAX(ED7,FL7,GT7,IB7,JJ7,KR7,LZ7,NH7,OP7,PX7,RF7,SN7,TV7,VD7,WL7)-IF(N7="",0,N7),"")</f>
        <v/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9</v>
      </c>
      <c r="WU7" s="26">
        <f>IF($CP7="P",CB7,(CB7+BA7)/2)</f>
        <v>5.25</v>
      </c>
      <c r="WV7" s="26">
        <f>IF($CP7="P",CC7,(CC7+BB7)/2)</f>
        <v>8.8000000000000007</v>
      </c>
      <c r="WW7" s="26">
        <f>IF($CP7="P",CD7,(CD7+BC7)/2)</f>
        <v>8.94</v>
      </c>
      <c r="WX7" s="26">
        <f>IF($CP7="P",CE7,(CE7+BD7)/2)</f>
        <v>0</v>
      </c>
      <c r="WY7" s="26">
        <f>IF($CP7="P",CF7,(CF7+BE7)/2)</f>
        <v>14.05</v>
      </c>
      <c r="WZ7" s="26">
        <f>IF($CP7="P",CG7,(CG7+BF7)/2)</f>
        <v>9</v>
      </c>
      <c r="XA7" s="26">
        <f>IF($CP7="P",CH7,(CH7+BG7)/2)</f>
        <v>13.15</v>
      </c>
      <c r="XB7" s="26">
        <f>IF($CP7="P",CI7,(CI7+BH7)/2)</f>
        <v>14.43</v>
      </c>
      <c r="XC7" s="26">
        <f>IF($CP7="P",CJ7,(CJ7+BI7)/2)</f>
        <v>0.55000000000000004</v>
      </c>
      <c r="XD7" s="26">
        <f>IF($CP7="P",CK7,(CK7+BJ7)/2)</f>
        <v>14.5</v>
      </c>
      <c r="XE7" s="26">
        <f>IF($CP7="P",CL7,(CL7+BK7)/2)</f>
        <v>8.9499999999999993</v>
      </c>
      <c r="XF7" s="26">
        <f>IF($CP7="P",CM7,(CM7+BL7)/2)</f>
        <v>14.3</v>
      </c>
      <c r="XG7" s="26">
        <f>IF($CP7="P",CN7,(CN7+BM7)/2)</f>
        <v>14.74</v>
      </c>
      <c r="XH7" s="26">
        <f>IF($CP7="P",CO7,(CO7+BN7)/2)</f>
        <v>0.3</v>
      </c>
      <c r="XI7" s="28" t="s">
        <v>53</v>
      </c>
      <c r="XJ7" s="11">
        <f>IF(WV7&gt;0,WV7,"")</f>
        <v>8.8000000000000007</v>
      </c>
      <c r="XK7" s="11">
        <f>IF(WW7&gt;0,WW7,"")</f>
        <v>8.94</v>
      </c>
      <c r="XL7" s="11">
        <f>IF(SUM(WT7:WW7)-WX7&gt;0,SUM(WT7:WW7)-WX7,"")</f>
        <v>31.990000000000002</v>
      </c>
      <c r="XM7" s="11">
        <f>IF(XA7&gt;0,XA7,"")</f>
        <v>13.15</v>
      </c>
      <c r="XN7" s="11">
        <f>IF(XB7&gt;0,XB7,"")</f>
        <v>14.43</v>
      </c>
      <c r="XO7" s="11">
        <f>IF(SUM(WY7:XB7)-XC7&gt;0,SUM(WY7:XB7)-XC7,"")</f>
        <v>50.080000000000005</v>
      </c>
      <c r="XP7" s="11">
        <f>IF(MAX(XL7,XO7)&gt;0,MAX(XL7,XO7),"")</f>
        <v>50.080000000000005</v>
      </c>
      <c r="XQ7" s="11">
        <f>IF(XF7&gt;0,XF7,"")</f>
        <v>14.3</v>
      </c>
      <c r="XR7" s="11">
        <f>IF(XG7&gt;0,XG7,"")</f>
        <v>14.74</v>
      </c>
      <c r="XS7" s="11">
        <f>IF(SUM(XD7:XG7)-XH7&gt;0,SUM(XD7:XG7)-XH7,"")</f>
        <v>52.190000000000005</v>
      </c>
      <c r="XT7" s="11">
        <f>IF(SUM(XP7,XS7)&gt;0,SUM(XP7,XS7),"")</f>
        <v>102.27000000000001</v>
      </c>
    </row>
    <row r="8" spans="1:644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88</v>
      </c>
      <c r="C8" s="4" t="s">
        <v>5</v>
      </c>
      <c r="D8" s="4">
        <v>1999</v>
      </c>
      <c r="E8" s="9">
        <f>SUM(J8:V8)+SUM(J8:T8)*0.0000001+SUM(J8)*0.0000000000001</f>
        <v>236.53002362150522</v>
      </c>
      <c r="F8" s="3" t="str">
        <f>IF(OR(AND(AO8&gt;=AY$17,AO8&lt;&gt;"",AQ8&gt;=AY$21,AQ8&lt;&gt;"",AN8=""),AND(AR8&gt;=AY$17,AR8&lt;&gt;"",AT8&gt;=AY$21,AT8&lt;&gt;"",AN8=""),AND(AV8&gt;=AY$17,AV8&lt;&gt;"",AX8&gt;=AY$21,AX8&lt;&gt;"",AN8=""),AND(BP8&gt;=BZ$17,BP8&lt;&gt;"",BR8&gt;=BZ$21,BR8&lt;&gt;"",BO8=""),AND(BS8&gt;=BZ$17,BS8&lt;&gt;"",BU8&gt;=BZ$21,BU8&lt;&gt;"",BO8=""),AND(BW8&gt;=BZ$17,BW8&lt;&gt;"",BY8&gt;=BZ$21,BY8&lt;&gt;"",BO8=""),AND(CQ8&gt;=DA$17,CQ8&lt;&gt;"",CS8&gt;=DA$21,CS8&lt;&gt;"",CP8=""),AND(CT8&gt;=DA$17,CT8&lt;&gt;"",CV8&gt;=DA$21,CV8&lt;&gt;"",CP8=""),AND(CX8&gt;=DA$17,CX8&lt;&gt;"",CZ8&gt;=DA$21,CZ8&lt;&gt;"",CP8=""),AND(DX8&gt;=EK$17,DX8&lt;&gt;"",DZ8&gt;=EK$21,DZ8&lt;&gt;""),AND(EA8&gt;=EK$17,EA8&lt;&gt;"",EC8&gt;=EK$21,EC8&lt;&gt;""),AND(EE8&gt;=EK$17,EE8&lt;&gt;"",EG8&gt;=EK$21,EG8&lt;&gt;""),AND(EH8&gt;=EK$17,EH8&lt;&gt;"",EJ8&gt;=EK$21,EJ8&lt;&gt;""),AND(FF8&gt;=FS$17,FF8&lt;&gt;"",FH8&gt;=FS$21,FH8&lt;&gt;""),AND(FI8&gt;=FS$17,FI8&lt;&gt;"",FK8&gt;=FS$21,FK8&lt;&gt;""),AND(FM8&gt;=FS$17,FM8&lt;&gt;"",FO8&gt;=FS$21,FO8&lt;&gt;""),AND(FP8&gt;=FS$17,FP8&lt;&gt;"",FR8&gt;=FS$21,FR8&lt;&gt;""),AND(GN8&gt;=HA$17,GN8&lt;&gt;"",GP8&gt;=HA$21,GP8&lt;&gt;""),AND(GQ8&gt;=HA$17,GQ8&lt;&gt;"",GS8&gt;=HA$21,GS8&lt;&gt;""),AND(GU8&gt;=HA$17,GU8&lt;&gt;"",GW8&gt;=HA$21,GW8&lt;&gt;""),AND(GX8&gt;=HA$17,GX8&lt;&gt;"",GZ8&gt;=HA$21,GZ8&lt;&gt;""),AND(HV8&gt;=II$17,HV8&lt;&gt;"",HX8&gt;=II$21,HX8&lt;&gt;""),AND(HY8&gt;=II$17,HY8&lt;&gt;"",IA8&gt;=II$21,IA8&lt;&gt;""),AND(IC8&gt;=II$17,IC8&lt;&gt;"",IE8&gt;=II$21,IE8&lt;&gt;""),AND(IF8&gt;=II$17,IF8&lt;&gt;"",IH8&gt;=II$21,IH8&lt;&gt;""),AND(JD8&gt;=JQ$17,JD8&lt;&gt;"",JF8&gt;=JQ$21,JF8&lt;&gt;""),AND(JG8&gt;=JQ$17,JG8&lt;&gt;"",JI8&gt;=JQ$21,JI8&lt;&gt;""),AND(JK8&gt;=JQ$17,JK8&lt;&gt;"",JM8&gt;=JQ$21,JM8&lt;&gt;""),AND(JN8&gt;=JQ$17,JN8&lt;&gt;"",JP8&gt;=JQ$21,JP8&lt;&gt;""),AND(KL8&gt;=KY$17,KL8&lt;&gt;"",KN8&gt;=KY$21,KN8&lt;&gt;""),AND(KO8&gt;=KY$17,KO8&lt;&gt;"",KQ8&gt;=KY$21,KQ8&lt;&gt;""),AND(KS8&gt;=KY$17,KS8&lt;&gt;"",KU8&gt;=KY$21,KU8&lt;&gt;""),AND(KV8&gt;=KY$17,KV8&lt;&gt;"",KX8&gt;=KY$21,KX8&lt;&gt;""),AND(LT8&gt;=MG$17,LT8&lt;&gt;"",LV8&gt;=MG$21,LV8&lt;&gt;""),AND(LW8&gt;=MG$17,LW8&lt;&gt;"",LY8&gt;=MG$21,LY8&lt;&gt;""),AND(MA8&gt;=MG$17,MA8&lt;&gt;"",MC8&gt;=MG$21,MC8&lt;&gt;""),AND(MD8&gt;=MG$17,MD8&lt;&gt;"",MF8&gt;=MG$21,MF8&lt;&gt;""),AND(NB8&gt;=NO$17,NB8&lt;&gt;"",ND8&gt;=NO$21,ND8&lt;&gt;""),AND(NE8&gt;=NO$17,NE8&lt;&gt;"",NG8&gt;=NO$21,NG8&lt;&gt;""),AND(NI8&gt;=NO$17,NI8&lt;&gt;"",NK8&gt;=NO$21,NK8&lt;&gt;""),AND(NL8&gt;=NO$17,NL8&lt;&gt;"",NN8&gt;=NO$21,NN8&lt;&gt;""),AND(OJ8&gt;=OW$17,OJ8&lt;&gt;"",OL8&gt;=OW$21,OL8&lt;&gt;""),AND(OM8&gt;=OW$17,OM8&lt;&gt;"",OO8&gt;=OW$21,OO8&lt;&gt;""),AND(OQ8&gt;=OW$17,OQ8&lt;&gt;"",OS8&gt;=OW$21,OS8&lt;&gt;""),AND(OT8&gt;=OW$17,OT8&lt;&gt;"",OV8&gt;=OW$21,OV8&lt;&gt;""),AND(PR8&gt;=QE$17,PR8&lt;&gt;"",PT8&gt;=QE$21,PT8&lt;&gt;""),AND(PU8&gt;=QE$17,PU8&lt;&gt;"",PW8&gt;=QE$21,PW8&lt;&gt;""),AND(PY8&gt;=QE$17,PY8&lt;&gt;"",QA8&gt;=QE$21,QA8&lt;&gt;""),AND(QB8&gt;=QE$17,QB8&lt;&gt;"",QD8&gt;=QE$21,QD8&lt;&gt;""),AND(QZ8&gt;=RM$17,QZ8&lt;&gt;"",RB8&gt;=RM$21,RB8&lt;&gt;""),AND(RC8&gt;=RM$17,RC8&lt;&gt;"",RE8&gt;=RM$21,RE8&lt;&gt;""),AND(RG8&gt;=RM$17,RG8&lt;&gt;"",RI8&gt;=RM$21,RI8&lt;&gt;""),AND(RJ8&gt;=RM$17,RJ8&lt;&gt;"",RL8&gt;=RM$21,RL8&lt;&gt;""),AND(SH8&gt;=SU$17,SH8&lt;&gt;"",SJ8&gt;=SU$21,SJ8&lt;&gt;""),AND(SK8&gt;=SU$17,SK8&lt;&gt;"",SM8&gt;=SU$21,SM8&lt;&gt;""),AND(SO8&gt;=SU$17,SO8&lt;&gt;"",SQ8&gt;=SU$21,SQ8&lt;&gt;""),AND(SR8&gt;=SU$17,SR8&lt;&gt;"",ST8&gt;=SU$21,ST8&lt;&gt;""),AND(TP8&gt;=UC$17,TP8&lt;&gt;"",TR8&gt;=UC$21,TR8&lt;&gt;""),AND(TS8&gt;=UC$17,TS8&lt;&gt;"",TU8&gt;=UC$21,TU8&lt;&gt;""),AND(TW8&gt;=UC$17,TW8&lt;&gt;"",TY8&gt;=UC$21,TYY8&lt;&gt;""),AND(TZ8&gt;=UC$17,TZ8&lt;&gt;"",UB8&gt;=UC$21,UB8&lt;&gt;""),AND(UX8&gt;=VK$17,UX8&lt;&gt;"",UZ8&gt;=VK$21,UZ8&lt;&gt;""),AND(VA8&gt;=VK$17,VA8&lt;&gt;"",VC8&gt;=VK$21,VC8&lt;&gt;""),AND(VE8&gt;=VK$17,VE8&lt;&gt;"",VG8&gt;=VK$21,VG8&lt;&gt;""),AND(VH8&gt;=VK$17,VH8&lt;&gt;"",VJ8&gt;=VK$21,VJ8&lt;&gt;""),AND(WF8&gt;=WS$17,WF8&lt;&gt;"",WH8&gt;=WS$21,WH8&lt;&gt;""),AND(WI8&gt;=WS$17,WI8&lt;&gt;"",WK8&gt;=WS$21,WK8&lt;&gt;""),AND(WM8&gt;=WS$17,WM8&lt;&gt;"",WO8&gt;=WS$21,WO8&lt;&gt;""),AND(WP8&gt;=WS$17,WP8&lt;&gt;"",WR8&gt;=WS$21,WR8&lt;&gt;"")),"P","")</f>
        <v>P</v>
      </c>
      <c r="G8" s="3" t="str">
        <f>IF(OR(AND(AQ8&gt;=AY$21,AQ8&lt;&gt;"",AN8=""),AND(AT8&gt;=AY$21,AT8&lt;&gt;"",AN8=""),AND(AX8&gt;=AY$21,AX8&lt;&gt;"",AN8=""),AND(BR8&gt;=BZ$21,BR8&lt;&gt;"",BO8=""),AND(BU8&gt;=BZ$21,BU8&lt;&gt;"",BO8=""),AND(BY8&gt;=BZ$21,BY8&lt;&gt;"",BO8=""),AND(CS8&gt;=DA$21,CS8&lt;&gt;"",CP8=""),AND(CV8&gt;=DA$21,CV8&lt;&gt;"",CP8=""),AND(CZ8&gt;=DA$21,CZ8&lt;&gt;"",CP8=""),AND(DZ8&gt;=EK$21,DZ8&lt;&gt;""),AND(EC8&gt;=EK$21,EC8&lt;&gt;""),AND(EG8&gt;=EK$21,EG8&lt;&gt;""),AND(EJ8&gt;=EK$21,EJ8&lt;&gt;""),AND(FH8&gt;=FS$21,FH8&lt;&gt;""),AND(FK8&gt;=FS$21,FK8&lt;&gt;""),AND(FO8&gt;=FS$21,FO8&lt;&gt;""),AND(FR8&gt;=FS$21,FR8&lt;&gt;""),AND(GP8&gt;=HA$21,GP8&lt;&gt;""),AND(GS8&gt;=HA$21,GS8&lt;&gt;""),AND(GW8&gt;=HA$21,GW8&lt;&gt;""),AND(GZ8&gt;=HA$21,GZ8&lt;&gt;""),AND(HX8&gt;=II$21,HX8&lt;&gt;""),AND(IA8&gt;=II$21,IA8&lt;&gt;""),AND(IE8&gt;=II$21,IE8&lt;&gt;""),AND(IH8&gt;=II$21,IH8&lt;&gt;""),AND(JF8&gt;=JQ$21,JF8&lt;&gt;""),AND(JI8&gt;=JQ$21,JI8&lt;&gt;""),AND(JM8&gt;=JQ$21,JM8&lt;&gt;""),AND(JP8&gt;=JQ$21,JP8&lt;&gt;""),AND(KN8&gt;=KY$21,KN8&lt;&gt;""),AND(KQ8&gt;=KY$21,KQ8&lt;&gt;""),AND(KU8&gt;=KY$21,KU8&lt;&gt;""),AND(KX8&gt;=KY$21,KX8&lt;&gt;""),AND(LV8&gt;=MG$21,LV8&lt;&gt;""),AND(LY8&gt;=MG$21,LY8&lt;&gt;""),AND(MC8&gt;=MG$21,MC8&lt;&gt;""),AND(MF8&gt;=MG$21,MF8&lt;&gt;""),AND(ND8&gt;=NO$21,ND8&lt;&gt;""),AND(NG8&gt;=NO$21,NG8&lt;&gt;""),AND(NK8&gt;=NO$21,NK8&lt;&gt;""),AND(NN8&gt;=NO$21,NN8&lt;&gt;""),AND(OL8&gt;=OW$21,OL8&lt;&gt;""),AND(OO8&gt;=OW$21,OO8&lt;&gt;""),AND(OS8&gt;=OW$21,OS8&lt;&gt;""),AND(OV8&gt;=OW$21,OV8&lt;&gt;""),AND(PT8&gt;=QE$21,PT8&lt;&gt;""),AND(PW8&gt;=QE$21,PW8&lt;&gt;""),AND(QA8&gt;=QE$21,QA8&lt;&gt;""),AND(QD8&gt;=QE$21,QD8&lt;&gt;""),AND(RB8&gt;=RM$21,RB8&lt;&gt;""),AND(RE8&gt;=RM$21,RE8&lt;&gt;""),AND(RI8&gt;=RM$21,RI8&lt;&gt;""),AND(RL8&gt;=RM$21,RL8&lt;&gt;""),AND(SJ8&gt;=SU$21,SJ8&lt;&gt;""),AND(SM8&gt;=SU$21,SM8&lt;&gt;""),AND(SQ8&gt;=SU$21,SQ8&lt;&gt;""),AND(ST8&gt;=SU$21,ST8&lt;&gt;""),AND(TR8&gt;=UC$21,TR8&lt;&gt;""),AND(TU8&gt;=UC$21,TU8&lt;&gt;""),AND(TY8&gt;=UC$21,TYY8&lt;&gt;""),AND(UB8&gt;=UC$21,UB8&lt;&gt;""),AND(UZ8&gt;=VK$21,UZ8&lt;&gt;""),AND(VC8&gt;=VK$21,VC8&lt;&gt;""),AND(VG8&gt;=VK$21,VG8&lt;&gt;""),AND(VJ8&gt;=VK$21,VJ8&lt;&gt;""),AND(WH8&gt;=WS$21,WH8&lt;&gt;""),AND(WK8&gt;=WS$21,WK8&lt;&gt;""),AND(WO8&gt;=WS$21,WO8&lt;&gt;""),AND(WR8&gt;=WS$21,WR8&lt;&gt;"")),"P","")</f>
        <v>P</v>
      </c>
      <c r="H8" s="36" t="str">
        <f>IF(AND(G8="P",F8=""),"No DD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$344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Merit",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,AND(TP8&gt;=UC$19,TP8&lt;&gt;"",TR8&gt;=UC$23,TR8&lt;&gt;""),AND(TS8&gt;=UC$19,TS8&lt;&gt;"",TU8&gt;=UC$23,TU8&lt;&gt;""),AND(TW8&gt;=UC$19,TW8&lt;&gt;"",TY8&gt;=UC$23,TYY8&lt;&gt;""),AND(TZ8&gt;=UC$19,TZ8&lt;&gt;"",UB8&gt;=UC$23,UB8&lt;&gt;""),AND(UX8&gt;=VK$19,UX8&lt;&gt;"",UZ8&gt;=VK$23,UZ8&lt;&gt;""),AND(VA8&gt;=VK$19,VA8&lt;&gt;"",VC8&gt;=VK$23,VC8&lt;&gt;""),AND(VE8&gt;=VK$19,VE8&lt;&gt;"",VG8&gt;=VK$23,VG8&lt;&gt;""),AND(VH8&gt;=VK$19,VH8&lt;&gt;"",VJ8&gt;=VK$23,VJ8&lt;&gt;""),AND(WF8&gt;=WS$19,WF8&lt;&gt;"",WH8&gt;=WS$23,WH8&lt;&gt;""),AND(WI8&gt;=WS$19,WI8&lt;&gt;"",WK8&gt;=WS$23,WK8&lt;&gt;""),AND(WM8&gt;=WS$19,WM8&lt;&gt;"",WO8&gt;=WS$23,WO8&lt;&gt;""),AND(WP8&gt;=WS$19,WP8&lt;&gt;"",WR8&gt;=WS$23,WR8&lt;&gt;"")),"Excellence",IF(I8="P","Worlds Team",IF(F8="P","National Team","")))))</f>
        <v>Worlds Team</v>
      </c>
      <c r="I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,AND(TP8&gt;=UC$18,TP8&lt;&gt;"",TR8&gt;=UC$22,TR8&lt;&gt;""),AND(TS8&gt;=UC$18,TS8&lt;&gt;"",TU8&gt;=UC$22,TU8&lt;&gt;""),AND(TW8&gt;=UC$18,TW8&lt;&gt;"",TY8&gt;=UC$22,TYY8&lt;&gt;""),AND(TZ8&gt;=UC$18,TZ8&lt;&gt;"",UB8&gt;=UC$22,UB8&lt;&gt;""),AND(UX8&gt;=VK$18,UX8&lt;&gt;"",UZ8&gt;=VK$22,UZ8&lt;&gt;""),AND(VA8&gt;=VK$18,VA8&lt;&gt;"",VC8&gt;=VK$22,VC8&lt;&gt;""),AND(VE8&gt;=VK$18,VE8&lt;&gt;"",VG8&gt;=VK$22,VG8&lt;&gt;""),AND(VH8&gt;=VK$18,VH8&lt;&gt;"",VJ8&gt;=VK$22,VJ8&lt;&gt;""),AND(WF8&gt;=WS$18,WF8&lt;&gt;"",WH8&gt;=WS$22,WH8&lt;&gt;""),AND(WI8&gt;=WS$18,WI8&lt;&gt;"",WK8&gt;=WS$22,WK8&lt;&gt;""),AND(WM8&gt;=WS$18,WM8&lt;&gt;"",WO8&gt;=WS$22,WO8&lt;&gt;""),AND(WP8&gt;=WS$18,WP8&lt;&gt;"",WR8&gt;=WS$22,WR8&lt;&gt;"")),"P","")</f>
        <v>P</v>
      </c>
      <c r="J8" s="8">
        <f>IF(COUNT(AQ8,AT8,BR8,BU8,CS8,CV8)&gt;0,LARGE((AQ8,AT8,BR8,BU8,CS8,CV8),1),0)</f>
        <v>52.379999999999995</v>
      </c>
      <c r="K8" s="8" t="str">
        <f>IF(J8="","",IF(OR(J8=CS8,J8=CV8),$CA$1,IF(OR(J8=BR8,J8=BU8),$AZ$1,IF(OR(J8=AQ8,J8=AT8),$Y$1,""))))</f>
        <v>2025 Nationals</v>
      </c>
      <c r="L8" s="8">
        <f>IF(COUNT(AQ8,AT8,BR8,BU8,CS8,CV8)&gt;1,LARGE((AQ8,AT8,BR8,BU8,CS8,CV8),2),0)</f>
        <v>51.69</v>
      </c>
      <c r="M8" s="8" t="str">
        <f>IF(L8="","",IF(OR(L8=CS8,L8=CV8),$CA$1,IF(OR(L8=BR8,L8=BU8),$AZ$1,IF(OR(L8=AQ8,L8=AT8),$Y$1,""))))</f>
        <v>2025 Elite Canada</v>
      </c>
      <c r="N8" s="8">
        <f>IF(COUNT(AQ8,AT8,BR8,BU8,CS8,CV8)&gt;2,LARGE((AQ8,AT8,BR8,BU8,CS8,CV8),3),0)</f>
        <v>51.27</v>
      </c>
      <c r="O8" s="8" t="str">
        <f>IF(N8="","",IF(OR(N8=CS8,N8=CV8),$CA$1,IF(OR(N8=BR8,N8=BU8),$AZ$1,IF(OR(N8=AQ8,N8=AT8),$Y$1,""))))</f>
        <v>2024 3rd Domestic Trial</v>
      </c>
      <c r="P8" s="8">
        <f>IF(MAX(AX8,BY8,CZ8)&gt;0,MAX(AX8,BY8,CZ8),0)</f>
        <v>52.7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13.6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2025 Nationals</v>
      </c>
      <c r="T8" s="8">
        <f>MAX(IF(AND(AO8&lt;&gt;"",AO8&gt;=$AY$17),AP8,0),IF(AND(AR8&lt;&gt;"",AR8&gt;=$AY$17),AS8,0),IF(AND(AV8&lt;&gt;"",AV8&gt;=$AY$17),AW8,0),IF(AND(BP8&lt;&gt;"",BP8&gt;=$BZ$17),BQ8,0),IF(AND(BS8&lt;&gt;"",BS8&gt;=$BZ$17),BT8,0),IF(AND(BW8&lt;&gt;"",BW8&gt;=$BZ$17),BX8,0),IF(AND(CQ8&lt;&gt;"",CQ8&gt;=$DA$17),CR8,0),IF(AND(CT8&lt;&gt;"",CT8&gt;=$DA$17),CU8,0),IF(AND(CX8&lt;&gt;"",CX8&gt;=$DA$17),CY8,0),IF(AND(DX8&lt;&gt;"",DX8&gt;=$EK$17),DY8,0),IF(AND(EA8&lt;&gt;"",EA8&gt;=$EK$17),EB8,0),IF(AND(EE8&lt;&gt;"",EE8&gt;=$EK$17),EF8,0),IF(AND(EH8&lt;&gt;"",EH8&gt;=$EK$17),EI8,0),IF(AND(FF8&lt;&gt;"",FF8&gt;=$FS$17),FG8,0),IF(AND(FI8&lt;&gt;"",FI8&gt;=$FS$17),FJ8,0),IF(AND(FM8&lt;&gt;"",FM8&gt;=$FS$17),FN8,0),IF(AND(FP8&lt;&gt;"",FP8&gt;=$FS$17),FQ8,0),IF(AND(GN8&lt;&gt;"",GN8&gt;=$HA$17),GO8,0),IF(AND(GQ8&lt;&gt;"",GQ8&gt;=$HA$17),GR8,0),IF(AND(GU8&lt;&gt;"",GU8&gt;=$HA$17),GV8,0),IF(AND(GX8&lt;&gt;"",GX8&gt;=$HA$17),GY8,0),IF(AND(HV8&lt;&gt;"",HV8&gt;=$II$17),HW8,0),IF(AND(HY8&lt;&gt;"",HY8&gt;=$II$17),HZ8,0),IF(AND(IC8&lt;&gt;"",IC8&gt;=$II$17),ID8,0),IF(AND(IF8&lt;&gt;"",IF8&gt;=$II$17),IG8,0),IF(AND(JD8&lt;&gt;"",JD8&gt;=$JQ$17),JE8,0),IF(AND(JG8&lt;&gt;"",JG8&gt;=$JQ$17),JH8,0),IF(AND(JK8&lt;&gt;"",JK8&gt;=$JQ$17),JL8,0),IF(AND(JN8&lt;&gt;"",JN8&gt;=$JQ$17),JO8,0),IF(AND(KL8&lt;&gt;"",KL8&gt;=$KY$17),KM8,0),IF(AND(KO8&lt;&gt;"",KO8&gt;=$KY$17),KP8,0),IF(AND(KS8&lt;&gt;"",KS8&gt;=$KY$17),KT8,0),IF(AND(KV8&lt;&gt;"",KV8&gt;=$KY$17),KW8,0),IF(AND(LT8&lt;&gt;"",LT8&gt;=$MG$17),LU8,0),IF(AND(LW8&lt;&gt;"",LW8&gt;=$MG$17),LX8,0),IF(AND(MA8&lt;&gt;"",MA8&gt;=$MG$17),MB8,0),IF(AND(MD8&lt;&gt;"",MD8&gt;=$MG$17),ME8,0),IF(AND(NB8&lt;&gt;"",NB8&gt;=$NO$17),NC8,0),IF(AND(NE8&lt;&gt;"",NE8&gt;=$NO$17),NF8,0),IF(AND(NI8&lt;&gt;"",NI8&gt;=$NO$17),NJ8,0),IF(AND(NL8&lt;&gt;"",NL8&gt;=$NO$17),NM8,0),IF(AND(OJ8&lt;&gt;"",OJ8&gt;=$OW$17),OK8,0),IF(AND(OM8&lt;&gt;"",OM8&gt;=$OW$17),ON8,0),IF(AND(OQ8&lt;&gt;"",OQ8&gt;=$OW$17),OR8,0),IF(AND(OT8&lt;&gt;"",OT8&gt;=$OW$17),OU8,0),IF(AND(PR8&lt;&gt;"",PR8&gt;=$QE$17),PS8,0),IF(AND(PU8&lt;&gt;"",PU8&gt;=$QE$17),PV8,0),IF(AND(PY8&lt;&gt;"",PY8&gt;=$QE$17),PZ8,0),IF(AND(QB8&lt;&gt;"",QB8&gt;=$QE$17),QC8,0),IF(AND(QZ8&lt;&gt;"",QZ8&gt;=$RM$17),RA8,0),IF(AND(RC8&lt;&gt;"",RC8&gt;=$RM$17),RD8,0),IF(AND(RG8&lt;&gt;"",RG8&gt;=$RM$17),RH8,0),IF(AND(RJ8&lt;&gt;"",RJ8&gt;=$RM$17),RK8,0),IF(AND(SH8&lt;&gt;"",SH8&gt;=$SU$17),SI8,0),IF(AND(SK8&lt;&gt;"",SK8&gt;=$SU$17),SL8,0),IF(AND(SO8&lt;&gt;"",SO8&gt;=$SU$17),SP8,0),IF(AND(SR8&lt;&gt;"",SR8&gt;=$SU$17),SS8,0),IF(AND(TP8&lt;&gt;"",TP8&gt;=$UC$17),TQ8,0),IF(AND(TS8&lt;&gt;"",TS8&gt;=$UC$17),TT8,0),IF(AND(TW8&lt;&gt;"",TW8&gt;=$UC$17),TX8,0),IF(AND(TZ8&lt;&gt;"",TZ8&gt;=$UC$17),UA8,0),IF(AND(UX8&lt;&gt;"",UX8&gt;=$VK$17),UY8,0),IF(AND(VA8&lt;&gt;"",VA8&gt;=$VK$17),VB8,0),IF(AND(VE8&lt;&gt;"",VE8&gt;=$VK$17),VF8,0),IF(AND(VH8&lt;&gt;"",VH8&gt;=$VK$17),VI8,0),IF(AND(WF8&lt;&gt;"",WF8&gt;=$WS$17),WG8,0),IF(AND(WI8&lt;&gt;"",WI8&gt;=$WS$17),WJ8,0),IF(AND(WM8&lt;&gt;"",WM8&gt;=$WS$17),WN8,0),IF(AND(WP8&lt;&gt;"",WP8&gt;=$WS$17),WQ8,0),0)</f>
        <v>14.574999999999999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2025 Pan Am Championships (May 18)</v>
      </c>
      <c r="V8" s="8">
        <f>IF(MAX(DB8,DC8)&gt;0,MAX(DB8,DC8),"")</f>
        <v>0.31499999999999773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2025 Pan Am Championships (May 18)</v>
      </c>
      <c r="Y8" s="22">
        <v>14.8</v>
      </c>
      <c r="Z8" s="22">
        <v>9.1999999999999993</v>
      </c>
      <c r="AA8" s="22">
        <v>13.1</v>
      </c>
      <c r="AB8" s="22">
        <v>14.17</v>
      </c>
      <c r="AC8" s="22">
        <v>0</v>
      </c>
      <c r="AD8" s="22">
        <v>14</v>
      </c>
      <c r="AE8" s="22">
        <v>8.8000000000000007</v>
      </c>
      <c r="AF8" s="22">
        <v>13.1</v>
      </c>
      <c r="AG8" s="22">
        <v>14.36</v>
      </c>
      <c r="AH8" s="22">
        <v>0</v>
      </c>
      <c r="AI8" s="22">
        <v>15.6</v>
      </c>
      <c r="AJ8" s="22">
        <v>9.8000000000000007</v>
      </c>
      <c r="AK8" s="22">
        <v>13.1</v>
      </c>
      <c r="AL8" s="22">
        <v>14.2</v>
      </c>
      <c r="AM8" s="22">
        <v>0</v>
      </c>
      <c r="AN8" s="27"/>
      <c r="AO8" s="38">
        <f>IF(AA8&gt;0,AA8,"")</f>
        <v>13.1</v>
      </c>
      <c r="AP8" s="38">
        <f>IF(AB8&gt;0,AB8,"")</f>
        <v>14.17</v>
      </c>
      <c r="AQ8" s="40">
        <f>IF(SUM(Y8:AB8)-AC8&gt;0,SUM(Y8:AB8)-AC8,"")</f>
        <v>51.27</v>
      </c>
      <c r="AR8" s="40">
        <f>IF(AF8&gt;0,AF8,"")</f>
        <v>13.1</v>
      </c>
      <c r="AS8" s="40">
        <f>IF(AG8&gt;0,AG8,"")</f>
        <v>14.36</v>
      </c>
      <c r="AT8" s="40">
        <f>IF(SUM(AD8:AG8)-AH8&gt;0,SUM(AD8:AG8)-AH8,"")</f>
        <v>50.26</v>
      </c>
      <c r="AU8" s="40">
        <f>IF(AQ8="","",MAX(AQ8,AT8))</f>
        <v>51.27</v>
      </c>
      <c r="AV8" s="40">
        <f>IF(AK8&gt;0,AK8,"")</f>
        <v>13.1</v>
      </c>
      <c r="AW8" s="40">
        <f>IF(AL8&gt;0,AL8,"")</f>
        <v>14.2</v>
      </c>
      <c r="AX8" s="40">
        <f>IF(SUM(AI8:AL8)-AM8&gt;0,SUM(AI8:AL8)-AM8,"")</f>
        <v>52.7</v>
      </c>
      <c r="AY8" s="40">
        <f>IF(SUM(AU8,AX8)&gt;0,SUM(AU8,AX8),"")</f>
        <v>103.97</v>
      </c>
      <c r="AZ8" s="26">
        <v>11.5</v>
      </c>
      <c r="BA8" s="26">
        <v>7.3</v>
      </c>
      <c r="BB8" s="26">
        <v>10</v>
      </c>
      <c r="BC8" s="26">
        <v>10.98</v>
      </c>
      <c r="BD8" s="26">
        <v>0</v>
      </c>
      <c r="BE8" s="26">
        <v>14.9</v>
      </c>
      <c r="BF8" s="26">
        <v>9.4</v>
      </c>
      <c r="BG8" s="26">
        <v>13.6</v>
      </c>
      <c r="BH8" s="26">
        <v>13.79</v>
      </c>
      <c r="BI8" s="26">
        <v>0</v>
      </c>
      <c r="BJ8" s="26">
        <v>13.6</v>
      </c>
      <c r="BK8" s="26">
        <v>9.6999999999999993</v>
      </c>
      <c r="BL8" s="26">
        <v>13.6</v>
      </c>
      <c r="BM8" s="26">
        <v>13.59</v>
      </c>
      <c r="BN8" s="26">
        <v>0</v>
      </c>
      <c r="BO8" s="28"/>
      <c r="BP8" s="39">
        <f>IF(BB8&gt;0,BB8,"")</f>
        <v>10</v>
      </c>
      <c r="BQ8" s="39">
        <f>IF(BC8&gt;0,BC8,"")</f>
        <v>10.98</v>
      </c>
      <c r="BR8" s="11">
        <f>IF(SUM(AZ8:BC8)-BD8&gt;0,SUM(AZ8:BC8)-BD8,"")</f>
        <v>39.78</v>
      </c>
      <c r="BS8" s="11">
        <f>IF(BG8&gt;0,BG8,"")</f>
        <v>13.6</v>
      </c>
      <c r="BT8" s="11">
        <f>IF(BH8&gt;0,BH8,"")</f>
        <v>13.79</v>
      </c>
      <c r="BU8" s="11">
        <f>IF(SUM(BE8:BH8)-BI8&gt;0,SUM(BE8:BH8)-BI8,"")</f>
        <v>51.69</v>
      </c>
      <c r="BV8" s="11">
        <f>IF(BR8="","",MAX(BR8,BU8))</f>
        <v>51.69</v>
      </c>
      <c r="BW8" s="11">
        <f>IF(BL8&gt;0,BL8,"")</f>
        <v>13.6</v>
      </c>
      <c r="BX8" s="11">
        <f>IF(BM8&gt;0,BM8,"")</f>
        <v>13.59</v>
      </c>
      <c r="BY8" s="11">
        <f>IF(SUM(BJ8:BM8)-BN8&gt;0,SUM(BJ8:BM8)-BN8,"")</f>
        <v>50.489999999999995</v>
      </c>
      <c r="BZ8" s="11">
        <f>IF(SUM(BV8,BY8)&gt;0,SUM(BV8,BY8),"")</f>
        <v>102.17999999999999</v>
      </c>
      <c r="CA8" s="22">
        <v>15.3</v>
      </c>
      <c r="CB8" s="22">
        <v>9.5</v>
      </c>
      <c r="CC8" s="22">
        <v>13.6</v>
      </c>
      <c r="CD8" s="22">
        <v>13.98</v>
      </c>
      <c r="CE8" s="22">
        <v>0</v>
      </c>
      <c r="CF8" s="22">
        <v>14.3</v>
      </c>
      <c r="CG8" s="22">
        <v>8.6999999999999993</v>
      </c>
      <c r="CH8" s="22">
        <v>13.6</v>
      </c>
      <c r="CI8" s="22">
        <v>14.21</v>
      </c>
      <c r="CJ8" s="22">
        <v>0</v>
      </c>
      <c r="CK8" s="22">
        <v>14</v>
      </c>
      <c r="CL8" s="22">
        <v>8.9</v>
      </c>
      <c r="CM8" s="22">
        <v>13.6</v>
      </c>
      <c r="CN8" s="22">
        <v>13.78</v>
      </c>
      <c r="CO8" s="22">
        <v>0</v>
      </c>
      <c r="CP8" s="27"/>
      <c r="CQ8" s="38">
        <f>IF(CC8&gt;0,CC8,"")</f>
        <v>13.6</v>
      </c>
      <c r="CR8" s="38">
        <f>IF(CD8&gt;0,CD8,"")</f>
        <v>13.98</v>
      </c>
      <c r="CS8" s="40">
        <f>IF(SUM(CA8:CD8)-CE8&gt;0,SUM(CA8:CD8)-CE8,"")</f>
        <v>52.379999999999995</v>
      </c>
      <c r="CT8" s="40">
        <f>IF(CH8&gt;0,CH8,"")</f>
        <v>13.6</v>
      </c>
      <c r="CU8" s="40">
        <f>IF(CI8&gt;0,CI8,"")</f>
        <v>14.21</v>
      </c>
      <c r="CV8" s="40">
        <f>IF(SUM(CF8:CI8)-CJ8&gt;0,SUM(CF8:CI8)-CJ8,"")</f>
        <v>50.81</v>
      </c>
      <c r="CW8" s="40">
        <f>IF(CS8="","",MAX(CS8,CV8))</f>
        <v>52.379999999999995</v>
      </c>
      <c r="CX8" s="40">
        <f>IF(CM8&gt;0,CM8,"")</f>
        <v>13.6</v>
      </c>
      <c r="CY8" s="40">
        <f>IF(CN8&gt;0,CN8,"")</f>
        <v>13.78</v>
      </c>
      <c r="CZ8" s="40">
        <f>IF(SUM(CK8:CN8)-CO8&gt;0,SUM(CK8:CN8)-CO8,"")</f>
        <v>50.28</v>
      </c>
      <c r="DA8" s="40">
        <f>IF(SUM(CW8,CZ8)&gt;0,SUM(CW8,CZ8),"")</f>
        <v>102.66</v>
      </c>
      <c r="DB8" s="51">
        <f>IF(MAX(ED8,FL8,GT8,IB8,JJ8,KR8,LZ8,NH8,OP8,PX8,RF8,SN8,TV8,VD8,WWL8)-IF(N8="",0,N8)&gt;0.001,MAX(ED8,FL8,GT8,IB8,JJ8,KR8,LZ8,NH8,OP8,PX8,RF8,SN8,TV8,VD8,WL8)-IF(N8="",0,N8),"")</f>
        <v>0.31499999999999773</v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>
        <v>13.8</v>
      </c>
      <c r="EM8" s="18">
        <v>9.1</v>
      </c>
      <c r="EN8" s="18">
        <v>13.6</v>
      </c>
      <c r="EO8" s="18">
        <v>14.074999999999999</v>
      </c>
      <c r="EP8" s="18">
        <v>0</v>
      </c>
      <c r="EQ8" s="18">
        <v>14.4</v>
      </c>
      <c r="ER8" s="18">
        <v>9.4</v>
      </c>
      <c r="ES8" s="18">
        <v>13.6</v>
      </c>
      <c r="ET8" s="18">
        <v>14.185</v>
      </c>
      <c r="EU8" s="18">
        <v>0</v>
      </c>
      <c r="EV8" s="18"/>
      <c r="EW8" s="18"/>
      <c r="EX8" s="18"/>
      <c r="EY8" s="18"/>
      <c r="EZ8" s="18"/>
      <c r="FA8" s="18">
        <v>13.6</v>
      </c>
      <c r="FB8" s="18">
        <v>9.4</v>
      </c>
      <c r="FC8" s="18">
        <v>13.6</v>
      </c>
      <c r="FD8" s="18">
        <v>14.574999999999999</v>
      </c>
      <c r="FE8" s="18">
        <v>0</v>
      </c>
      <c r="FF8" s="11">
        <f>IF(EN8&gt;0,EN8,"")</f>
        <v>13.6</v>
      </c>
      <c r="FG8" s="11">
        <f>IF(EO8&gt;0,EO8,"")</f>
        <v>14.074999999999999</v>
      </c>
      <c r="FH8" s="11">
        <f>IF(SUM(EL8:EO8)-EP8&gt;0,SUM(EL8:EO8)-EP8,"")</f>
        <v>50.575000000000003</v>
      </c>
      <c r="FI8" s="11">
        <f>IF(ES8&gt;0,ES8,"")</f>
        <v>13.6</v>
      </c>
      <c r="FJ8" s="11">
        <f>IF(ET8&gt;0,ET8,"")</f>
        <v>14.185</v>
      </c>
      <c r="FK8" s="11">
        <f>IF(SUM(EQ8:ET8)-EU8&gt;0,SUM(EQ8:ET8)-EU8,"")</f>
        <v>51.585000000000001</v>
      </c>
      <c r="FL8" s="11">
        <f>IF(MAX(FH8,FK8)&gt;0,MAX(FH8,FK8),"")</f>
        <v>51.585000000000001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>
        <f>IF(FC8&gt;0,FC8,"")</f>
        <v>13.6</v>
      </c>
      <c r="FQ8" s="11">
        <f>IF(FD8&gt;0,FD8,"")</f>
        <v>14.574999999999999</v>
      </c>
      <c r="FR8" s="11">
        <f>IF(SUM(FA8:FD8)-FE8&gt;0,SUM(FA8:FD8)-FE8,"")</f>
        <v>51.174999999999997</v>
      </c>
      <c r="FS8" s="11">
        <f>IF(SUM(FL8,FO8,FR8)&gt;0,SUM(FL8,FO8,FR8),"")</f>
        <v>102.75999999999999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13.4</v>
      </c>
      <c r="WU8" s="26">
        <f>IF($CP8="P",CB8,(CB8+BA8)/2)</f>
        <v>8.4</v>
      </c>
      <c r="WV8" s="26">
        <f>IF($CP8="P",CC8,(CC8+BB8)/2)</f>
        <v>11.8</v>
      </c>
      <c r="WW8" s="26">
        <f>IF($CP8="P",CD8,(CD8+BC8)/2)</f>
        <v>12.48</v>
      </c>
      <c r="WX8" s="26">
        <f>IF($CP8="P",CE8,(CE8+BD8)/2)</f>
        <v>0</v>
      </c>
      <c r="WY8" s="26">
        <f>IF($CP8="P",CF8,(CF8+BE8)/2)</f>
        <v>14.600000000000001</v>
      </c>
      <c r="WZ8" s="26">
        <f>IF($CP8="P",CG8,(CG8+BF8)/2)</f>
        <v>9.0500000000000007</v>
      </c>
      <c r="XA8" s="26">
        <f>IF($CP8="P",CH8,(CH8+BG8)/2)</f>
        <v>13.6</v>
      </c>
      <c r="XB8" s="26">
        <f>IF($CP8="P",CI8,(CI8+BH8)/2)</f>
        <v>14</v>
      </c>
      <c r="XC8" s="26">
        <f>IF($CP8="P",CJ8,(CJ8+BI8)/2)</f>
        <v>0</v>
      </c>
      <c r="XD8" s="26">
        <f>IF($CP8="P",CK8,(CK8+BJ8)/2)</f>
        <v>13.8</v>
      </c>
      <c r="XE8" s="26">
        <f>IF($CP8="P",CL8,(CL8+BK8)/2)</f>
        <v>9.3000000000000007</v>
      </c>
      <c r="XF8" s="26">
        <f>IF($CP8="P",CM8,(CM8+BL8)/2)</f>
        <v>13.6</v>
      </c>
      <c r="XG8" s="26">
        <f>IF($CP8="P",CN8,(CN8+BM8)/2)</f>
        <v>13.684999999999999</v>
      </c>
      <c r="XH8" s="26">
        <f>IF($CP8="P",CO8,(CO8+BN8)/2)</f>
        <v>0</v>
      </c>
      <c r="XI8" s="28" t="s">
        <v>53</v>
      </c>
      <c r="XJ8" s="11">
        <f>IF(WV8&gt;0,WV8,"")</f>
        <v>11.8</v>
      </c>
      <c r="XK8" s="11">
        <f>IF(WW8&gt;0,WW8,"")</f>
        <v>12.48</v>
      </c>
      <c r="XL8" s="11">
        <f>IF(SUM(WT8:WW8)-WX8&gt;0,SUM(WT8:WW8)-WX8,"")</f>
        <v>46.08</v>
      </c>
      <c r="XM8" s="11">
        <f>IF(XA8&gt;0,XA8,"")</f>
        <v>13.6</v>
      </c>
      <c r="XN8" s="11">
        <f>IF(XB8&gt;0,XB8,"")</f>
        <v>14</v>
      </c>
      <c r="XO8" s="11">
        <f>IF(SUM(WY8:XB8)-XC8&gt;0,SUM(WY8:XB8)-XC8,"")</f>
        <v>51.25</v>
      </c>
      <c r="XP8" s="11">
        <f>IF(MAX(XL8,XO8)&gt;0,MAX(XL8,XO8),"")</f>
        <v>51.25</v>
      </c>
      <c r="XQ8" s="11">
        <f>IF(XF8&gt;0,XF8,"")</f>
        <v>13.6</v>
      </c>
      <c r="XR8" s="11">
        <f>IF(XG8&gt;0,XG8,"")</f>
        <v>13.684999999999999</v>
      </c>
      <c r="XS8" s="11">
        <f>IF(SUM(XD8:XG8)-XH8&gt;0,SUM(XD8:XG8)-XH8,"")</f>
        <v>50.385000000000005</v>
      </c>
      <c r="XT8" s="11">
        <f>IF(SUM(XP8,XS8)&gt;0,SUM(XP8,XS8),"")</f>
        <v>101.63500000000001</v>
      </c>
    </row>
    <row r="9" spans="1:644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69</v>
      </c>
      <c r="C9" s="4" t="s">
        <v>6</v>
      </c>
      <c r="D9" s="4">
        <v>2001</v>
      </c>
      <c r="E9" s="9">
        <f>SUM(J9:V9)+SUM(J9:T9)*0.0000001+SUM(J9)*0.0000000000001</f>
        <v>236.4100236410053</v>
      </c>
      <c r="F9" s="3" t="str">
        <f>IF(OR(AND(AO9&gt;=AY$17,AO9&lt;&gt;"",AQ9&gt;=AY$21,AQ9&lt;&gt;"",AN9=""),AND(AR9&gt;=AY$17,AR9&lt;&gt;"",AT9&gt;=AY$21,AT9&lt;&gt;"",AN9=""),AND(AV9&gt;=AY$17,AV9&lt;&gt;"",AX9&gt;=AY$21,AX9&lt;&gt;"",AN9=""),AND(BP9&gt;=BZ$17,BP9&lt;&gt;"",BR9&gt;=BZ$21,BR9&lt;&gt;"",BO9=""),AND(BS9&gt;=BZ$17,BS9&lt;&gt;"",BU9&gt;=BZ$21,BU9&lt;&gt;"",BO9=""),AND(BW9&gt;=BZ$17,BW9&lt;&gt;"",BY9&gt;=BZ$21,BY9&lt;&gt;"",BO9=""),AND(CQ9&gt;=DA$17,CQ9&lt;&gt;"",CS9&gt;=DA$21,CS9&lt;&gt;"",CP9=""),AND(CT9&gt;=DA$17,CT9&lt;&gt;"",CV9&gt;=DA$21,CV9&lt;&gt;"",CP9=""),AND(CX9&gt;=DA$17,CX9&lt;&gt;"",CZ9&gt;=DA$21,CZ9&lt;&gt;"",CP9=""),AND(DX9&gt;=EK$17,DX9&lt;&gt;"",DZ9&gt;=EK$21,DZ9&lt;&gt;""),AND(EA9&gt;=EK$17,EA9&lt;&gt;"",EC9&gt;=EK$21,EC9&lt;&gt;""),AND(EE9&gt;=EK$17,EE9&lt;&gt;"",EG9&gt;=EK$21,EG9&lt;&gt;""),AND(EH9&gt;=EK$17,EH9&lt;&gt;"",EJ9&gt;=EK$21,EJ9&lt;&gt;""),AND(FF9&gt;=FS$17,FF9&lt;&gt;"",FH9&gt;=FS$21,FH9&lt;&gt;""),AND(FI9&gt;=FS$17,FI9&lt;&gt;"",FK9&gt;=FS$21,FK9&lt;&gt;""),AND(FM9&gt;=FS$17,FM9&lt;&gt;"",FO9&gt;=FS$21,FO9&lt;&gt;""),AND(FP9&gt;=FS$17,FP9&lt;&gt;"",FR9&gt;=FS$21,FR9&lt;&gt;""),AND(GN9&gt;=HA$17,GN9&lt;&gt;"",GP9&gt;=HA$21,GP9&lt;&gt;""),AND(GQ9&gt;=HA$17,GQ9&lt;&gt;"",GS9&gt;=HA$21,GS9&lt;&gt;""),AND(GU9&gt;=HA$17,GU9&lt;&gt;"",GW9&gt;=HA$21,GW9&lt;&gt;""),AND(GX9&gt;=HA$17,GX9&lt;&gt;"",GZ9&gt;=HA$21,GZ9&lt;&gt;""),AND(HV9&gt;=II$17,HV9&lt;&gt;"",HX9&gt;=II$21,HX9&lt;&gt;""),AND(HY9&gt;=II$17,HY9&lt;&gt;"",IA9&gt;=II$21,IA9&lt;&gt;""),AND(IC9&gt;=II$17,IC9&lt;&gt;"",IE9&gt;=II$21,IE9&lt;&gt;""),AND(IF9&gt;=II$17,IF9&lt;&gt;"",IH9&gt;=II$21,IH9&lt;&gt;""),AND(JD9&gt;=JQ$17,JD9&lt;&gt;"",JF9&gt;=JQ$21,JF9&lt;&gt;""),AND(JG9&gt;=JQ$17,JG9&lt;&gt;"",JI9&gt;=JQ$21,JI9&lt;&gt;""),AND(JK9&gt;=JQ$17,JK9&lt;&gt;"",JM9&gt;=JQ$21,JM9&lt;&gt;""),AND(JN9&gt;=JQ$17,JN9&lt;&gt;"",JP9&gt;=JQ$21,JP9&lt;&gt;""),AND(KL9&gt;=KY$17,KL9&lt;&gt;"",KN9&gt;=KY$21,KN9&lt;&gt;""),AND(KO9&gt;=KY$17,KO9&lt;&gt;"",KQ9&gt;=KY$21,KQ9&lt;&gt;""),AND(KS9&gt;=KY$17,KS9&lt;&gt;"",KU9&gt;=KY$21,KU9&lt;&gt;""),AND(KV9&gt;=KY$17,KV9&lt;&gt;"",KX9&gt;=KY$21,KX9&lt;&gt;""),AND(LT9&gt;=MG$17,LT9&lt;&gt;"",LV9&gt;=MG$21,LV9&lt;&gt;""),AND(LW9&gt;=MG$17,LW9&lt;&gt;"",LY9&gt;=MG$21,LY9&lt;&gt;""),AND(MA9&gt;=MG$17,MA9&lt;&gt;"",MC9&gt;=MG$21,MC9&lt;&gt;""),AND(MD9&gt;=MG$17,MD9&lt;&gt;"",MF9&gt;=MG$21,MF9&lt;&gt;""),AND(NB9&gt;=NO$17,NB9&lt;&gt;"",ND9&gt;=NO$21,ND9&lt;&gt;""),AND(NE9&gt;=NO$17,NE9&lt;&gt;"",NG9&gt;=NO$21,NG9&lt;&gt;""),AND(NI9&gt;=NO$17,NI9&lt;&gt;"",NK9&gt;=NO$21,NK9&lt;&gt;""),AND(NL9&gt;=NO$17,NL9&lt;&gt;"",NN9&gt;=NO$21,NN9&lt;&gt;""),AND(OJ9&gt;=OW$17,OJ9&lt;&gt;"",OL9&gt;=OW$21,OL9&lt;&gt;""),AND(OM9&gt;=OW$17,OM9&lt;&gt;"",OO9&gt;=OW$21,OO9&lt;&gt;""),AND(OQ9&gt;=OW$17,OQ9&lt;&gt;"",OS9&gt;=OW$21,OS9&lt;&gt;""),AND(OT9&gt;=OW$17,OT9&lt;&gt;"",OV9&gt;=OW$21,OV9&lt;&gt;""),AND(PR9&gt;=QE$17,PR9&lt;&gt;"",PT9&gt;=QE$21,PT9&lt;&gt;""),AND(PU9&gt;=QE$17,PU9&lt;&gt;"",PW9&gt;=QE$21,PW9&lt;&gt;""),AND(PY9&gt;=QE$17,PY9&lt;&gt;"",QA9&gt;=QE$21,QA9&lt;&gt;""),AND(QB9&gt;=QE$17,QB9&lt;&gt;"",QD9&gt;=QE$21,QD9&lt;&gt;""),AND(QZ9&gt;=RM$17,QZ9&lt;&gt;"",RB9&gt;=RM$21,RB9&lt;&gt;""),AND(RC9&gt;=RM$17,RC9&lt;&gt;"",RE9&gt;=RM$21,RE9&lt;&gt;""),AND(RG9&gt;=RM$17,RG9&lt;&gt;"",RI9&gt;=RM$21,RI9&lt;&gt;""),AND(RJ9&gt;=RM$17,RJ9&lt;&gt;"",RL9&gt;=RM$21,RL9&lt;&gt;""),AND(SH9&gt;=SU$17,SH9&lt;&gt;"",SJ9&gt;=SU$21,SJ9&lt;&gt;""),AND(SK9&gt;=SU$17,SK9&lt;&gt;"",SM9&gt;=SU$21,SM9&lt;&gt;""),AND(SO9&gt;=SU$17,SO9&lt;&gt;"",SQ9&gt;=SU$21,SQ9&lt;&gt;""),AND(SR9&gt;=SU$17,SR9&lt;&gt;"",ST9&gt;=SU$21,ST9&lt;&gt;""),AND(TP9&gt;=UC$17,TP9&lt;&gt;"",TR9&gt;=UC$21,TR9&lt;&gt;""),AND(TS9&gt;=UC$17,TS9&lt;&gt;"",TU9&gt;=UC$21,TU9&lt;&gt;""),AND(TW9&gt;=UC$17,TW9&lt;&gt;"",TY9&gt;=UC$21,TYY9&lt;&gt;""),AND(TZ9&gt;=UC$17,TZ9&lt;&gt;"",UB9&gt;=UC$21,UB9&lt;&gt;""),AND(UX9&gt;=VK$17,UX9&lt;&gt;"",UZ9&gt;=VK$21,UZ9&lt;&gt;""),AND(VA9&gt;=VK$17,VA9&lt;&gt;"",VC9&gt;=VK$21,VC9&lt;&gt;""),AND(VE9&gt;=VK$17,VE9&lt;&gt;"",VG9&gt;=VK$21,VG9&lt;&gt;""),AND(VH9&gt;=VK$17,VH9&lt;&gt;"",VJ9&gt;=VK$21,VJ9&lt;&gt;""),AND(WF9&gt;=WS$17,WF9&lt;&gt;"",WH9&gt;=WS$21,WH9&lt;&gt;""),AND(WI9&gt;=WS$17,WI9&lt;&gt;"",WK9&gt;=WS$21,WK9&lt;&gt;""),AND(WM9&gt;=WS$17,WM9&lt;&gt;"",WO9&gt;=WS$21,WO9&lt;&gt;""),AND(WP9&gt;=WS$17,WP9&lt;&gt;"",WR9&gt;=WS$21,WR9&lt;&gt;"")),"P","")</f>
        <v>P</v>
      </c>
      <c r="G9" s="3" t="str">
        <f>IF(OR(AND(AQ9&gt;=AY$21,AQ9&lt;&gt;"",AN9=""),AND(AT9&gt;=AY$21,AT9&lt;&gt;"",AN9=""),AND(AX9&gt;=AY$21,AX9&lt;&gt;"",AN9=""),AND(BR9&gt;=BZ$21,BR9&lt;&gt;"",BO9=""),AND(BU9&gt;=BZ$21,BU9&lt;&gt;"",BO9=""),AND(BY9&gt;=BZ$21,BY9&lt;&gt;"",BO9=""),AND(CS9&gt;=DA$21,CS9&lt;&gt;"",CP9=""),AND(CV9&gt;=DA$21,CV9&lt;&gt;"",CP9=""),AND(CZ9&gt;=DA$21,CZ9&lt;&gt;"",CP9=""),AND(DZ9&gt;=EK$21,DZ9&lt;&gt;""),AND(EC9&gt;=EK$21,EC9&lt;&gt;""),AND(EG9&gt;=EK$21,EG9&lt;&gt;""),AND(EJ9&gt;=EK$21,EJ9&lt;&gt;""),AND(FH9&gt;=FS$21,FH9&lt;&gt;""),AND(FK9&gt;=FS$21,FK9&lt;&gt;""),AND(FO9&gt;=FS$21,FO9&lt;&gt;""),AND(FR9&gt;=FS$21,FR9&lt;&gt;""),AND(GP9&gt;=HA$21,GP9&lt;&gt;""),AND(GS9&gt;=HA$21,GS9&lt;&gt;""),AND(GW9&gt;=HA$21,GW9&lt;&gt;""),AND(GZ9&gt;=HA$21,GZ9&lt;&gt;""),AND(HX9&gt;=II$21,HX9&lt;&gt;""),AND(IA9&gt;=II$21,IA9&lt;&gt;""),AND(IE9&gt;=II$21,IE9&lt;&gt;""),AND(IH9&gt;=II$21,IH9&lt;&gt;""),AND(JF9&gt;=JQ$21,JF9&lt;&gt;""),AND(JI9&gt;=JQ$21,JI9&lt;&gt;""),AND(JM9&gt;=JQ$21,JM9&lt;&gt;""),AND(JP9&gt;=JQ$21,JP9&lt;&gt;""),AND(KN9&gt;=KY$21,KN9&lt;&gt;""),AND(KQ9&gt;=KY$21,KQ9&lt;&gt;""),AND(KU9&gt;=KY$21,KU9&lt;&gt;""),AND(KX9&gt;=KY$21,KX9&lt;&gt;""),AND(LV9&gt;=MG$21,LV9&lt;&gt;""),AND(LY9&gt;=MG$21,LY9&lt;&gt;""),AND(MC9&gt;=MG$21,MC9&lt;&gt;""),AND(MF9&gt;=MG$21,MF9&lt;&gt;""),AND(ND9&gt;=NO$21,ND9&lt;&gt;""),AND(NG9&gt;=NO$21,NG9&lt;&gt;""),AND(NK9&gt;=NO$21,NK9&lt;&gt;""),AND(NN9&gt;=NO$21,NN9&lt;&gt;""),AND(OL9&gt;=OW$21,OL9&lt;&gt;""),AND(OO9&gt;=OW$21,OO9&lt;&gt;""),AND(OS9&gt;=OW$21,OS9&lt;&gt;""),AND(OV9&gt;=OW$21,OV9&lt;&gt;""),AND(PT9&gt;=QE$21,PT9&lt;&gt;""),AND(PW9&gt;=QE$21,PW9&lt;&gt;""),AND(QA9&gt;=QE$21,QA9&lt;&gt;""),AND(QD9&gt;=QE$21,QD9&lt;&gt;""),AND(RB9&gt;=RM$21,RB9&lt;&gt;""),AND(RE9&gt;=RM$21,RE9&lt;&gt;""),AND(RI9&gt;=RM$21,RI9&lt;&gt;""),AND(RL9&gt;=RM$21,RL9&lt;&gt;""),AND(SJ9&gt;=SU$21,SJ9&lt;&gt;""),AND(SM9&gt;=SU$21,SM9&lt;&gt;""),AND(SQ9&gt;=SU$21,SQ9&lt;&gt;""),AND(ST9&gt;=SU$21,ST9&lt;&gt;""),AND(TR9&gt;=UC$21,TR9&lt;&gt;""),AND(TU9&gt;=UC$21,TU9&lt;&gt;""),AND(TY9&gt;=UC$21,TYY9&lt;&gt;""),AND(UB9&gt;=UC$21,UB9&lt;&gt;""),AND(UZ9&gt;=VK$21,UZ9&lt;&gt;""),AND(VC9&gt;=VK$21,VC9&lt;&gt;""),AND(VG9&gt;=VK$21,VG9&lt;&gt;""),AND(VJ9&gt;=VK$21,VJ9&lt;&gt;""),AND(WH9&gt;=WS$21,WH9&lt;&gt;""),AND(WK9&gt;=WS$21,WK9&lt;&gt;""),AND(WO9&gt;=WS$21,WO9&lt;&gt;""),AND(WR9&gt;=WS$21,WR9&lt;&gt;"")),"P","")</f>
        <v>P</v>
      </c>
      <c r="H9" s="36" t="str">
        <f>IF(AND(G9="P",F9=""),"No DD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$344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Merit",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,AND(TP9&gt;=UC$19,TP9&lt;&gt;"",TR9&gt;=UC$23,TR9&lt;&gt;""),AND(TS9&gt;=UC$19,TS9&lt;&gt;"",TU9&gt;=UC$23,TU9&lt;&gt;""),AND(TW9&gt;=UC$19,TW9&lt;&gt;"",TY9&gt;=UC$23,TYY9&lt;&gt;""),AND(TZ9&gt;=UC$19,TZ9&lt;&gt;"",UB9&gt;=UC$23,UB9&lt;&gt;""),AND(UX9&gt;=VK$19,UX9&lt;&gt;"",UZ9&gt;=VK$23,UZ9&lt;&gt;""),AND(VA9&gt;=VK$19,VA9&lt;&gt;"",VC9&gt;=VK$23,VC9&lt;&gt;""),AND(VE9&gt;=VK$19,VE9&lt;&gt;"",VG9&gt;=VK$23,VG9&lt;&gt;""),AND(VH9&gt;=VK$19,VH9&lt;&gt;"",VJ9&gt;=VK$23,VJ9&lt;&gt;""),AND(WF9&gt;=WS$19,WF9&lt;&gt;"",WH9&gt;=WS$23,WH9&lt;&gt;""),AND(WI9&gt;=WS$19,WI9&lt;&gt;"",WK9&gt;=WS$23,WK9&lt;&gt;""),AND(WM9&gt;=WS$19,WM9&lt;&gt;"",WO9&gt;=WS$23,WO9&lt;&gt;""),AND(WP9&gt;=WS$19,WP9&lt;&gt;"",WR9&gt;=WS$23,WR9&lt;&gt;"")),"Excellence",IF(I9="P","Worlds Team",IF(F9="P","National Team","")))))</f>
        <v>Worlds Team</v>
      </c>
      <c r="I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,AND(TP9&gt;=UC$18,TP9&lt;&gt;"",TR9&gt;=UC$22,TR9&lt;&gt;""),AND(TS9&gt;=UC$18,TS9&lt;&gt;"",TU9&gt;=UC$22,TU9&lt;&gt;""),AND(TW9&gt;=UC$18,TW9&lt;&gt;"",TY9&gt;=UC$22,TYY9&lt;&gt;""),AND(TZ9&gt;=UC$18,TZ9&lt;&gt;"",UB9&gt;=UC$22,UB9&lt;&gt;""),AND(UX9&gt;=VK$18,UX9&lt;&gt;"",UZ9&gt;=VK$22,UZ9&lt;&gt;""),AND(VA9&gt;=VK$18,VA9&lt;&gt;"",VC9&gt;=VK$22,VC9&lt;&gt;""),AND(VE9&gt;=VK$18,VE9&lt;&gt;"",VG9&gt;=VK$22,VG9&lt;&gt;""),AND(VH9&gt;=VK$18,VH9&lt;&gt;"",VJ9&gt;=VK$22,VJ9&lt;&gt;""),AND(WF9&gt;=WS$18,WF9&lt;&gt;"",WH9&gt;=WS$22,WH9&lt;&gt;""),AND(WI9&gt;=WS$18,WI9&lt;&gt;"",WK9&gt;=WS$22,WK9&lt;&gt;""),AND(WM9&gt;=WS$18,WM9&lt;&gt;"",WO9&gt;=WS$22,WO9&lt;&gt;""),AND(WP9&gt;=WS$18,WP9&lt;&gt;"",WR9&gt;=WS$22,WR9&lt;&gt;"")),"P","")</f>
        <v>P</v>
      </c>
      <c r="J9" s="8">
        <f>IF(COUNT(AQ9,AT9,BR9,BU9,CS9,CV9)&gt;0,LARGE((AQ9,AT9,BR9,BU9,CS9,CV9),1),0)</f>
        <v>52.86</v>
      </c>
      <c r="K9" s="8" t="str">
        <f>IF(J9="","",IF(OR(J9=CS9,J9=CV9),$CA$1,IF(OR(J9=BR9,J9=BU9),$AZ$1,IF(OR(J9=AQ9,J9=AT9),$Y$1,""))))</f>
        <v>2025 Elite Canada</v>
      </c>
      <c r="L9" s="8">
        <f>IF(COUNT(AQ9,AT9,BR9,BU9,CS9,CV9)&gt;1,LARGE((AQ9,AT9,BR9,BU9,CS9,CV9),2),0)</f>
        <v>52.16</v>
      </c>
      <c r="M9" s="8" t="str">
        <f>IF(L9="","",IF(OR(L9=CS9,L9=CV9),$CA$1,IF(OR(L9=BR9,L9=BU9),$AZ$1,IF(OR(L9=AQ9,L9=AT9),$Y$1,""))))</f>
        <v>2025 Nationals</v>
      </c>
      <c r="N9" s="8">
        <f>IF(COUNT(AQ9,AT9,BR9,BU9,CS9,CV9)&gt;2,LARGE((AQ9,AT9,BR9,BU9,CS9,CV9),3),0)</f>
        <v>52.15</v>
      </c>
      <c r="O9" s="8" t="str">
        <f>IF(N9="","",IF(OR(N9=CS9,N9=CV9),$CA$1,IF(OR(N9=BR9,N9=BU9),$AZ$1,IF(OR(N9=AQ9,N9=AT9),$Y$1,""))))</f>
        <v>2024 3rd Domestic Trial</v>
      </c>
      <c r="P9" s="8">
        <f>IF(MAX(AX9,BY9,CZ9)&gt;0,MAX(AX9,BY9,CZ9),0)</f>
        <v>50.39</v>
      </c>
      <c r="Q9" s="8" t="str">
        <f>IF(P9="","",IF(P9=CZ9,$CA$1,IF(P9=BY9,$AZ$1,IF(P9=AX9,$Y$1,""))))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13.9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2025 Nationals</v>
      </c>
      <c r="T9" s="8">
        <f>MAX(IF(AND(AO9&lt;&gt;"",AO9&gt;=$AY$17),AP9,0),IF(AND(AR9&lt;&gt;"",AR9&gt;=$AY$17),AS9,0),IF(AND(AV9&lt;&gt;"",AV9&gt;=$AY$17),AW9,0),IF(AND(BP9&lt;&gt;"",BP9&gt;=$BZ$17),BQ9,0),IF(AND(BS9&lt;&gt;"",BS9&gt;=$BZ$17),BT9,0),IF(AND(BW9&lt;&gt;"",BW9&gt;=$BZ$17),BX9,0),IF(AND(CQ9&lt;&gt;"",CQ9&gt;=$DA$17),CR9,0),IF(AND(CT9&lt;&gt;"",CT9&gt;=$DA$17),CU9,0),IF(AND(CX9&lt;&gt;"",CX9&gt;=$DA$17),CY9,0),IF(AND(DX9&lt;&gt;"",DX9&gt;=$EK$17),DY9,0),IF(AND(EA9&lt;&gt;"",EA9&gt;=$EK$17),EB9,0),IF(AND(EE9&lt;&gt;"",EE9&gt;=$EK$17),EF9,0),IF(AND(EH9&lt;&gt;"",EH9&gt;=$EK$17),EI9,0),IF(AND(FF9&lt;&gt;"",FF9&gt;=$FS$17),FG9,0),IF(AND(FI9&lt;&gt;"",FI9&gt;=$FS$17),FJ9,0),IF(AND(FM9&lt;&gt;"",FM9&gt;=$FS$17),FN9,0),IF(AND(FP9&lt;&gt;"",FP9&gt;=$FS$17),FQ9,0),IF(AND(GN9&lt;&gt;"",GN9&gt;=$HA$17),GO9,0),IF(AND(GQ9&lt;&gt;"",GQ9&gt;=$HA$17),GR9,0),IF(AND(GU9&lt;&gt;"",GU9&gt;=$HA$17),GV9,0),IF(AND(GX9&lt;&gt;"",GX9&gt;=$HA$17),GY9,0),IF(AND(HV9&lt;&gt;"",HV9&gt;=$II$17),HW9,0),IF(AND(HY9&lt;&gt;"",HY9&gt;=$II$17),HZ9,0),IF(AND(IC9&lt;&gt;"",IC9&gt;=$II$17),ID9,0),IF(AND(IF9&lt;&gt;"",IF9&gt;=$II$17),IG9,0),IF(AND(JD9&lt;&gt;"",JD9&gt;=$JQ$17),JE9,0),IF(AND(JG9&lt;&gt;"",JG9&gt;=$JQ$17),JH9,0),IF(AND(JK9&lt;&gt;"",JK9&gt;=$JQ$17),JL9,0),IF(AND(JN9&lt;&gt;"",JN9&gt;=$JQ$17),JO9,0),IF(AND(KL9&lt;&gt;"",KL9&gt;=$KY$17),KM9,0),IF(AND(KO9&lt;&gt;"",KO9&gt;=$KY$17),KP9,0),IF(AND(KS9&lt;&gt;"",KS9&gt;=$KY$17),KT9,0),IF(AND(KV9&lt;&gt;"",KV9&gt;=$KY$17),KW9,0),IF(AND(LT9&lt;&gt;"",LT9&gt;=$MG$17),LU9,0),IF(AND(LW9&lt;&gt;"",LW9&gt;=$MG$17),LX9,0),IF(AND(MA9&lt;&gt;"",MA9&gt;=$MG$17),MB9,0),IF(AND(MD9&lt;&gt;"",MD9&gt;=$MG$17),ME9,0),IF(AND(NB9&lt;&gt;"",NB9&gt;=$NO$17),NC9,0),IF(AND(NE9&lt;&gt;"",NE9&gt;=$NO$17),NF9,0),IF(AND(NI9&lt;&gt;"",NI9&gt;=$NO$17),NJ9,0),IF(AND(NL9&lt;&gt;"",NL9&gt;=$NO$17),NM9,0),IF(AND(OJ9&lt;&gt;"",OJ9&gt;=$OW$17),OK9,0),IF(AND(OM9&lt;&gt;"",OM9&gt;=$OW$17),ON9,0),IF(AND(OQ9&lt;&gt;"",OQ9&gt;=$OW$17),OR9,0),IF(AND(OT9&lt;&gt;"",OT9&gt;=$OW$17),OU9,0),IF(AND(PR9&lt;&gt;"",PR9&gt;=$QE$17),PS9,0),IF(AND(PU9&lt;&gt;"",PU9&gt;=$QE$17),PV9,0),IF(AND(PY9&lt;&gt;"",PY9&gt;=$QE$17),PZ9,0),IF(AND(QB9&lt;&gt;"",QB9&gt;=$QE$17),QC9,0),IF(AND(QZ9&lt;&gt;"",QZ9&gt;=$RM$17),RA9,0),IF(AND(RC9&lt;&gt;"",RC9&gt;=$RM$17),RD9,0),IF(AND(RG9&lt;&gt;"",RG9&gt;=$RM$17),RH9,0),IF(AND(RJ9&lt;&gt;"",RJ9&gt;=$RM$17),RK9,0),IF(AND(SH9&lt;&gt;"",SH9&gt;=$SU$17),SI9,0),IF(AND(SK9&lt;&gt;"",SK9&gt;=$SU$17),SL9,0),IF(AND(SO9&lt;&gt;"",SO9&gt;=$SU$17),SP9,0),IF(AND(SR9&lt;&gt;"",SR9&gt;=$SU$17),SS9,0),IF(AND(TP9&lt;&gt;"",TP9&gt;=$UC$17),TQ9,0),IF(AND(TS9&lt;&gt;"",TS9&gt;=$UC$17),TT9,0),IF(AND(TW9&lt;&gt;"",TW9&gt;=$UC$17),TX9,0),IF(AND(TZ9&lt;&gt;"",TZ9&gt;=$UC$17),UA9,0),IF(AND(UX9&lt;&gt;"",UX9&gt;=$VK$17),UY9,0),IF(AND(VA9&lt;&gt;"",VA9&gt;=$VK$17),VB9,0),IF(AND(VE9&lt;&gt;"",VE9&gt;=$VK$17),VF9,0),IF(AND(VH9&lt;&gt;"",VH9&gt;=$VK$17),VI9,0),IF(AND(WF9&lt;&gt;"",WF9&gt;=$WS$17),WG9,0),IF(AND(WI9&lt;&gt;"",WI9&gt;=$WS$17),WJ9,0),IF(AND(WM9&lt;&gt;"",WM9&gt;=$WS$17),WN9,0),IF(AND(WP9&lt;&gt;"",WP9&gt;=$WS$17),WQ9,0),0)</f>
        <v>14.95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15.7</v>
      </c>
      <c r="Z9" s="22">
        <v>8.6999999999999993</v>
      </c>
      <c r="AA9" s="22">
        <v>12.5</v>
      </c>
      <c r="AB9" s="22">
        <v>15.25</v>
      </c>
      <c r="AC9" s="22">
        <v>0</v>
      </c>
      <c r="AD9" s="22">
        <v>14.8</v>
      </c>
      <c r="AE9" s="22">
        <v>9.1</v>
      </c>
      <c r="AF9" s="22">
        <v>13.2</v>
      </c>
      <c r="AG9" s="22">
        <v>14.95</v>
      </c>
      <c r="AH9" s="22">
        <v>0</v>
      </c>
      <c r="AI9" s="22">
        <v>15.6</v>
      </c>
      <c r="AJ9" s="22">
        <v>8.4</v>
      </c>
      <c r="AK9" s="22">
        <v>11.6</v>
      </c>
      <c r="AL9" s="22">
        <v>14.79</v>
      </c>
      <c r="AM9" s="22">
        <v>0</v>
      </c>
      <c r="AN9" s="27"/>
      <c r="AO9" s="38">
        <f>IF(AA9&gt;0,AA9,"")</f>
        <v>12.5</v>
      </c>
      <c r="AP9" s="38">
        <f>IF(AB9&gt;0,AB9,"")</f>
        <v>15.25</v>
      </c>
      <c r="AQ9" s="40">
        <f>IF(SUM(Y9:AB9)-AC9&gt;0,SUM(Y9:AB9)-AC9,"")</f>
        <v>52.15</v>
      </c>
      <c r="AR9" s="40">
        <f>IF(AF9&gt;0,AF9,"")</f>
        <v>13.2</v>
      </c>
      <c r="AS9" s="40">
        <f>IF(AG9&gt;0,AG9,"")</f>
        <v>14.95</v>
      </c>
      <c r="AT9" s="40">
        <f>IF(SUM(AD9:AG9)-AH9&gt;0,SUM(AD9:AG9)-AH9,"")</f>
        <v>52.05</v>
      </c>
      <c r="AU9" s="40">
        <f>IF(AQ9="","",MAX(AQ9,AT9))</f>
        <v>52.15</v>
      </c>
      <c r="AV9" s="40">
        <f>IF(AK9&gt;0,AK9,"")</f>
        <v>11.6</v>
      </c>
      <c r="AW9" s="40">
        <f>IF(AL9&gt;0,AL9,"")</f>
        <v>14.79</v>
      </c>
      <c r="AX9" s="40">
        <f>IF(SUM(AI9:AL9)-AM9&gt;0,SUM(AI9:AL9)-AM9,"")</f>
        <v>50.39</v>
      </c>
      <c r="AY9" s="40">
        <f>IF(SUM(AU9,AX9)&gt;0,SUM(AU9,AX9),"")</f>
        <v>102.53999999999999</v>
      </c>
      <c r="AZ9" s="26">
        <v>15.1</v>
      </c>
      <c r="BA9" s="26">
        <v>9</v>
      </c>
      <c r="BB9" s="26">
        <v>13.9</v>
      </c>
      <c r="BC9" s="26">
        <v>14.86</v>
      </c>
      <c r="BD9" s="26">
        <v>0</v>
      </c>
      <c r="BE9" s="26">
        <v>15</v>
      </c>
      <c r="BF9" s="26">
        <v>8.8000000000000007</v>
      </c>
      <c r="BG9" s="26">
        <v>13.2</v>
      </c>
      <c r="BH9" s="26">
        <v>14.71</v>
      </c>
      <c r="BI9" s="26">
        <v>0</v>
      </c>
      <c r="BJ9" s="26">
        <v>0</v>
      </c>
      <c r="BK9" s="26">
        <v>0</v>
      </c>
      <c r="BL9" s="26">
        <v>0</v>
      </c>
      <c r="BM9" s="26">
        <v>0</v>
      </c>
      <c r="BN9" s="26">
        <v>0</v>
      </c>
      <c r="BO9" s="28"/>
      <c r="BP9" s="39">
        <f>IF(BB9&gt;0,BB9,"")</f>
        <v>13.9</v>
      </c>
      <c r="BQ9" s="39">
        <f>IF(BC9&gt;0,BC9,"")</f>
        <v>14.86</v>
      </c>
      <c r="BR9" s="11">
        <f>IF(SUM(AZ9:BC9)-BD9&gt;0,SUM(AZ9:BC9)-BD9,"")</f>
        <v>52.86</v>
      </c>
      <c r="BS9" s="11">
        <f>IF(BG9&gt;0,BG9,"")</f>
        <v>13.2</v>
      </c>
      <c r="BT9" s="11">
        <f>IF(BH9&gt;0,BH9,"")</f>
        <v>14.71</v>
      </c>
      <c r="BU9" s="11">
        <f>IF(SUM(BE9:BH9)-BI9&gt;0,SUM(BE9:BH9)-BI9,"")</f>
        <v>51.71</v>
      </c>
      <c r="BV9" s="11">
        <f>IF(BR9="","",MAX(BR9,BU9))</f>
        <v>52.86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52.86</v>
      </c>
      <c r="CA9" s="22">
        <v>14.6</v>
      </c>
      <c r="CB9" s="22">
        <v>9.3000000000000007</v>
      </c>
      <c r="CC9" s="22">
        <v>13.9</v>
      </c>
      <c r="CD9" s="22">
        <v>14.36</v>
      </c>
      <c r="CE9" s="22">
        <v>0</v>
      </c>
      <c r="CF9" s="22">
        <v>2.7</v>
      </c>
      <c r="CG9" s="22">
        <v>1.7</v>
      </c>
      <c r="CH9" s="22">
        <v>3.5</v>
      </c>
      <c r="CI9" s="22">
        <v>3.13</v>
      </c>
      <c r="CJ9" s="22">
        <v>0</v>
      </c>
      <c r="CK9" s="22">
        <v>1.3</v>
      </c>
      <c r="CL9" s="22">
        <v>0.8</v>
      </c>
      <c r="CM9" s="22">
        <v>2</v>
      </c>
      <c r="CN9" s="22">
        <v>1.62</v>
      </c>
      <c r="CO9" s="22">
        <v>0</v>
      </c>
      <c r="CP9" s="27"/>
      <c r="CQ9" s="38">
        <f>IF(CC9&gt;0,CC9,"")</f>
        <v>13.9</v>
      </c>
      <c r="CR9" s="38">
        <f>IF(CD9&gt;0,CD9,"")</f>
        <v>14.36</v>
      </c>
      <c r="CS9" s="40">
        <f>IF(SUM(CA9:CD9)-CE9&gt;0,SUM(CA9:CD9)-CE9,"")</f>
        <v>52.16</v>
      </c>
      <c r="CT9" s="40">
        <f>IF(CH9&gt;0,CH9,"")</f>
        <v>3.5</v>
      </c>
      <c r="CU9" s="40">
        <f>IF(CI9&gt;0,CI9,"")</f>
        <v>3.13</v>
      </c>
      <c r="CV9" s="40">
        <f>IF(SUM(CF9:CI9)-CJ9&gt;0,SUM(CF9:CI9)-CJ9,"")</f>
        <v>11.030000000000001</v>
      </c>
      <c r="CW9" s="40">
        <f>IF(CS9="","",MAX(CS9,CV9))</f>
        <v>52.16</v>
      </c>
      <c r="CX9" s="40">
        <f>IF(CM9&gt;0,CM9,"")</f>
        <v>2</v>
      </c>
      <c r="CY9" s="40">
        <f>IF(CN9&gt;0,CN9,"")</f>
        <v>1.62</v>
      </c>
      <c r="CZ9" s="40">
        <f>IF(SUM(CK9:CN9)-CO9&gt;0,SUM(CK9:CN9)-CO9,"")</f>
        <v>5.72</v>
      </c>
      <c r="DA9" s="40">
        <f>IF(SUM(CW9,CZ9)&gt;0,SUM(CW9,CZ9),"")</f>
        <v>57.879999999999995</v>
      </c>
      <c r="DB9" s="51" t="str">
        <f>IF(MAX(ED9,FL9,GT9,IB9,JJ9,KR9,LZ9,NH9,OP9,PX9,RF9,SN9,TV9,VD9,WWL9)-IF(N9="",0,N9)&gt;0.001,MAX(ED9,FL9,GT9,IB9,JJ9,KR9,LZ9,NH9,OP9,PX9,RF9,SN9,TV9,VD9,WL9)-IF(N9="",0,N9),"")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>
        <v>13.5</v>
      </c>
      <c r="EM9" s="18">
        <v>8.9</v>
      </c>
      <c r="EN9" s="18">
        <v>13</v>
      </c>
      <c r="EO9" s="18">
        <v>14.7</v>
      </c>
      <c r="EP9" s="18">
        <v>0</v>
      </c>
      <c r="EQ9" s="18">
        <v>13.4</v>
      </c>
      <c r="ER9" s="18">
        <v>9.1999999999999993</v>
      </c>
      <c r="ES9" s="18">
        <v>13.9</v>
      </c>
      <c r="ET9" s="18">
        <v>14.54</v>
      </c>
      <c r="EU9" s="18">
        <v>0</v>
      </c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>
        <f>IF(EN9&gt;0,EN9,"")</f>
        <v>13</v>
      </c>
      <c r="FG9" s="11">
        <f>IF(EO9&gt;0,EO9,"")</f>
        <v>14.7</v>
      </c>
      <c r="FH9" s="11">
        <f>IF(SUM(EL9:EO9)-EP9&gt;0,SUM(EL9:EO9)-EP9,"")</f>
        <v>50.099999999999994</v>
      </c>
      <c r="FI9" s="11">
        <f>IF(ES9&gt;0,ES9,"")</f>
        <v>13.9</v>
      </c>
      <c r="FJ9" s="11">
        <f>IF(ET9&gt;0,ET9,"")</f>
        <v>14.54</v>
      </c>
      <c r="FK9" s="11">
        <f>IF(SUM(EQ9:ET9)-EU9&gt;0,SUM(EQ9:ET9)-EU9,"")</f>
        <v>51.04</v>
      </c>
      <c r="FL9" s="11">
        <f>IF(MAX(FH9,FK9)&gt;0,MAX(FH9,FK9),"")</f>
        <v>51.04</v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>
        <f>IF(SUM(FL9,FO9,FR9)&gt;0,SUM(FL9,FO9,FR9),"")</f>
        <v>51.04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14.85</v>
      </c>
      <c r="WU9" s="26">
        <f>IF($CP9="P",CB9,(CB9+BA9)/2)</f>
        <v>9.15</v>
      </c>
      <c r="WV9" s="26">
        <f>IF($CP9="P",CC9,(CC9+BB9)/2)</f>
        <v>13.9</v>
      </c>
      <c r="WW9" s="26">
        <f>IF($CP9="P",CD9,(CD9+BC9)/2)</f>
        <v>14.61</v>
      </c>
      <c r="WX9" s="26">
        <f>IF($CP9="P",CE9,(CE9+BD9)/2)</f>
        <v>0</v>
      </c>
      <c r="WY9" s="26">
        <f>IF($CP9="P",CF9,(CF9+BE9)/2)</f>
        <v>8.85</v>
      </c>
      <c r="WZ9" s="26">
        <f>IF($CP9="P",CG9,(CG9+BF9)/2)</f>
        <v>5.25</v>
      </c>
      <c r="XA9" s="26">
        <f>IF($CP9="P",CH9,(CH9+BG9)/2)</f>
        <v>8.35</v>
      </c>
      <c r="XB9" s="26">
        <f>IF($CP9="P",CI9,(CI9+BH9)/2)</f>
        <v>8.92</v>
      </c>
      <c r="XC9" s="26">
        <f>IF($CP9="P",CJ9,(CJ9+BI9)/2)</f>
        <v>0</v>
      </c>
      <c r="XD9" s="26">
        <f>IF($CP9="P",CK9,(CK9+BJ9)/2)</f>
        <v>0.65</v>
      </c>
      <c r="XE9" s="26">
        <f>IF($CP9="P",CL9,(CL9+BK9)/2)</f>
        <v>0.4</v>
      </c>
      <c r="XF9" s="26">
        <f>IF($CP9="P",CM9,(CM9+BL9)/2)</f>
        <v>1</v>
      </c>
      <c r="XG9" s="26">
        <f>IF($CP9="P",CN9,(CN9+BM9)/2)</f>
        <v>0.81</v>
      </c>
      <c r="XH9" s="26">
        <f>IF($CP9="P",CO9,(CO9+BN9)/2)</f>
        <v>0</v>
      </c>
      <c r="XI9" s="28" t="s">
        <v>53</v>
      </c>
      <c r="XJ9" s="11">
        <f>IF(WV9&gt;0,WV9,"")</f>
        <v>13.9</v>
      </c>
      <c r="XK9" s="11">
        <f>IF(WW9&gt;0,WW9,"")</f>
        <v>14.61</v>
      </c>
      <c r="XL9" s="11">
        <f>IF(SUM(WT9:WW9)-WX9&gt;0,SUM(WT9:WW9)-WX9,"")</f>
        <v>52.51</v>
      </c>
      <c r="XM9" s="11">
        <f>IF(XA9&gt;0,XA9,"")</f>
        <v>8.35</v>
      </c>
      <c r="XN9" s="11">
        <f>IF(XB9&gt;0,XB9,"")</f>
        <v>8.92</v>
      </c>
      <c r="XO9" s="11">
        <f>IF(SUM(WY9:XB9)-XC9&gt;0,SUM(WY9:XB9)-XC9,"")</f>
        <v>31.369999999999997</v>
      </c>
      <c r="XP9" s="11">
        <f>IF(MAX(XL9,XO9)&gt;0,MAX(XL9,XO9),"")</f>
        <v>52.51</v>
      </c>
      <c r="XQ9" s="11">
        <f>IF(XF9&gt;0,XF9,"")</f>
        <v>1</v>
      </c>
      <c r="XR9" s="11">
        <f>IF(XG9&gt;0,XG9,"")</f>
        <v>0.81</v>
      </c>
      <c r="XS9" s="11">
        <f>IF(SUM(XD9:XG9)-XH9&gt;0,SUM(XD9:XG9)-XH9,"")</f>
        <v>2.86</v>
      </c>
      <c r="XT9" s="11">
        <f>IF(SUM(XP9,XS9)&gt;0,SUM(XP9,XS9),"")</f>
        <v>55.37</v>
      </c>
    </row>
    <row r="10" spans="1:644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130</v>
      </c>
      <c r="C10" s="4" t="s">
        <v>3</v>
      </c>
      <c r="D10" s="4">
        <v>2004</v>
      </c>
      <c r="E10" s="9">
        <f>SUM(J10:V10)+SUM(J10:T10)*0.0000001+SUM(J10)*0.0000000000001</f>
        <v>236.09002334700517</v>
      </c>
      <c r="F10" s="3" t="str">
        <f>IF(OR(AND(AO10&gt;=AY$17,AO10&lt;&gt;"",AQ10&gt;=AY$21,AQ10&lt;&gt;"",AN10=""),AND(AR10&gt;=AY$17,AR10&lt;&gt;"",AT10&gt;=AY$21,AT10&lt;&gt;"",AN10=""),AND(AV10&gt;=AY$17,AV10&lt;&gt;"",AX10&gt;=AY$21,AX10&lt;&gt;"",AN10=""),AND(BP10&gt;=BZ$17,BP10&lt;&gt;"",BR10&gt;=BZ$21,BR10&lt;&gt;"",BO10=""),AND(BS10&gt;=BZ$17,BS10&lt;&gt;"",BU10&gt;=BZ$21,BU10&lt;&gt;"",BO10=""),AND(BW10&gt;=BZ$17,BW10&lt;&gt;"",BY10&gt;=BZ$21,BY10&lt;&gt;"",BO10=""),AND(CQ10&gt;=DA$17,CQ10&lt;&gt;"",CS10&gt;=DA$21,CS10&lt;&gt;"",CP10=""),AND(CT10&gt;=DA$17,CT10&lt;&gt;"",CV10&gt;=DA$21,CV10&lt;&gt;"",CP10=""),AND(CX10&gt;=DA$17,CX10&lt;&gt;"",CZ10&gt;=DA$21,CZ10&lt;&gt;"",CP10=""),AND(DX10&gt;=EK$17,DX10&lt;&gt;"",DZ10&gt;=EK$21,DZ10&lt;&gt;""),AND(EA10&gt;=EK$17,EA10&lt;&gt;"",EC10&gt;=EK$21,EC10&lt;&gt;""),AND(EE10&gt;=EK$17,EE10&lt;&gt;"",EG10&gt;=EK$21,EG10&lt;&gt;""),AND(EH10&gt;=EK$17,EH10&lt;&gt;"",EJ10&gt;=EK$21,EJ10&lt;&gt;""),AND(FF10&gt;=FS$17,FF10&lt;&gt;"",FH10&gt;=FS$21,FH10&lt;&gt;""),AND(FI10&gt;=FS$17,FI10&lt;&gt;"",FK10&gt;=FS$21,FK10&lt;&gt;""),AND(FM10&gt;=FS$17,FM10&lt;&gt;"",FO10&gt;=FS$21,FO10&lt;&gt;""),AND(FP10&gt;=FS$17,FP10&lt;&gt;"",FR10&gt;=FS$21,FR10&lt;&gt;""),AND(GN10&gt;=HA$17,GN10&lt;&gt;"",GP10&gt;=HA$21,GP10&lt;&gt;""),AND(GQ10&gt;=HA$17,GQ10&lt;&gt;"",GS10&gt;=HA$21,GS10&lt;&gt;""),AND(GU10&gt;=HA$17,GU10&lt;&gt;"",GW10&gt;=HA$21,GW10&lt;&gt;""),AND(GX10&gt;=HA$17,GX10&lt;&gt;"",GZ10&gt;=HA$21,GZ10&lt;&gt;""),AND(HV10&gt;=II$17,HV10&lt;&gt;"",HX10&gt;=II$21,HX10&lt;&gt;""),AND(HY10&gt;=II$17,HY10&lt;&gt;"",IA10&gt;=II$21,IA10&lt;&gt;""),AND(IC10&gt;=II$17,IC10&lt;&gt;"",IE10&gt;=II$21,IE10&lt;&gt;""),AND(IF10&gt;=II$17,IF10&lt;&gt;"",IH10&gt;=II$21,IH10&lt;&gt;""),AND(JD10&gt;=JQ$17,JD10&lt;&gt;"",JF10&gt;=JQ$21,JF10&lt;&gt;""),AND(JG10&gt;=JQ$17,JG10&lt;&gt;"",JI10&gt;=JQ$21,JI10&lt;&gt;""),AND(JK10&gt;=JQ$17,JK10&lt;&gt;"",JM10&gt;=JQ$21,JM10&lt;&gt;""),AND(JN10&gt;=JQ$17,JN10&lt;&gt;"",JP10&gt;=JQ$21,JP10&lt;&gt;""),AND(KL10&gt;=KY$17,KL10&lt;&gt;"",KN10&gt;=KY$21,KN10&lt;&gt;""),AND(KO10&gt;=KY$17,KO10&lt;&gt;"",KQ10&gt;=KY$21,KQ10&lt;&gt;""),AND(KS10&gt;=KY$17,KS10&lt;&gt;"",KU10&gt;=KY$21,KU10&lt;&gt;""),AND(KV10&gt;=KY$17,KV10&lt;&gt;"",KX10&gt;=KY$21,KX10&lt;&gt;""),AND(LT10&gt;=MG$17,LT10&lt;&gt;"",LV10&gt;=MG$21,LV10&lt;&gt;""),AND(LW10&gt;=MG$17,LW10&lt;&gt;"",LY10&gt;=MG$21,LY10&lt;&gt;""),AND(MA10&gt;=MG$17,MA10&lt;&gt;"",MC10&gt;=MG$21,MC10&lt;&gt;""),AND(MD10&gt;=MG$17,MD10&lt;&gt;"",MF10&gt;=MG$21,MF10&lt;&gt;""),AND(NB10&gt;=NO$17,NB10&lt;&gt;"",ND10&gt;=NO$21,ND10&lt;&gt;""),AND(NE10&gt;=NO$17,NE10&lt;&gt;"",NG10&gt;=NO$21,NG10&lt;&gt;""),AND(NI10&gt;=NO$17,NI10&lt;&gt;"",NK10&gt;=NO$21,NK10&lt;&gt;""),AND(NL10&gt;=NO$17,NL10&lt;&gt;"",NN10&gt;=NO$21,NN10&lt;&gt;""),AND(OJ10&gt;=OW$17,OJ10&lt;&gt;"",OL10&gt;=OW$21,OL10&lt;&gt;""),AND(OM10&gt;=OW$17,OM10&lt;&gt;"",OO10&gt;=OW$21,OO10&lt;&gt;""),AND(OQ10&gt;=OW$17,OQ10&lt;&gt;"",OS10&gt;=OW$21,OS10&lt;&gt;""),AND(OT10&gt;=OW$17,OT10&lt;&gt;"",OV10&gt;=OW$21,OV10&lt;&gt;""),AND(PR10&gt;=QE$17,PR10&lt;&gt;"",PT10&gt;=QE$21,PT10&lt;&gt;""),AND(PU10&gt;=QE$17,PU10&lt;&gt;"",PW10&gt;=QE$21,PW10&lt;&gt;""),AND(PY10&gt;=QE$17,PY10&lt;&gt;"",QA10&gt;=QE$21,QA10&lt;&gt;""),AND(QB10&gt;=QE$17,QB10&lt;&gt;"",QD10&gt;=QE$21,QD10&lt;&gt;""),AND(QZ10&gt;=RM$17,QZ10&lt;&gt;"",RB10&gt;=RM$21,RB10&lt;&gt;""),AND(RC10&gt;=RM$17,RC10&lt;&gt;"",RE10&gt;=RM$21,RE10&lt;&gt;""),AND(RG10&gt;=RM$17,RG10&lt;&gt;"",RI10&gt;=RM$21,RI10&lt;&gt;""),AND(RJ10&gt;=RM$17,RJ10&lt;&gt;"",RL10&gt;=RM$21,RL10&lt;&gt;""),AND(SH10&gt;=SU$17,SH10&lt;&gt;"",SJ10&gt;=SU$21,SJ10&lt;&gt;""),AND(SK10&gt;=SU$17,SK10&lt;&gt;"",SM10&gt;=SU$21,SM10&lt;&gt;""),AND(SO10&gt;=SU$17,SO10&lt;&gt;"",SQ10&gt;=SU$21,SQ10&lt;&gt;""),AND(SR10&gt;=SU$17,SR10&lt;&gt;"",ST10&gt;=SU$21,ST10&lt;&gt;""),AND(TP10&gt;=UC$17,TP10&lt;&gt;"",TR10&gt;=UC$21,TR10&lt;&gt;""),AND(TS10&gt;=UC$17,TS10&lt;&gt;"",TU10&gt;=UC$21,TU10&lt;&gt;""),AND(TW10&gt;=UC$17,TW10&lt;&gt;"",TY10&gt;=UC$21,TYY10&lt;&gt;""),AND(TZ10&gt;=UC$17,TZ10&lt;&gt;"",UB10&gt;=UC$21,UB10&lt;&gt;""),AND(UX10&gt;=VK$17,UX10&lt;&gt;"",UZ10&gt;=VK$21,UZ10&lt;&gt;""),AND(VA10&gt;=VK$17,VA10&lt;&gt;"",VC10&gt;=VK$21,VC10&lt;&gt;""),AND(VE10&gt;=VK$17,VE10&lt;&gt;"",VG10&gt;=VK$21,VG10&lt;&gt;""),AND(VH10&gt;=VK$17,VH10&lt;&gt;"",VJ10&gt;=VK$21,VJ10&lt;&gt;""),AND(WF10&gt;=WS$17,WF10&lt;&gt;"",WH10&gt;=WS$21,WH10&lt;&gt;""),AND(WI10&gt;=WS$17,WI10&lt;&gt;"",WK10&gt;=WS$21,WK10&lt;&gt;""),AND(WM10&gt;=WS$17,WM10&lt;&gt;"",WO10&gt;=WS$21,WO10&lt;&gt;""),AND(WP10&gt;=WS$17,WP10&lt;&gt;"",WR10&gt;=WS$21,WR10&lt;&gt;"")),"P","")</f>
        <v>P</v>
      </c>
      <c r="G10" s="3" t="str">
        <f>IF(OR(AND(AQ10&gt;=AY$21,AQ10&lt;&gt;"",AN10=""),AND(AT10&gt;=AY$21,AT10&lt;&gt;"",AN10=""),AND(AX10&gt;=AY$21,AX10&lt;&gt;"",AN10=""),AND(BR10&gt;=BZ$21,BR10&lt;&gt;"",BO10=""),AND(BU10&gt;=BZ$21,BU10&lt;&gt;"",BO10=""),AND(BY10&gt;=BZ$21,BY10&lt;&gt;"",BO10=""),AND(CS10&gt;=DA$21,CS10&lt;&gt;"",CP10=""),AND(CV10&gt;=DA$21,CV10&lt;&gt;"",CP10=""),AND(CZ10&gt;=DA$21,CZ10&lt;&gt;"",CP10=""),AND(DZ10&gt;=EK$21,DZ10&lt;&gt;""),AND(EC10&gt;=EK$21,EC10&lt;&gt;""),AND(EG10&gt;=EK$21,EG10&lt;&gt;""),AND(EJ10&gt;=EK$21,EJ10&lt;&gt;""),AND(FH10&gt;=FS$21,FH10&lt;&gt;""),AND(FK10&gt;=FS$21,FK10&lt;&gt;""),AND(FO10&gt;=FS$21,FO10&lt;&gt;""),AND(FR10&gt;=FS$21,FR10&lt;&gt;""),AND(GP10&gt;=HA$21,GP10&lt;&gt;""),AND(GS10&gt;=HA$21,GS10&lt;&gt;""),AND(GW10&gt;=HA$21,GW10&lt;&gt;""),AND(GZ10&gt;=HA$21,GZ10&lt;&gt;""),AND(HX10&gt;=II$21,HX10&lt;&gt;""),AND(IA10&gt;=II$21,IA10&lt;&gt;""),AND(IE10&gt;=II$21,IE10&lt;&gt;""),AND(IH10&gt;=II$21,IH10&lt;&gt;""),AND(JF10&gt;=JQ$21,JF10&lt;&gt;""),AND(JI10&gt;=JQ$21,JI10&lt;&gt;""),AND(JM10&gt;=JQ$21,JM10&lt;&gt;""),AND(JP10&gt;=JQ$21,JP10&lt;&gt;""),AND(KN10&gt;=KY$21,KN10&lt;&gt;""),AND(KQ10&gt;=KY$21,KQ10&lt;&gt;""),AND(KU10&gt;=KY$21,KU10&lt;&gt;""),AND(KX10&gt;=KY$21,KX10&lt;&gt;""),AND(LV10&gt;=MG$21,LV10&lt;&gt;""),AND(LY10&gt;=MG$21,LY10&lt;&gt;""),AND(MC10&gt;=MG$21,MC10&lt;&gt;""),AND(MF10&gt;=MG$21,MF10&lt;&gt;""),AND(ND10&gt;=NO$21,ND10&lt;&gt;""),AND(NG10&gt;=NO$21,NG10&lt;&gt;""),AND(NK10&gt;=NO$21,NK10&lt;&gt;""),AND(NN10&gt;=NO$21,NN10&lt;&gt;""),AND(OL10&gt;=OW$21,OL10&lt;&gt;""),AND(OO10&gt;=OW$21,OO10&lt;&gt;""),AND(OS10&gt;=OW$21,OS10&lt;&gt;""),AND(OV10&gt;=OW$21,OV10&lt;&gt;""),AND(PT10&gt;=QE$21,PT10&lt;&gt;""),AND(PW10&gt;=QE$21,PW10&lt;&gt;""),AND(QA10&gt;=QE$21,QA10&lt;&gt;""),AND(QD10&gt;=QE$21,QD10&lt;&gt;""),AND(RB10&gt;=RM$21,RB10&lt;&gt;""),AND(RE10&gt;=RM$21,RE10&lt;&gt;""),AND(RI10&gt;=RM$21,RI10&lt;&gt;""),AND(RL10&gt;=RM$21,RL10&lt;&gt;""),AND(SJ10&gt;=SU$21,SJ10&lt;&gt;""),AND(SM10&gt;=SU$21,SM10&lt;&gt;""),AND(SQ10&gt;=SU$21,SQ10&lt;&gt;""),AND(ST10&gt;=SU$21,ST10&lt;&gt;""),AND(TR10&gt;=UC$21,TR10&lt;&gt;""),AND(TU10&gt;=UC$21,TU10&lt;&gt;""),AND(TY10&gt;=UC$21,TYY10&lt;&gt;""),AND(UB10&gt;=UC$21,UB10&lt;&gt;""),AND(UZ10&gt;=VK$21,UZ10&lt;&gt;""),AND(VC10&gt;=VK$21,VC10&lt;&gt;""),AND(VG10&gt;=VK$21,VG10&lt;&gt;""),AND(VJ10&gt;=VK$21,VJ10&lt;&gt;""),AND(WH10&gt;=WS$21,WH10&lt;&gt;""),AND(WK10&gt;=WS$21,WK10&lt;&gt;""),AND(WO10&gt;=WS$21,WO10&lt;&gt;""),AND(WR10&gt;=WS$21,WR10&lt;&gt;"")),"P","")</f>
        <v>P</v>
      </c>
      <c r="H10" s="36" t="str">
        <f>IF(AND(G10="P",F10=""),"No DD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$344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Merit",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,AND(TP10&gt;=UC$19,TP10&lt;&gt;"",TR10&gt;=UC$23,TR10&lt;&gt;""),AND(TS10&gt;=UC$19,TS10&lt;&gt;"",TU10&gt;=UC$23,TU10&lt;&gt;""),AND(TW10&gt;=UC$19,TW10&lt;&gt;"",TY10&gt;=UC$23,TYY10&lt;&gt;""),AND(TZ10&gt;=UC$19,TZ10&lt;&gt;"",UB10&gt;=UC$23,UB10&lt;&gt;""),AND(UX10&gt;=VK$19,UX10&lt;&gt;"",UZ10&gt;=VK$23,UZ10&lt;&gt;""),AND(VA10&gt;=VK$19,VA10&lt;&gt;"",VC10&gt;=VK$23,VC10&lt;&gt;""),AND(VE10&gt;=VK$19,VE10&lt;&gt;"",VG10&gt;=VK$23,VG10&lt;&gt;""),AND(VH10&gt;=VK$19,VH10&lt;&gt;"",VJ10&gt;=VK$23,VJ10&lt;&gt;""),AND(WF10&gt;=WS$19,WF10&lt;&gt;"",WH10&gt;=WS$23,WH10&lt;&gt;""),AND(WI10&gt;=WS$19,WI10&lt;&gt;"",WK10&gt;=WS$23,WK10&lt;&gt;""),AND(WM10&gt;=WS$19,WM10&lt;&gt;"",WO10&gt;=WS$23,WO10&lt;&gt;""),AND(WP10&gt;=WS$19,WP10&lt;&gt;"",WR10&gt;=WS$23,WR10&lt;&gt;"")),"Excellence",IF(I10="P","Worlds Team",IF(F10="P","National Team","")))))</f>
        <v>National Team</v>
      </c>
      <c r="I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,AND(TP10&gt;=UC$18,TP10&lt;&gt;"",TR10&gt;=UC$22,TR10&lt;&gt;""),AND(TS10&gt;=UC$18,TS10&lt;&gt;"",TU10&gt;=UC$22,TU10&lt;&gt;""),AND(TW10&gt;=UC$18,TW10&lt;&gt;"",TY10&gt;=UC$22,TYY10&lt;&gt;""),AND(TZ10&gt;=UC$18,TZ10&lt;&gt;"",UB10&gt;=UC$22,UB10&lt;&gt;""),AND(UX10&gt;=VK$18,UX10&lt;&gt;"",UZ10&gt;=VK$22,UZ10&lt;&gt;""),AND(VA10&gt;=VK$18,VA10&lt;&gt;"",VC10&gt;=VK$22,VC10&lt;&gt;""),AND(VE10&gt;=VK$18,VE10&lt;&gt;"",VG10&gt;=VK$22,VG10&lt;&gt;""),AND(VH10&gt;=VK$18,VH10&lt;&gt;"",VJ10&gt;=VK$22,VJ10&lt;&gt;""),AND(WF10&gt;=WS$18,WF10&lt;&gt;"",WH10&gt;=WS$22,WH10&lt;&gt;""),AND(WI10&gt;=WS$18,WI10&lt;&gt;"",WK10&gt;=WS$22,WK10&lt;&gt;""),AND(WM10&gt;=WS$18,WM10&lt;&gt;"",WO10&gt;=WS$22,WO10&lt;&gt;""),AND(WP10&gt;=WS$18,WP10&lt;&gt;"",WR10&gt;=WS$22,WR10&lt;&gt;"")),"P","")</f>
        <v/>
      </c>
      <c r="J10" s="8">
        <f>IF(COUNT(AQ10,AT10,BR10,BU10,CS10,CV10)&gt;0,LARGE((AQ10,AT10,BR10,BU10,CS10,CV10),1),0)</f>
        <v>51.6</v>
      </c>
      <c r="K10" s="8" t="str">
        <f>IF(J10="","",IF(OR(J10=CS10,J10=CV10),$CA$1,IF(OR(J10=BR10,J10=BU10),$AZ$1,IF(OR(J10=AQ10,J10=AT10),$Y$1,""))))</f>
        <v>2025 Nationals</v>
      </c>
      <c r="L10" s="8">
        <f>IF(COUNT(AQ10,AT10,BR10,BU10,CS10,CV10)&gt;1,LARGE((AQ10,AT10,BR10,BU10,CS10,CV10),2),0)</f>
        <v>51.150000000000006</v>
      </c>
      <c r="M10" s="8" t="str">
        <f>IF(L10="","",IF(OR(L10=CS10,L10=CV10),$CA$1,IF(OR(L10=BR10,L10=BU10),$AZ$1,IF(OR(L10=AQ10,L10=AT10),$Y$1,""))))</f>
        <v>2025 Elite Canada</v>
      </c>
      <c r="N10" s="8">
        <f>IF(COUNT(AQ10,AT10,BR10,BU10,CS10,CV10)&gt;2,LARGE((AQ10,AT10,BR10,BU10,CS10,CV10),3),0)</f>
        <v>49.669999999999995</v>
      </c>
      <c r="O10" s="8" t="str">
        <f>IF(N10="","",IF(OR(N10=CS10,N10=CV10),$CA$1,IF(OR(N10=BR10,N10=BU10),$AZ$1,IF(OR(N10=AQ10,N10=AT10),$Y$1,""))))</f>
        <v>2024 3rd Domestic Trial</v>
      </c>
      <c r="P10" s="8">
        <f>IF(MAX(AX10,BY10,CZ10)&gt;0,MAX(AX10,BY10,CZ10),0)</f>
        <v>51.269999999999996</v>
      </c>
      <c r="Q10" s="8" t="str">
        <f>IF(P10="","",IF(P10=CZ10,$CA$1,IF(P10=BY10,$AZ$1,IF(P10=AX10,$Y$1,""))))</f>
        <v>2025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14.5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2025 Nationals</v>
      </c>
      <c r="T10" s="8">
        <f>MAX(IF(AND(AO10&lt;&gt;"",AO10&gt;=$AY$17),AP10,0),IF(AND(AR10&lt;&gt;"",AR10&gt;=$AY$17),AS10,0),IF(AND(AV10&lt;&gt;"",AV10&gt;=$AY$17),AW10,0),IF(AND(BP10&lt;&gt;"",BP10&gt;=$BZ$17),BQ10,0),IF(AND(BS10&lt;&gt;"",BS10&gt;=$BZ$17),BT10,0),IF(AND(BW10&lt;&gt;"",BW10&gt;=$BZ$17),BX10,0),IF(AND(CQ10&lt;&gt;"",CQ10&gt;=$DA$17),CR10,0),IF(AND(CT10&lt;&gt;"",CT10&gt;=$DA$17),CU10,0),IF(AND(CX10&lt;&gt;"",CX10&gt;=$DA$17),CY10,0),IF(AND(DX10&lt;&gt;"",DX10&gt;=$EK$17),DY10,0),IF(AND(EA10&lt;&gt;"",EA10&gt;=$EK$17),EB10,0),IF(AND(EE10&lt;&gt;"",EE10&gt;=$EK$17),EF10,0),IF(AND(EH10&lt;&gt;"",EH10&gt;=$EK$17),EI10,0),IF(AND(FF10&lt;&gt;"",FF10&gt;=$FS$17),FG10,0),IF(AND(FI10&lt;&gt;"",FI10&gt;=$FS$17),FJ10,0),IF(AND(FM10&lt;&gt;"",FM10&gt;=$FS$17),FN10,0),IF(AND(FP10&lt;&gt;"",FP10&gt;=$FS$17),FQ10,0),IF(AND(GN10&lt;&gt;"",GN10&gt;=$HA$17),GO10,0),IF(AND(GQ10&lt;&gt;"",GQ10&gt;=$HA$17),GR10,0),IF(AND(GU10&lt;&gt;"",GU10&gt;=$HA$17),GV10,0),IF(AND(GX10&lt;&gt;"",GX10&gt;=$HA$17),GY10,0),IF(AND(HV10&lt;&gt;"",HV10&gt;=$II$17),HW10,0),IF(AND(HY10&lt;&gt;"",HY10&gt;=$II$17),HZ10,0),IF(AND(IC10&lt;&gt;"",IC10&gt;=$II$17),ID10,0),IF(AND(IF10&lt;&gt;"",IF10&gt;=$II$17),IG10,0),IF(AND(JD10&lt;&gt;"",JD10&gt;=$JQ$17),JE10,0),IF(AND(JG10&lt;&gt;"",JG10&gt;=$JQ$17),JH10,0),IF(AND(JK10&lt;&gt;"",JK10&gt;=$JQ$17),JL10,0),IF(AND(JN10&lt;&gt;"",JN10&gt;=$JQ$17),JO10,0),IF(AND(KL10&lt;&gt;"",KL10&gt;=$KY$17),KM10,0),IF(AND(KO10&lt;&gt;"",KO10&gt;=$KY$17),KP10,0),IF(AND(KS10&lt;&gt;"",KS10&gt;=$KY$17),KT10,0),IF(AND(KV10&lt;&gt;"",KV10&gt;=$KY$17),KW10,0),IF(AND(LT10&lt;&gt;"",LT10&gt;=$MG$17),LU10,0),IF(AND(LW10&lt;&gt;"",LW10&gt;=$MG$17),LX10,0),IF(AND(MA10&lt;&gt;"",MA10&gt;=$MG$17),MB10,0),IF(AND(MD10&lt;&gt;"",MD10&gt;=$MG$17),ME10,0),IF(AND(NB10&lt;&gt;"",NB10&gt;=$NO$17),NC10,0),IF(AND(NE10&lt;&gt;"",NE10&gt;=$NO$17),NF10,0),IF(AND(NI10&lt;&gt;"",NI10&gt;=$NO$17),NJ10,0),IF(AND(NL10&lt;&gt;"",NL10&gt;=$NO$17),NM10,0),IF(AND(OJ10&lt;&gt;"",OJ10&gt;=$OW$17),OK10,0),IF(AND(OM10&lt;&gt;"",OM10&gt;=$OW$17),ON10,0),IF(AND(OQ10&lt;&gt;"",OQ10&gt;=$OW$17),OR10,0),IF(AND(OT10&lt;&gt;"",OT10&gt;=$OW$17),OU10,0),IF(AND(PR10&lt;&gt;"",PR10&gt;=$QE$17),PS10,0),IF(AND(PU10&lt;&gt;"",PU10&gt;=$QE$17),PV10,0),IF(AND(PY10&lt;&gt;"",PY10&gt;=$QE$17),PZ10,0),IF(AND(QB10&lt;&gt;"",QB10&gt;=$QE$17),QC10,0),IF(AND(QZ10&lt;&gt;"",QZ10&gt;=$RM$17),RA10,0),IF(AND(RC10&lt;&gt;"",RC10&gt;=$RM$17),RD10,0),IF(AND(RG10&lt;&gt;"",RG10&gt;=$RM$17),RH10,0),IF(AND(RJ10&lt;&gt;"",RJ10&gt;=$RM$17),RK10,0),IF(AND(SH10&lt;&gt;"",SH10&gt;=$SU$17),SI10,0),IF(AND(SK10&lt;&gt;"",SK10&gt;=$SU$17),SL10,0),IF(AND(SO10&lt;&gt;"",SO10&gt;=$SU$17),SP10,0),IF(AND(SR10&lt;&gt;"",SR10&gt;=$SU$17),SS10,0),IF(AND(TP10&lt;&gt;"",TP10&gt;=$UC$17),TQ10,0),IF(AND(TS10&lt;&gt;"",TS10&gt;=$UC$17),TT10,0),IF(AND(TW10&lt;&gt;"",TW10&gt;=$UC$17),TX10,0),IF(AND(TZ10&lt;&gt;"",TZ10&gt;=$UC$17),UA10,0),IF(AND(UX10&lt;&gt;"",UX10&gt;=$VK$17),UY10,0),IF(AND(VA10&lt;&gt;"",VA10&gt;=$VK$17),VB10,0),IF(AND(VE10&lt;&gt;"",VE10&gt;=$VK$17),VF10,0),IF(AND(VH10&lt;&gt;"",VH10&gt;=$VK$17),VI10,0),IF(AND(WF10&lt;&gt;"",WF10&gt;=$WS$17),WG10,0),IF(AND(WI10&lt;&gt;"",WI10&gt;=$WS$17),WJ10,0),IF(AND(WM10&lt;&gt;"",WM10&gt;=$WS$17),WN10,0),IF(AND(WP10&lt;&gt;"",WP10&gt;=$WS$17),WQ10,0),0)</f>
        <v>15.28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2025 World Cup ITA (April 6)</v>
      </c>
      <c r="V10" s="8">
        <f>IF(MAX(DB10,DC10)&gt;0,MAX(DB10,DC10),"")</f>
        <v>2.6200000000000045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2025 Junior Pan Am Games (Aug 12)</v>
      </c>
      <c r="Y10" s="22">
        <v>9.3999999999999986</v>
      </c>
      <c r="Z10" s="22">
        <v>5.75</v>
      </c>
      <c r="AA10" s="22">
        <v>9.25</v>
      </c>
      <c r="AB10" s="22">
        <v>9.6649999999999991</v>
      </c>
      <c r="AC10" s="22">
        <v>0</v>
      </c>
      <c r="AD10" s="22">
        <v>12.45</v>
      </c>
      <c r="AE10" s="22">
        <v>9.3000000000000007</v>
      </c>
      <c r="AF10" s="22">
        <v>13.3</v>
      </c>
      <c r="AG10" s="22">
        <v>14.62</v>
      </c>
      <c r="AH10" s="22">
        <v>0</v>
      </c>
      <c r="AI10" s="22">
        <v>10.5</v>
      </c>
      <c r="AJ10" s="22">
        <v>6.85</v>
      </c>
      <c r="AK10" s="22">
        <v>10.6</v>
      </c>
      <c r="AL10" s="22">
        <v>11.315</v>
      </c>
      <c r="AM10" s="22">
        <v>0</v>
      </c>
      <c r="AN10" s="27" t="s">
        <v>53</v>
      </c>
      <c r="AO10" s="38">
        <f>IF(AA10&gt;0,AA10,"")</f>
        <v>9.25</v>
      </c>
      <c r="AP10" s="38">
        <f>IF(AB10&gt;0,AB10,"")</f>
        <v>9.6649999999999991</v>
      </c>
      <c r="AQ10" s="40">
        <f>IF(SUM(Y10:AB10)-AC10&gt;0,SUM(Y10:AB10)-AC10,"")</f>
        <v>34.064999999999998</v>
      </c>
      <c r="AR10" s="40">
        <f>IF(AF10&gt;0,AF10,"")</f>
        <v>13.3</v>
      </c>
      <c r="AS10" s="40">
        <f>IF(AG10&gt;0,AG10,"")</f>
        <v>14.62</v>
      </c>
      <c r="AT10" s="40">
        <f>IF(SUM(AD10:AG10)-AH10&gt;0,SUM(AD10:AG10)-AH10,"")</f>
        <v>49.669999999999995</v>
      </c>
      <c r="AU10" s="40">
        <f>IF(AQ10="","",MAX(AQ10,AT10))</f>
        <v>49.669999999999995</v>
      </c>
      <c r="AV10" s="40">
        <f>IF(AK10&gt;0,AK10,"")</f>
        <v>10.6</v>
      </c>
      <c r="AW10" s="40">
        <f>IF(AL10&gt;0,AL10,"")</f>
        <v>11.315</v>
      </c>
      <c r="AX10" s="40">
        <f>IF(SUM(AI10:AL10)-AM10&gt;0,SUM(AI10:AL10)-AM10,"")</f>
        <v>39.265000000000001</v>
      </c>
      <c r="AY10" s="40">
        <f>IF(SUM(AU10,AX10)&gt;0,SUM(AU10,AX10),"")</f>
        <v>88.935000000000002</v>
      </c>
      <c r="AZ10" s="26">
        <v>14</v>
      </c>
      <c r="BA10" s="26">
        <v>8.6999999999999993</v>
      </c>
      <c r="BB10" s="26">
        <v>13.9</v>
      </c>
      <c r="BC10" s="26">
        <v>14.55</v>
      </c>
      <c r="BD10" s="26">
        <v>0</v>
      </c>
      <c r="BE10" s="26">
        <v>1.4</v>
      </c>
      <c r="BF10" s="26">
        <v>0.9</v>
      </c>
      <c r="BG10" s="26">
        <v>2</v>
      </c>
      <c r="BH10" s="26">
        <v>1.55</v>
      </c>
      <c r="BI10" s="26">
        <v>0</v>
      </c>
      <c r="BJ10" s="26">
        <v>12.5</v>
      </c>
      <c r="BK10" s="26">
        <v>9.3000000000000007</v>
      </c>
      <c r="BL10" s="26">
        <v>14.3</v>
      </c>
      <c r="BM10" s="26">
        <v>14.79</v>
      </c>
      <c r="BN10" s="26">
        <v>0</v>
      </c>
      <c r="BO10" s="28"/>
      <c r="BP10" s="39">
        <f>IF(BB10&gt;0,BB10,"")</f>
        <v>13.9</v>
      </c>
      <c r="BQ10" s="39">
        <f>IF(BC10&gt;0,BC10,"")</f>
        <v>14.55</v>
      </c>
      <c r="BR10" s="11">
        <f>IF(SUM(AZ10:BC10)-BD10&gt;0,SUM(AZ10:BC10)-BD10,"")</f>
        <v>51.150000000000006</v>
      </c>
      <c r="BS10" s="11">
        <f>IF(BG10&gt;0,BG10,"")</f>
        <v>2</v>
      </c>
      <c r="BT10" s="11">
        <f>IF(BH10&gt;0,BH10,"")</f>
        <v>1.55</v>
      </c>
      <c r="BU10" s="11">
        <f>IF(SUM(BE10:BH10)-BI10&gt;0,SUM(BE10:BH10)-BI10,"")</f>
        <v>5.85</v>
      </c>
      <c r="BV10" s="11">
        <f>IF(BR10="","",MAX(BR10,BU10))</f>
        <v>51.150000000000006</v>
      </c>
      <c r="BW10" s="11">
        <f>IF(BL10&gt;0,BL10,"")</f>
        <v>14.3</v>
      </c>
      <c r="BX10" s="11">
        <f>IF(BM10&gt;0,BM10,"")</f>
        <v>14.79</v>
      </c>
      <c r="BY10" s="11">
        <f>IF(SUM(BJ10:BM10)-BN10&gt;0,SUM(BJ10:BM10)-BN10,"")</f>
        <v>50.89</v>
      </c>
      <c r="BZ10" s="11">
        <f>IF(SUM(BV10,BY10)&gt;0,SUM(BV10,BY10),"")</f>
        <v>102.04</v>
      </c>
      <c r="CA10" s="22">
        <v>11.8</v>
      </c>
      <c r="CB10" s="22">
        <v>9.4</v>
      </c>
      <c r="CC10" s="22">
        <v>11.3</v>
      </c>
      <c r="CD10" s="22">
        <v>14.35</v>
      </c>
      <c r="CE10" s="22">
        <v>1.4</v>
      </c>
      <c r="CF10" s="22">
        <v>13</v>
      </c>
      <c r="CG10" s="22">
        <v>9.1999999999999993</v>
      </c>
      <c r="CH10" s="22">
        <v>14.5</v>
      </c>
      <c r="CI10" s="22">
        <v>14.9</v>
      </c>
      <c r="CJ10" s="22">
        <v>0</v>
      </c>
      <c r="CK10" s="22">
        <v>13.1</v>
      </c>
      <c r="CL10" s="22">
        <v>9.1999999999999993</v>
      </c>
      <c r="CM10" s="22">
        <v>14.1</v>
      </c>
      <c r="CN10" s="22">
        <v>14.87</v>
      </c>
      <c r="CO10" s="22">
        <v>0</v>
      </c>
      <c r="CP10" s="27"/>
      <c r="CQ10" s="38">
        <f>IF(CC10&gt;0,CC10,"")</f>
        <v>11.3</v>
      </c>
      <c r="CR10" s="38">
        <f>IF(CD10&gt;0,CD10,"")</f>
        <v>14.35</v>
      </c>
      <c r="CS10" s="40">
        <f>IF(SUM(CA10:CD10)-CE10&gt;0,SUM(CA10:CD10)-CE10,"")</f>
        <v>45.45</v>
      </c>
      <c r="CT10" s="40">
        <f>IF(CH10&gt;0,CH10,"")</f>
        <v>14.5</v>
      </c>
      <c r="CU10" s="40">
        <f>IF(CI10&gt;0,CI10,"")</f>
        <v>14.9</v>
      </c>
      <c r="CV10" s="40">
        <f>IF(SUM(CF10:CI10)-CJ10&gt;0,SUM(CF10:CI10)-CJ10,"")</f>
        <v>51.6</v>
      </c>
      <c r="CW10" s="40">
        <f>IF(CS10="","",MAX(CS10,CV10))</f>
        <v>51.6</v>
      </c>
      <c r="CX10" s="40">
        <f>IF(CM10&gt;0,CM10,"")</f>
        <v>14.1</v>
      </c>
      <c r="CY10" s="40">
        <f>IF(CN10&gt;0,CN10,"")</f>
        <v>14.87</v>
      </c>
      <c r="CZ10" s="40">
        <f>IF(SUM(CK10:CN10)-CO10&gt;0,SUM(CK10:CN10)-CO10,"")</f>
        <v>51.269999999999996</v>
      </c>
      <c r="DA10" s="40">
        <f>IF(SUM(CW10,CZ10)&gt;0,SUM(CW10,CZ10),"")</f>
        <v>102.87</v>
      </c>
      <c r="DB10" s="51">
        <f>IF(MAX(ED10,FL10,GT10,IB10,JJ10,KR10,LZ10,NH10,OP10,PX10,RF10,SN10,TV10,VD10,WWL10)-IF(N10="",0,N10)&gt;0.001,MAX(ED10,FL10,GT10,IB10,JJ10,KR10,LZ10,NH10,OP10,PX10,RF10,SN10,TV10,VD10,WL10)-IF(N10="",0,N10),"")</f>
        <v>2.6200000000000045</v>
      </c>
      <c r="DC10" s="51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>0.51000000000000512</v>
      </c>
      <c r="DD10" s="17">
        <v>13.4</v>
      </c>
      <c r="DE10" s="17">
        <v>8.6</v>
      </c>
      <c r="DF10" s="17">
        <v>14.5</v>
      </c>
      <c r="DG10" s="17">
        <v>15.28</v>
      </c>
      <c r="DH10" s="17">
        <v>0</v>
      </c>
      <c r="DI10" s="17">
        <v>9.8000000000000007</v>
      </c>
      <c r="DJ10" s="17">
        <v>6.2</v>
      </c>
      <c r="DK10" s="17">
        <v>10.199999999999999</v>
      </c>
      <c r="DL10" s="17">
        <v>10.88</v>
      </c>
      <c r="DM10" s="17">
        <v>0</v>
      </c>
      <c r="DN10" s="17">
        <v>4</v>
      </c>
      <c r="DO10" s="17">
        <v>2.6</v>
      </c>
      <c r="DP10" s="17">
        <v>4.5999999999999996</v>
      </c>
      <c r="DQ10" s="17">
        <v>4.58</v>
      </c>
      <c r="DR10" s="17">
        <v>0</v>
      </c>
      <c r="DS10" s="17"/>
      <c r="DT10" s="17"/>
      <c r="DU10" s="17"/>
      <c r="DV10" s="17"/>
      <c r="DW10" s="17"/>
      <c r="DX10" s="40">
        <f>IF(DF10&gt;0,DF10,"")</f>
        <v>14.5</v>
      </c>
      <c r="DY10" s="40">
        <f>IF(DG10&gt;0,DG10,"")</f>
        <v>15.28</v>
      </c>
      <c r="DZ10" s="40">
        <f>IF(SUM(DD10:DG10)-DH10&gt;0,SUM(DD10:DG10)-DH10,"")</f>
        <v>51.78</v>
      </c>
      <c r="EA10" s="40">
        <f>IF(DK10&gt;0,DK10,"")</f>
        <v>10.199999999999999</v>
      </c>
      <c r="EB10" s="40">
        <f>IF(DL10&gt;0,DL10,"")</f>
        <v>10.88</v>
      </c>
      <c r="EC10" s="40">
        <f>IF(SUM(DI10:DL10)-DM10&gt;0,SUM(DI10:DL10)-DM10,"")</f>
        <v>37.08</v>
      </c>
      <c r="ED10" s="40">
        <f>IF(MAX(DZ10,EC10)&gt;0,MAX(DZ10,EC10),"")</f>
        <v>51.78</v>
      </c>
      <c r="EE10" s="40">
        <f>IF(DP10&gt;0,DP10,"")</f>
        <v>4.5999999999999996</v>
      </c>
      <c r="EF10" s="40">
        <f>IF(DQ10&gt;0,DQ10,"")</f>
        <v>4.58</v>
      </c>
      <c r="EG10" s="40">
        <f>IF(SUM(DN10:DQ10)-DR10&gt;0,SUM(DN10:DQ10)-DR10,"")</f>
        <v>15.78</v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>
        <f>IF(SUM(ED10,EG10,EJ10)&gt;0,SUM(ED10,EG10,EJ10),"")</f>
        <v>67.56</v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10.4</v>
      </c>
      <c r="FU10" s="17">
        <v>8.6</v>
      </c>
      <c r="FV10" s="17">
        <v>14.1</v>
      </c>
      <c r="FW10" s="17">
        <v>14.96</v>
      </c>
      <c r="FX10" s="17">
        <v>0</v>
      </c>
      <c r="FY10" s="17">
        <v>12.9</v>
      </c>
      <c r="FZ10" s="17">
        <v>9.1999999999999993</v>
      </c>
      <c r="GA10" s="17">
        <v>13.9</v>
      </c>
      <c r="GB10" s="17">
        <v>15.01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>
        <f>IF(FV10&gt;0,FV10,"")</f>
        <v>14.1</v>
      </c>
      <c r="GO10" s="40">
        <f>IF(FW10&gt;0,FW10,"")</f>
        <v>14.96</v>
      </c>
      <c r="GP10" s="40">
        <f>IF(SUM(FT10:FW10)-FX10&gt;0,SUM(FT10:FW10)-FX10,"")</f>
        <v>48.06</v>
      </c>
      <c r="GQ10" s="40">
        <f>IF(GA10&gt;0,GA10,"")</f>
        <v>13.9</v>
      </c>
      <c r="GR10" s="40">
        <f>IF(GB10&gt;0,GB10,"")</f>
        <v>15.01</v>
      </c>
      <c r="GS10" s="40">
        <f>IF(SUM(FY10:GB10)-GC10&gt;0,SUM(FY10:GB10)-GC10,"")</f>
        <v>51.01</v>
      </c>
      <c r="GT10" s="40">
        <f>IF(MAX(GP10,GS10)&gt;0,MAX(GP10,GS10),"")</f>
        <v>51.01</v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>
        <f>IF(SUM(GT10,GW10,GZ10)&gt;0,SUM(GT10,GW10,GZ10),"")</f>
        <v>51.01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>
        <v>13.6</v>
      </c>
      <c r="IP10" s="17">
        <v>9.6</v>
      </c>
      <c r="IQ10" s="17">
        <v>14.1</v>
      </c>
      <c r="IR10" s="17">
        <v>14.99</v>
      </c>
      <c r="IS10" s="17">
        <v>0</v>
      </c>
      <c r="IT10" s="17"/>
      <c r="IU10" s="17"/>
      <c r="IV10" s="17"/>
      <c r="IW10" s="17"/>
      <c r="IX10" s="17"/>
      <c r="IY10" s="17">
        <v>13.7</v>
      </c>
      <c r="IZ10" s="17">
        <v>9.1</v>
      </c>
      <c r="JA10" s="17">
        <v>14.1</v>
      </c>
      <c r="JB10" s="17">
        <v>14.88</v>
      </c>
      <c r="JC10" s="17">
        <v>0</v>
      </c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>
        <f>IF(IQ10&gt;0,IQ10,"")</f>
        <v>14.1</v>
      </c>
      <c r="JH10" s="40">
        <f>IF(IR10&gt;0,IR10,"")</f>
        <v>14.99</v>
      </c>
      <c r="JI10" s="40">
        <f>IF(SUM(IO10:IR10)-IS10&gt;0,SUM(IO10:IR10)-IS10,"")</f>
        <v>52.29</v>
      </c>
      <c r="JJ10" s="40">
        <f>IF(MAX(JF10,JI10)&gt;0,MAX(JF10,JI10),"")</f>
        <v>52.29</v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>
        <f>IF(JA10&gt;0,JA10,"")</f>
        <v>14.1</v>
      </c>
      <c r="JO10" s="40">
        <f>IF(JB10&gt;0,JB10,"")</f>
        <v>14.88</v>
      </c>
      <c r="JP10" s="40">
        <f>IF(SUM(IY10:JB10)-JC10&gt;0,SUM(IY10:JB10)-JC10,"")</f>
        <v>51.78</v>
      </c>
      <c r="JQ10" s="40">
        <f>IF(SUM(JJ10,JM10,JP10)&gt;0,SUM(JJ10,JM10,JP10),"")</f>
        <v>104.07</v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12.9</v>
      </c>
      <c r="WU10" s="26">
        <f>IF($CP10="P",CB10,(CB10+BA10)/2)</f>
        <v>9.0500000000000007</v>
      </c>
      <c r="WV10" s="26">
        <f>IF($CP10="P",CC10,(CC10+BB10)/2)</f>
        <v>12.600000000000001</v>
      </c>
      <c r="WW10" s="26">
        <f>IF($CP10="P",CD10,(CD10+BC10)/2)</f>
        <v>14.45</v>
      </c>
      <c r="WX10" s="26">
        <f>IF($CP10="P",CE10,(CE10+BD10)/2)</f>
        <v>0.7</v>
      </c>
      <c r="WY10" s="26">
        <f>IF($CP10="P",CF10,(CF10+BE10)/2)</f>
        <v>7.2</v>
      </c>
      <c r="WZ10" s="26">
        <f>IF($CP10="P",CG10,(CG10+BF10)/2)</f>
        <v>5.05</v>
      </c>
      <c r="XA10" s="26">
        <f>IF($CP10="P",CH10,(CH10+BG10)/2)</f>
        <v>8.25</v>
      </c>
      <c r="XB10" s="26">
        <f>IF($CP10="P",CI10,(CI10+BH10)/2)</f>
        <v>8.2249999999999996</v>
      </c>
      <c r="XC10" s="26">
        <f>IF($CP10="P",CJ10,(CJ10+BI10)/2)</f>
        <v>0</v>
      </c>
      <c r="XD10" s="26">
        <f>IF($CP10="P",CK10,(CK10+BJ10)/2)</f>
        <v>12.8</v>
      </c>
      <c r="XE10" s="26">
        <f>IF($CP10="P",CL10,(CL10+BK10)/2)</f>
        <v>9.25</v>
      </c>
      <c r="XF10" s="26">
        <f>IF($CP10="P",CM10,(CM10+BL10)/2)</f>
        <v>14.2</v>
      </c>
      <c r="XG10" s="26">
        <f>IF($CP10="P",CN10,(CN10+BM10)/2)</f>
        <v>14.829999999999998</v>
      </c>
      <c r="XH10" s="26">
        <f>IF($CP10="P",CO10,(CO10+BN10)/2)</f>
        <v>0</v>
      </c>
      <c r="XI10" s="28" t="s">
        <v>53</v>
      </c>
      <c r="XJ10" s="11">
        <f>IF(WV10&gt;0,WV10,"")</f>
        <v>12.600000000000001</v>
      </c>
      <c r="XK10" s="11">
        <f>IF(WW10&gt;0,WW10,"")</f>
        <v>14.45</v>
      </c>
      <c r="XL10" s="11">
        <f>IF(SUM(WT10:WW10)-WX10&gt;0,SUM(WT10:WW10)-WX10,"")</f>
        <v>48.3</v>
      </c>
      <c r="XM10" s="11">
        <f>IF(XA10&gt;0,XA10,"")</f>
        <v>8.25</v>
      </c>
      <c r="XN10" s="11">
        <f>IF(XB10&gt;0,XB10,"")</f>
        <v>8.2249999999999996</v>
      </c>
      <c r="XO10" s="11">
        <f>IF(SUM(WY10:XB10)-XC10&gt;0,SUM(WY10:XB10)-XC10,"")</f>
        <v>28.725000000000001</v>
      </c>
      <c r="XP10" s="11">
        <f>IF(MAX(XL10,XO10)&gt;0,MAX(XL10,XO10),"")</f>
        <v>48.3</v>
      </c>
      <c r="XQ10" s="11">
        <f>IF(XF10&gt;0,XF10,"")</f>
        <v>14.2</v>
      </c>
      <c r="XR10" s="11">
        <f>IF(XG10&gt;0,XG10,"")</f>
        <v>14.829999999999998</v>
      </c>
      <c r="XS10" s="11">
        <f>IF(SUM(XD10:XG10)-XH10&gt;0,SUM(XD10:XG10)-XH10,"")</f>
        <v>51.08</v>
      </c>
      <c r="XT10" s="11">
        <f>IF(SUM(XP10,XS10)&gt;0,SUM(XP10,XS10),"")</f>
        <v>99.38</v>
      </c>
    </row>
    <row r="11" spans="1:644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180</v>
      </c>
      <c r="C11" s="4" t="s">
        <v>7</v>
      </c>
      <c r="D11" s="4">
        <v>2007</v>
      </c>
      <c r="E11" s="9">
        <f>SUM(J11:V11)+SUM(J11:T11)*0.0000001+SUM(J11)*0.0000000000001</f>
        <v>235.98002334900522</v>
      </c>
      <c r="F11" s="3" t="str">
        <f>IF(OR(AND(AO11&gt;=AY$17,AO11&lt;&gt;"",AQ11&gt;=AY$21,AQ11&lt;&gt;"",AN11=""),AND(AR11&gt;=AY$17,AR11&lt;&gt;"",AT11&gt;=AY$21,AT11&lt;&gt;"",AN11=""),AND(AV11&gt;=AY$17,AV11&lt;&gt;"",AX11&gt;=AY$21,AX11&lt;&gt;"",AN11=""),AND(BP11&gt;=BZ$17,BP11&lt;&gt;"",BR11&gt;=BZ$21,BR11&lt;&gt;"",BO11=""),AND(BS11&gt;=BZ$17,BS11&lt;&gt;"",BU11&gt;=BZ$21,BU11&lt;&gt;"",BO11=""),AND(BW11&gt;=BZ$17,BW11&lt;&gt;"",BY11&gt;=BZ$21,BY11&lt;&gt;"",BO11=""),AND(CQ11&gt;=DA$17,CQ11&lt;&gt;"",CS11&gt;=DA$21,CS11&lt;&gt;"",CP11=""),AND(CT11&gt;=DA$17,CT11&lt;&gt;"",CV11&gt;=DA$21,CV11&lt;&gt;"",CP11=""),AND(CX11&gt;=DA$17,CX11&lt;&gt;"",CZ11&gt;=DA$21,CZ11&lt;&gt;"",CP11=""),AND(DX11&gt;=EK$17,DX11&lt;&gt;"",DZ11&gt;=EK$21,DZ11&lt;&gt;""),AND(EA11&gt;=EK$17,EA11&lt;&gt;"",EC11&gt;=EK$21,EC11&lt;&gt;""),AND(EE11&gt;=EK$17,EE11&lt;&gt;"",EG11&gt;=EK$21,EG11&lt;&gt;""),AND(EH11&gt;=EK$17,EH11&lt;&gt;"",EJ11&gt;=EK$21,EJ11&lt;&gt;""),AND(FF11&gt;=FS$17,FF11&lt;&gt;"",FH11&gt;=FS$21,FH11&lt;&gt;""),AND(FI11&gt;=FS$17,FI11&lt;&gt;"",FK11&gt;=FS$21,FK11&lt;&gt;""),AND(FM11&gt;=FS$17,FM11&lt;&gt;"",FO11&gt;=FS$21,FO11&lt;&gt;""),AND(FP11&gt;=FS$17,FP11&lt;&gt;"",FR11&gt;=FS$21,FR11&lt;&gt;""),AND(GN11&gt;=HA$17,GN11&lt;&gt;"",GP11&gt;=HA$21,GP11&lt;&gt;""),AND(GQ11&gt;=HA$17,GQ11&lt;&gt;"",GS11&gt;=HA$21,GS11&lt;&gt;""),AND(GU11&gt;=HA$17,GU11&lt;&gt;"",GW11&gt;=HA$21,GW11&lt;&gt;""),AND(GX11&gt;=HA$17,GX11&lt;&gt;"",GZ11&gt;=HA$21,GZ11&lt;&gt;""),AND(HV11&gt;=II$17,HV11&lt;&gt;"",HX11&gt;=II$21,HX11&lt;&gt;""),AND(HY11&gt;=II$17,HY11&lt;&gt;"",IA11&gt;=II$21,IA11&lt;&gt;""),AND(IC11&gt;=II$17,IC11&lt;&gt;"",IE11&gt;=II$21,IE11&lt;&gt;""),AND(IF11&gt;=II$17,IF11&lt;&gt;"",IH11&gt;=II$21,IH11&lt;&gt;""),AND(JD11&gt;=JQ$17,JD11&lt;&gt;"",JF11&gt;=JQ$21,JF11&lt;&gt;""),AND(JG11&gt;=JQ$17,JG11&lt;&gt;"",JI11&gt;=JQ$21,JI11&lt;&gt;""),AND(JK11&gt;=JQ$17,JK11&lt;&gt;"",JM11&gt;=JQ$21,JM11&lt;&gt;""),AND(JN11&gt;=JQ$17,JN11&lt;&gt;"",JP11&gt;=JQ$21,JP11&lt;&gt;""),AND(KL11&gt;=KY$17,KL11&lt;&gt;"",KN11&gt;=KY$21,KN11&lt;&gt;""),AND(KO11&gt;=KY$17,KO11&lt;&gt;"",KQ11&gt;=KY$21,KQ11&lt;&gt;""),AND(KS11&gt;=KY$17,KS11&lt;&gt;"",KU11&gt;=KY$21,KU11&lt;&gt;""),AND(KV11&gt;=KY$17,KV11&lt;&gt;"",KX11&gt;=KY$21,KX11&lt;&gt;""),AND(LT11&gt;=MG$17,LT11&lt;&gt;"",LV11&gt;=MG$21,LV11&lt;&gt;""),AND(LW11&gt;=MG$17,LW11&lt;&gt;"",LY11&gt;=MG$21,LY11&lt;&gt;""),AND(MA11&gt;=MG$17,MA11&lt;&gt;"",MC11&gt;=MG$21,MC11&lt;&gt;""),AND(MD11&gt;=MG$17,MD11&lt;&gt;"",MF11&gt;=MG$21,MF11&lt;&gt;""),AND(NB11&gt;=NO$17,NB11&lt;&gt;"",ND11&gt;=NO$21,ND11&lt;&gt;""),AND(NE11&gt;=NO$17,NE11&lt;&gt;"",NG11&gt;=NO$21,NG11&lt;&gt;""),AND(NI11&gt;=NO$17,NI11&lt;&gt;"",NK11&gt;=NO$21,NK11&lt;&gt;""),AND(NL11&gt;=NO$17,NL11&lt;&gt;"",NN11&gt;=NO$21,NN11&lt;&gt;""),AND(OJ11&gt;=OW$17,OJ11&lt;&gt;"",OL11&gt;=OW$21,OL11&lt;&gt;""),AND(OM11&gt;=OW$17,OM11&lt;&gt;"",OO11&gt;=OW$21,OO11&lt;&gt;""),AND(OQ11&gt;=OW$17,OQ11&lt;&gt;"",OS11&gt;=OW$21,OS11&lt;&gt;""),AND(OT11&gt;=OW$17,OT11&lt;&gt;"",OV11&gt;=OW$21,OV11&lt;&gt;""),AND(PR11&gt;=QE$17,PR11&lt;&gt;"",PT11&gt;=QE$21,PT11&lt;&gt;""),AND(PU11&gt;=QE$17,PU11&lt;&gt;"",PW11&gt;=QE$21,PW11&lt;&gt;""),AND(PY11&gt;=QE$17,PY11&lt;&gt;"",QA11&gt;=QE$21,QA11&lt;&gt;""),AND(QB11&gt;=QE$17,QB11&lt;&gt;"",QD11&gt;=QE$21,QD11&lt;&gt;""),AND(QZ11&gt;=RM$17,QZ11&lt;&gt;"",RB11&gt;=RM$21,RB11&lt;&gt;""),AND(RC11&gt;=RM$17,RC11&lt;&gt;"",RE11&gt;=RM$21,RE11&lt;&gt;""),AND(RG11&gt;=RM$17,RG11&lt;&gt;"",RI11&gt;=RM$21,RI11&lt;&gt;""),AND(RJ11&gt;=RM$17,RJ11&lt;&gt;"",RL11&gt;=RM$21,RL11&lt;&gt;""),AND(SH11&gt;=SU$17,SH11&lt;&gt;"",SJ11&gt;=SU$21,SJ11&lt;&gt;""),AND(SK11&gt;=SU$17,SK11&lt;&gt;"",SM11&gt;=SU$21,SM11&lt;&gt;""),AND(SO11&gt;=SU$17,SO11&lt;&gt;"",SQ11&gt;=SU$21,SQ11&lt;&gt;""),AND(SR11&gt;=SU$17,SR11&lt;&gt;"",ST11&gt;=SU$21,ST11&lt;&gt;""),AND(TP11&gt;=UC$17,TP11&lt;&gt;"",TR11&gt;=UC$21,TR11&lt;&gt;""),AND(TS11&gt;=UC$17,TS11&lt;&gt;"",TU11&gt;=UC$21,TU11&lt;&gt;""),AND(TW11&gt;=UC$17,TW11&lt;&gt;"",TY11&gt;=UC$21,TYY11&lt;&gt;""),AND(TZ11&gt;=UC$17,TZ11&lt;&gt;"",UB11&gt;=UC$21,UB11&lt;&gt;""),AND(UX11&gt;=VK$17,UX11&lt;&gt;"",UZ11&gt;=VK$21,UZ11&lt;&gt;""),AND(VA11&gt;=VK$17,VA11&lt;&gt;"",VC11&gt;=VK$21,VC11&lt;&gt;""),AND(VE11&gt;=VK$17,VE11&lt;&gt;"",VG11&gt;=VK$21,VG11&lt;&gt;""),AND(VH11&gt;=VK$17,VH11&lt;&gt;"",VJ11&gt;=VK$21,VJ11&lt;&gt;""),AND(WF11&gt;=WS$17,WF11&lt;&gt;"",WH11&gt;=WS$21,WH11&lt;&gt;""),AND(WI11&gt;=WS$17,WI11&lt;&gt;"",WK11&gt;=WS$21,WK11&lt;&gt;""),AND(WM11&gt;=WS$17,WM11&lt;&gt;"",WO11&gt;=WS$21,WO11&lt;&gt;""),AND(WP11&gt;=WS$17,WP11&lt;&gt;"",WR11&gt;=WS$21,WR11&lt;&gt;"")),"P","")</f>
        <v>P</v>
      </c>
      <c r="G11" s="3" t="str">
        <f>IF(OR(AND(AQ11&gt;=AY$21,AQ11&lt;&gt;"",AN11=""),AND(AT11&gt;=AY$21,AT11&lt;&gt;"",AN11=""),AND(AX11&gt;=AY$21,AX11&lt;&gt;"",AN11=""),AND(BR11&gt;=BZ$21,BR11&lt;&gt;"",BO11=""),AND(BU11&gt;=BZ$21,BU11&lt;&gt;"",BO11=""),AND(BY11&gt;=BZ$21,BY11&lt;&gt;"",BO11=""),AND(CS11&gt;=DA$21,CS11&lt;&gt;"",CP11=""),AND(CV11&gt;=DA$21,CV11&lt;&gt;"",CP11=""),AND(CZ11&gt;=DA$21,CZ11&lt;&gt;"",CP11=""),AND(DZ11&gt;=EK$21,DZ11&lt;&gt;""),AND(EC11&gt;=EK$21,EC11&lt;&gt;""),AND(EG11&gt;=EK$21,EG11&lt;&gt;""),AND(EJ11&gt;=EK$21,EJ11&lt;&gt;""),AND(FH11&gt;=FS$21,FH11&lt;&gt;""),AND(FK11&gt;=FS$21,FK11&lt;&gt;""),AND(FO11&gt;=FS$21,FO11&lt;&gt;""),AND(FR11&gt;=FS$21,FR11&lt;&gt;""),AND(GP11&gt;=HA$21,GP11&lt;&gt;""),AND(GS11&gt;=HA$21,GS11&lt;&gt;""),AND(GW11&gt;=HA$21,GW11&lt;&gt;""),AND(GZ11&gt;=HA$21,GZ11&lt;&gt;""),AND(HX11&gt;=II$21,HX11&lt;&gt;""),AND(IA11&gt;=II$21,IA11&lt;&gt;""),AND(IE11&gt;=II$21,IE11&lt;&gt;""),AND(IH11&gt;=II$21,IH11&lt;&gt;""),AND(JF11&gt;=JQ$21,JF11&lt;&gt;""),AND(JI11&gt;=JQ$21,JI11&lt;&gt;""),AND(JM11&gt;=JQ$21,JM11&lt;&gt;""),AND(JP11&gt;=JQ$21,JP11&lt;&gt;""),AND(KN11&gt;=KY$21,KN11&lt;&gt;""),AND(KQ11&gt;=KY$21,KQ11&lt;&gt;""),AND(KU11&gt;=KY$21,KU11&lt;&gt;""),AND(KX11&gt;=KY$21,KX11&lt;&gt;""),AND(LV11&gt;=MG$21,LV11&lt;&gt;""),AND(LY11&gt;=MG$21,LY11&lt;&gt;""),AND(MC11&gt;=MG$21,MC11&lt;&gt;""),AND(MF11&gt;=MG$21,MF11&lt;&gt;""),AND(ND11&gt;=NO$21,ND11&lt;&gt;""),AND(NG11&gt;=NO$21,NG11&lt;&gt;""),AND(NK11&gt;=NO$21,NK11&lt;&gt;""),AND(NN11&gt;=NO$21,NN11&lt;&gt;""),AND(OL11&gt;=OW$21,OL11&lt;&gt;""),AND(OO11&gt;=OW$21,OO11&lt;&gt;""),AND(OS11&gt;=OW$21,OS11&lt;&gt;""),AND(OV11&gt;=OW$21,OV11&lt;&gt;""),AND(PT11&gt;=QE$21,PT11&lt;&gt;""),AND(PW11&gt;=QE$21,PW11&lt;&gt;""),AND(QA11&gt;=QE$21,QA11&lt;&gt;""),AND(QD11&gt;=QE$21,QD11&lt;&gt;""),AND(RB11&gt;=RM$21,RB11&lt;&gt;""),AND(RE11&gt;=RM$21,RE11&lt;&gt;""),AND(RI11&gt;=RM$21,RI11&lt;&gt;""),AND(RL11&gt;=RM$21,RL11&lt;&gt;""),AND(SJ11&gt;=SU$21,SJ11&lt;&gt;""),AND(SM11&gt;=SU$21,SM11&lt;&gt;""),AND(SQ11&gt;=SU$21,SQ11&lt;&gt;""),AND(ST11&gt;=SU$21,ST11&lt;&gt;""),AND(TR11&gt;=UC$21,TR11&lt;&gt;""),AND(TU11&gt;=UC$21,TU11&lt;&gt;""),AND(TY11&gt;=UC$21,TYY11&lt;&gt;""),AND(UB11&gt;=UC$21,UB11&lt;&gt;""),AND(UZ11&gt;=VK$21,UZ11&lt;&gt;""),AND(VC11&gt;=VK$21,VC11&lt;&gt;""),AND(VG11&gt;=VK$21,VG11&lt;&gt;""),AND(VJ11&gt;=VK$21,VJ11&lt;&gt;""),AND(WH11&gt;=WS$21,WH11&lt;&gt;""),AND(WK11&gt;=WS$21,WK11&lt;&gt;""),AND(WO11&gt;=WS$21,WO11&lt;&gt;""),AND(WR11&gt;=WS$21,WR11&lt;&gt;"")),"P","")</f>
        <v>P</v>
      </c>
      <c r="H11" s="36" t="str">
        <f>IF(AND(G11="P",F11=""),"No DD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$344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Merit",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,AND(TP11&gt;=UC$19,TP11&lt;&gt;"",TR11&gt;=UC$23,TR11&lt;&gt;""),AND(TS11&gt;=UC$19,TS11&lt;&gt;"",TU11&gt;=UC$23,TU11&lt;&gt;""),AND(TW11&gt;=UC$19,TW11&lt;&gt;"",TY11&gt;=UC$23,TYY11&lt;&gt;""),AND(TZ11&gt;=UC$19,TZ11&lt;&gt;"",UB11&gt;=UC$23,UB11&lt;&gt;""),AND(UX11&gt;=VK$19,UX11&lt;&gt;"",UZ11&gt;=VK$23,UZ11&lt;&gt;""),AND(VA11&gt;=VK$19,VA11&lt;&gt;"",VC11&gt;=VK$23,VC11&lt;&gt;""),AND(VE11&gt;=VK$19,VE11&lt;&gt;"",VG11&gt;=VK$23,VG11&lt;&gt;""),AND(VH11&gt;=VK$19,VH11&lt;&gt;"",VJ11&gt;=VK$23,VJ11&lt;&gt;""),AND(WF11&gt;=WS$19,WF11&lt;&gt;"",WH11&gt;=WS$23,WH11&lt;&gt;""),AND(WI11&gt;=WS$19,WI11&lt;&gt;"",WK11&gt;=WS$23,WK11&lt;&gt;""),AND(WM11&gt;=WS$19,WM11&lt;&gt;"",WO11&gt;=WS$23,WO11&lt;&gt;""),AND(WP11&gt;=WS$19,WP11&lt;&gt;"",WR11&gt;=WS$23,WR11&lt;&gt;"")),"Excellence",IF(I11="P","Worlds Team",IF(F11="P","National Team","")))))</f>
        <v>Worlds Team</v>
      </c>
      <c r="I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,AND(TP11&gt;=UC$18,TP11&lt;&gt;"",TR11&gt;=UC$22,TR11&lt;&gt;""),AND(TS11&gt;=UC$18,TS11&lt;&gt;"",TU11&gt;=UC$22,TU11&lt;&gt;""),AND(TW11&gt;=UC$18,TW11&lt;&gt;"",TY11&gt;=UC$22,TYY11&lt;&gt;""),AND(TZ11&gt;=UC$18,TZ11&lt;&gt;"",UB11&gt;=UC$22,UB11&lt;&gt;""),AND(UX11&gt;=VK$18,UX11&lt;&gt;"",UZ11&gt;=VK$22,UZ11&lt;&gt;""),AND(VA11&gt;=VK$18,VA11&lt;&gt;"",VC11&gt;=VK$22,VC11&lt;&gt;""),AND(VE11&gt;=VK$18,VE11&lt;&gt;"",VG11&gt;=VK$22,VG11&lt;&gt;""),AND(VH11&gt;=VK$18,VH11&lt;&gt;"",VJ11&gt;=VK$22,VJ11&lt;&gt;""),AND(WF11&gt;=WS$18,WF11&lt;&gt;"",WH11&gt;=WS$22,WH11&lt;&gt;""),AND(WI11&gt;=WS$18,WI11&lt;&gt;"",WK11&gt;=WS$22,WK11&lt;&gt;""),AND(WM11&gt;=WS$18,WM11&lt;&gt;"",WO11&gt;=WS$22,WO11&lt;&gt;""),AND(WP11&gt;=WS$18,WP11&lt;&gt;"",WR11&gt;=WS$22,WR11&lt;&gt;"")),"P","")</f>
        <v>P</v>
      </c>
      <c r="J11" s="8">
        <f>IF(COUNT(AQ11,AT11,BR11,BU11,CS11,CV11)&gt;0,LARGE((AQ11,AT11,BR11,BU11,CS11,CV11),1),0)</f>
        <v>52.15</v>
      </c>
      <c r="K11" s="8" t="str">
        <f>IF(J11="","",IF(OR(J11=CS11,J11=CV11),$CA$1,IF(OR(J11=BR11,J11=BU11),$AZ$1,IF(OR(J11=AQ11,J11=AT11),$Y$1,""))))</f>
        <v>2025 Nationals</v>
      </c>
      <c r="L11" s="8">
        <f>IF(COUNT(AQ11,AT11,BR11,BU11,CS11,CV11)&gt;1,LARGE((AQ11,AT11,BR11,BU11,CS11,CV11),2),0)</f>
        <v>51.489999999999995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IF(COUNT(AQ11,AT11,BR11,BU11,CS11,CV11)&gt;2,LARGE((AQ11,AT11,BR11,BU11,CS11,CV11),3),0)</f>
        <v>49.050000000000004</v>
      </c>
      <c r="O11" s="8" t="str">
        <f>IF(N11="","",IF(OR(N11=CS11,N11=CV11),$CA$1,IF(OR(N11=BR11,N11=BU11),$AZ$1,IF(OR(N11=AQ11,N11=AT11),$Y$1,""))))</f>
        <v>2025 Elite Canada</v>
      </c>
      <c r="P11" s="8">
        <f>IF(MAX(AX11,BY11,CZ11)&gt;0,MAX(AX11,BY11,CZ11),0)</f>
        <v>51.86999999999999</v>
      </c>
      <c r="Q11" s="8" t="str">
        <f>IF(P11="","",IF(P11=CZ11,$CA$1,IF(P11=BY11,$AZ$1,IF(P11=AX11,$Y$1,""))))</f>
        <v>2025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14.3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2025 Nationals</v>
      </c>
      <c r="T11" s="8">
        <f>MAX(IF(AND(AO11&lt;&gt;"",AO11&gt;=$AY$17),AP11,0),IF(AND(AR11&lt;&gt;"",AR11&gt;=$AY$17),AS11,0),IF(AND(AV11&lt;&gt;"",AV11&gt;=$AY$17),AW11,0),IF(AND(BP11&lt;&gt;"",BP11&gt;=$BZ$17),BQ11,0),IF(AND(BS11&lt;&gt;"",BS11&gt;=$BZ$17),BT11,0),IF(AND(BW11&lt;&gt;"",BW11&gt;=$BZ$17),BX11,0),IF(AND(CQ11&lt;&gt;"",CQ11&gt;=$DA$17),CR11,0),IF(AND(CT11&lt;&gt;"",CT11&gt;=$DA$17),CU11,0),IF(AND(CX11&lt;&gt;"",CX11&gt;=$DA$17),CY11,0),IF(AND(DX11&lt;&gt;"",DX11&gt;=$EK$17),DY11,0),IF(AND(EA11&lt;&gt;"",EA11&gt;=$EK$17),EB11,0),IF(AND(EE11&lt;&gt;"",EE11&gt;=$EK$17),EF11,0),IF(AND(EH11&lt;&gt;"",EH11&gt;=$EK$17),EI11,0),IF(AND(FF11&lt;&gt;"",FF11&gt;=$FS$17),FG11,0),IF(AND(FI11&lt;&gt;"",FI11&gt;=$FS$17),FJ11,0),IF(AND(FM11&lt;&gt;"",FM11&gt;=$FS$17),FN11,0),IF(AND(FP11&lt;&gt;"",FP11&gt;=$FS$17),FQ11,0),IF(AND(GN11&lt;&gt;"",GN11&gt;=$HA$17),GO11,0),IF(AND(GQ11&lt;&gt;"",GQ11&gt;=$HA$17),GR11,0),IF(AND(GU11&lt;&gt;"",GU11&gt;=$HA$17),GV11,0),IF(AND(GX11&lt;&gt;"",GX11&gt;=$HA$17),GY11,0),IF(AND(HV11&lt;&gt;"",HV11&gt;=$II$17),HW11,0),IF(AND(HY11&lt;&gt;"",HY11&gt;=$II$17),HZ11,0),IF(AND(IC11&lt;&gt;"",IC11&gt;=$II$17),ID11,0),IF(AND(IF11&lt;&gt;"",IF11&gt;=$II$17),IG11,0),IF(AND(JD11&lt;&gt;"",JD11&gt;=$JQ$17),JE11,0),IF(AND(JG11&lt;&gt;"",JG11&gt;=$JQ$17),JH11,0),IF(AND(JK11&lt;&gt;"",JK11&gt;=$JQ$17),JL11,0),IF(AND(JN11&lt;&gt;"",JN11&gt;=$JQ$17),JO11,0),IF(AND(KL11&lt;&gt;"",KL11&gt;=$KY$17),KM11,0),IF(AND(KO11&lt;&gt;"",KO11&gt;=$KY$17),KP11,0),IF(AND(KS11&lt;&gt;"",KS11&gt;=$KY$17),KT11,0),IF(AND(KV11&lt;&gt;"",KV11&gt;=$KY$17),KW11,0),IF(AND(LT11&lt;&gt;"",LT11&gt;=$MG$17),LU11,0),IF(AND(LW11&lt;&gt;"",LW11&gt;=$MG$17),LX11,0),IF(AND(MA11&lt;&gt;"",MA11&gt;=$MG$17),MB11,0),IF(AND(MD11&lt;&gt;"",MD11&gt;=$MG$17),ME11,0),IF(AND(NB11&lt;&gt;"",NB11&gt;=$NO$17),NC11,0),IF(AND(NE11&lt;&gt;"",NE11&gt;=$NO$17),NF11,0),IF(AND(NI11&lt;&gt;"",NI11&gt;=$NO$17),NJ11,0),IF(AND(NL11&lt;&gt;"",NL11&gt;=$NO$17),NM11,0),IF(AND(OJ11&lt;&gt;"",OJ11&gt;=$OW$17),OK11,0),IF(AND(OM11&lt;&gt;"",OM11&gt;=$OW$17),ON11,0),IF(AND(OQ11&lt;&gt;"",OQ11&gt;=$OW$17),OR11,0),IF(AND(OT11&lt;&gt;"",OT11&gt;=$OW$17),OU11,0),IF(AND(PR11&lt;&gt;"",PR11&gt;=$QE$17),PS11,0),IF(AND(PU11&lt;&gt;"",PU11&gt;=$QE$17),PV11,0),IF(AND(PY11&lt;&gt;"",PY11&gt;=$QE$17),PZ11,0),IF(AND(QB11&lt;&gt;"",QB11&gt;=$QE$17),QC11,0),IF(AND(QZ11&lt;&gt;"",QZ11&gt;=$RM$17),RA11,0),IF(AND(RC11&lt;&gt;"",RC11&gt;=$RM$17),RD11,0),IF(AND(RG11&lt;&gt;"",RG11&gt;=$RM$17),RH11,0),IF(AND(RJ11&lt;&gt;"",RJ11&gt;=$RM$17),RK11,0),IF(AND(SH11&lt;&gt;"",SH11&gt;=$SU$17),SI11,0),IF(AND(SK11&lt;&gt;"",SK11&gt;=$SU$17),SL11,0),IF(AND(SO11&lt;&gt;"",SO11&gt;=$SU$17),SP11,0),IF(AND(SR11&lt;&gt;"",SR11&gt;=$SU$17),SS11,0),IF(AND(TP11&lt;&gt;"",TP11&gt;=$UC$17),TQ11,0),IF(AND(TS11&lt;&gt;"",TS11&gt;=$UC$17),TT11,0),IF(AND(TW11&lt;&gt;"",TW11&gt;=$UC$17),TX11,0),IF(AND(TZ11&lt;&gt;"",TZ11&gt;=$UC$17),UA11,0),IF(AND(UX11&lt;&gt;"",UX11&gt;=$VK$17),UY11,0),IF(AND(VA11&lt;&gt;"",VA11&gt;=$VK$17),VB11,0),IF(AND(VE11&lt;&gt;"",VE11&gt;=$VK$17),VF11,0),IF(AND(VH11&lt;&gt;"",VH11&gt;=$VK$17),VI11,0),IF(AND(WF11&lt;&gt;"",WF11&gt;=$WS$17),WG11,0),IF(AND(WI11&lt;&gt;"",WI11&gt;=$WS$17),WJ11,0),IF(AND(WM11&lt;&gt;"",WM11&gt;=$WS$17),WN11,0),IF(AND(WP11&lt;&gt;"",WP11&gt;=$WS$17),WQ11,0),0)</f>
        <v>14.63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3rd Domestic Trial</v>
      </c>
      <c r="V11" s="8">
        <f>IF(MAX(DB11,DC11)&gt;0,MAX(DB11,DC11),"")</f>
        <v>2.4899999999999949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2025 World Cup POR (July 6)</v>
      </c>
      <c r="Y11" s="22">
        <v>4.4000000000000004</v>
      </c>
      <c r="Z11" s="22">
        <v>2.5</v>
      </c>
      <c r="AA11" s="22">
        <v>4.2</v>
      </c>
      <c r="AB11" s="22">
        <v>4.68</v>
      </c>
      <c r="AC11" s="22">
        <v>0</v>
      </c>
      <c r="AD11" s="22">
        <v>13.6</v>
      </c>
      <c r="AE11" s="22">
        <v>8.3000000000000007</v>
      </c>
      <c r="AF11" s="22">
        <v>11.9</v>
      </c>
      <c r="AG11" s="22">
        <v>13.44</v>
      </c>
      <c r="AH11" s="22">
        <v>0</v>
      </c>
      <c r="AI11" s="22">
        <v>14.5</v>
      </c>
      <c r="AJ11" s="22">
        <v>9.1</v>
      </c>
      <c r="AK11" s="22">
        <v>13.5</v>
      </c>
      <c r="AL11" s="22">
        <v>14.63</v>
      </c>
      <c r="AM11" s="22">
        <v>0</v>
      </c>
      <c r="AN11" s="27"/>
      <c r="AO11" s="38">
        <f>IF(AA11&gt;0,AA11,"")</f>
        <v>4.2</v>
      </c>
      <c r="AP11" s="38">
        <f>IF(AB11&gt;0,AB11,"")</f>
        <v>4.68</v>
      </c>
      <c r="AQ11" s="40">
        <f>IF(SUM(Y11:AB11)-AC11&gt;0,SUM(Y11:AB11)-AC11,"")</f>
        <v>15.780000000000001</v>
      </c>
      <c r="AR11" s="40">
        <f>IF(AF11&gt;0,AF11,"")</f>
        <v>11.9</v>
      </c>
      <c r="AS11" s="40">
        <f>IF(AG11&gt;0,AG11,"")</f>
        <v>13.44</v>
      </c>
      <c r="AT11" s="40">
        <f>IF(SUM(AD11:AG11)-AH11&gt;0,SUM(AD11:AG11)-AH11,"")</f>
        <v>47.239999999999995</v>
      </c>
      <c r="AU11" s="40">
        <f>IF(AQ11="","",MAX(AQ11,AT11))</f>
        <v>47.239999999999995</v>
      </c>
      <c r="AV11" s="40">
        <f>IF(AK11&gt;0,AK11,"")</f>
        <v>13.5</v>
      </c>
      <c r="AW11" s="40">
        <f>IF(AL11&gt;0,AL11,"")</f>
        <v>14.63</v>
      </c>
      <c r="AX11" s="40">
        <f>IF(SUM(AI11:AL11)-AM11&gt;0,SUM(AI11:AL11)-AM11,"")</f>
        <v>51.730000000000004</v>
      </c>
      <c r="AY11" s="40">
        <f>IF(SUM(AU11,AX11)&gt;0,SUM(AU11,AX11),"")</f>
        <v>98.97</v>
      </c>
      <c r="AZ11" s="26">
        <v>13.5</v>
      </c>
      <c r="BA11" s="26">
        <v>9.1</v>
      </c>
      <c r="BB11" s="26">
        <v>12.4</v>
      </c>
      <c r="BC11" s="26">
        <v>14.35</v>
      </c>
      <c r="BD11" s="26">
        <v>0.3</v>
      </c>
      <c r="BE11" s="26">
        <v>14.8</v>
      </c>
      <c r="BF11" s="26">
        <v>9.1999999999999993</v>
      </c>
      <c r="BG11" s="26">
        <v>13.4</v>
      </c>
      <c r="BH11" s="26">
        <v>14.09</v>
      </c>
      <c r="BI11" s="26">
        <v>0</v>
      </c>
      <c r="BJ11" s="26">
        <v>13.7</v>
      </c>
      <c r="BK11" s="26">
        <v>9.1999999999999993</v>
      </c>
      <c r="BL11" s="26">
        <v>14.3</v>
      </c>
      <c r="BM11" s="26">
        <v>14.26</v>
      </c>
      <c r="BN11" s="26">
        <v>0</v>
      </c>
      <c r="BO11" s="28"/>
      <c r="BP11" s="39">
        <f>IF(BB11&gt;0,BB11,"")</f>
        <v>12.4</v>
      </c>
      <c r="BQ11" s="39">
        <f>IF(BC11&gt;0,BC11,"")</f>
        <v>14.35</v>
      </c>
      <c r="BR11" s="11">
        <f>IF(SUM(AZ11:BC11)-BD11&gt;0,SUM(AZ11:BC11)-BD11,"")</f>
        <v>49.050000000000004</v>
      </c>
      <c r="BS11" s="11">
        <f>IF(BG11&gt;0,BG11,"")</f>
        <v>13.4</v>
      </c>
      <c r="BT11" s="11">
        <f>IF(BH11&gt;0,BH11,"")</f>
        <v>14.09</v>
      </c>
      <c r="BU11" s="11">
        <f>IF(SUM(BE11:BH11)-BI11&gt;0,SUM(BE11:BH11)-BI11,"")</f>
        <v>51.489999999999995</v>
      </c>
      <c r="BV11" s="11">
        <f>IF(BR11="","",MAX(BR11,BU11))</f>
        <v>51.489999999999995</v>
      </c>
      <c r="BW11" s="11">
        <f>IF(BL11&gt;0,BL11,"")</f>
        <v>14.3</v>
      </c>
      <c r="BX11" s="11">
        <f>IF(BM11&gt;0,BM11,"")</f>
        <v>14.26</v>
      </c>
      <c r="BY11" s="11">
        <f>IF(SUM(BJ11:BM11)-BN11&gt;0,SUM(BJ11:BM11)-BN11,"")</f>
        <v>51.46</v>
      </c>
      <c r="BZ11" s="11">
        <f>IF(SUM(BV11,BY11)&gt;0,SUM(BV11,BY11),"")</f>
        <v>102.94999999999999</v>
      </c>
      <c r="CA11" s="22">
        <v>14.1</v>
      </c>
      <c r="CB11" s="22">
        <v>9.6999999999999993</v>
      </c>
      <c r="CC11" s="22">
        <v>10.8</v>
      </c>
      <c r="CD11" s="22">
        <v>14.25</v>
      </c>
      <c r="CE11" s="22">
        <v>1.9</v>
      </c>
      <c r="CF11" s="22">
        <v>14.6</v>
      </c>
      <c r="CG11" s="22">
        <v>9.1</v>
      </c>
      <c r="CH11" s="22">
        <v>14.3</v>
      </c>
      <c r="CI11" s="22">
        <v>14.15</v>
      </c>
      <c r="CJ11" s="22">
        <v>0</v>
      </c>
      <c r="CK11" s="22">
        <v>13.7</v>
      </c>
      <c r="CL11" s="22">
        <v>9.6</v>
      </c>
      <c r="CM11" s="22">
        <v>14.3</v>
      </c>
      <c r="CN11" s="22">
        <v>14.27</v>
      </c>
      <c r="CO11" s="22">
        <v>0</v>
      </c>
      <c r="CP11" s="27"/>
      <c r="CQ11" s="38">
        <f>IF(CC11&gt;0,CC11,"")</f>
        <v>10.8</v>
      </c>
      <c r="CR11" s="38">
        <f>IF(CD11&gt;0,CD11,"")</f>
        <v>14.25</v>
      </c>
      <c r="CS11" s="40">
        <f>IF(SUM(CA11:CD11)-CE11&gt;0,SUM(CA11:CD11)-CE11,"")</f>
        <v>46.949999999999996</v>
      </c>
      <c r="CT11" s="40">
        <f>IF(CH11&gt;0,CH11,"")</f>
        <v>14.3</v>
      </c>
      <c r="CU11" s="40">
        <f>IF(CI11&gt;0,CI11,"")</f>
        <v>14.15</v>
      </c>
      <c r="CV11" s="40">
        <f>IF(SUM(CF11:CI11)-CJ11&gt;0,SUM(CF11:CI11)-CJ11,"")</f>
        <v>52.15</v>
      </c>
      <c r="CW11" s="40">
        <f>IF(CS11="","",MAX(CS11,CV11))</f>
        <v>52.15</v>
      </c>
      <c r="CX11" s="40">
        <f>IF(CM11&gt;0,CM11,"")</f>
        <v>14.3</v>
      </c>
      <c r="CY11" s="40">
        <f>IF(CN11&gt;0,CN11,"")</f>
        <v>14.27</v>
      </c>
      <c r="CZ11" s="40">
        <f>IF(SUM(CK11:CN11)-CO11&gt;0,SUM(CK11:CN11)-CO11,"")</f>
        <v>51.86999999999999</v>
      </c>
      <c r="DA11" s="40">
        <f>IF(SUM(CW11,CZ11)&gt;0,SUM(CW11,CZ11),"")</f>
        <v>104.01999999999998</v>
      </c>
      <c r="DB11" s="51">
        <f>IF(MAX(ED11,FL11,GT11,IB11,JJ11,KR11,LZ11,NH11,OP11,PX11,RF11,SN11,TV11,VD11,WWL11)-IF(N11="",0,N11)&gt;0.001,MAX(ED11,FL11,GT11,IB11,JJ11,KR11,LZ11,NH11,OP11,PX11,RF11,SN11,TV11,VD11,WL11)-IF(N11="",0,N11),"")</f>
        <v>2.4899999999999949</v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>
        <v>13.5</v>
      </c>
      <c r="FU11" s="17">
        <v>9.3000000000000007</v>
      </c>
      <c r="FV11" s="17">
        <v>14.3</v>
      </c>
      <c r="FW11" s="17">
        <v>14.44</v>
      </c>
      <c r="FX11" s="17">
        <v>0</v>
      </c>
      <c r="FY11" s="17">
        <v>13.3</v>
      </c>
      <c r="FZ11" s="17">
        <v>9.3000000000000007</v>
      </c>
      <c r="GA11" s="17">
        <v>14.3</v>
      </c>
      <c r="GB11" s="17">
        <v>14.25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>
        <f>IF(FV11&gt;0,FV11,"")</f>
        <v>14.3</v>
      </c>
      <c r="GO11" s="40">
        <f>IF(FW11&gt;0,FW11,"")</f>
        <v>14.44</v>
      </c>
      <c r="GP11" s="40">
        <f>IF(SUM(FT11:FW11)-FX11&gt;0,SUM(FT11:FW11)-FX11,"")</f>
        <v>51.54</v>
      </c>
      <c r="GQ11" s="40">
        <f>IF(GA11&gt;0,GA11,"")</f>
        <v>14.3</v>
      </c>
      <c r="GR11" s="40">
        <f>IF(GB11&gt;0,GB11,"")</f>
        <v>14.25</v>
      </c>
      <c r="GS11" s="40">
        <f>IF(SUM(FY11:GB11)-GC11&gt;0,SUM(FY11:GB11)-GC11,"")</f>
        <v>51.150000000000006</v>
      </c>
      <c r="GT11" s="40">
        <f>IF(MAX(GP11,GS11)&gt;0,MAX(GP11,GS11),"")</f>
        <v>51.54</v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>
        <f>IF(SUM(GT11,GW11,GZ11)&gt;0,SUM(GT11,GW11,GZ11),"")</f>
        <v>51.54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>
        <v>14</v>
      </c>
      <c r="IP11" s="17">
        <v>9.6</v>
      </c>
      <c r="IQ11" s="17">
        <v>13.4</v>
      </c>
      <c r="IR11" s="17">
        <v>14.48</v>
      </c>
      <c r="IS11" s="17">
        <v>0</v>
      </c>
      <c r="IT11" s="17"/>
      <c r="IU11" s="17"/>
      <c r="IV11" s="17"/>
      <c r="IW11" s="17"/>
      <c r="IX11" s="17"/>
      <c r="IY11" s="17">
        <v>13.5</v>
      </c>
      <c r="IZ11" s="17">
        <v>9.3000000000000007</v>
      </c>
      <c r="JA11" s="17">
        <v>14.3</v>
      </c>
      <c r="JB11" s="17">
        <v>14.37</v>
      </c>
      <c r="JC11" s="17">
        <v>0</v>
      </c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>
        <f>IF(IQ11&gt;0,IQ11,"")</f>
        <v>13.4</v>
      </c>
      <c r="JH11" s="40">
        <f>IF(IR11&gt;0,IR11,"")</f>
        <v>14.48</v>
      </c>
      <c r="JI11" s="40">
        <f>IF(SUM(IO11:IR11)-IS11&gt;0,SUM(IO11:IR11)-IS11,"")</f>
        <v>51.480000000000004</v>
      </c>
      <c r="JJ11" s="40">
        <f>IF(MAX(JF11,JI11)&gt;0,MAX(JF11,JI11),"")</f>
        <v>51.480000000000004</v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>
        <f>IF(JA11&gt;0,JA11,"")</f>
        <v>14.3</v>
      </c>
      <c r="JO11" s="40">
        <f>IF(JB11&gt;0,JB11,"")</f>
        <v>14.37</v>
      </c>
      <c r="JP11" s="40">
        <f>IF(SUM(IY11:JB11)-JC11&gt;0,SUM(IY11:JB11)-JC11,"")</f>
        <v>51.47</v>
      </c>
      <c r="JQ11" s="40">
        <f>IF(SUM(JJ11,JM11,JP11)&gt;0,SUM(JJ11,JM11,JP11),"")</f>
        <v>102.95</v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13.8</v>
      </c>
      <c r="WU11" s="26">
        <f>IF($CP11="P",CB11,(CB11+BA11)/2)</f>
        <v>9.3999999999999986</v>
      </c>
      <c r="WV11" s="26">
        <f>IF($CP11="P",CC11,(CC11+BB11)/2)</f>
        <v>11.600000000000001</v>
      </c>
      <c r="WW11" s="26">
        <f>IF($CP11="P",CD11,(CD11+BC11)/2)</f>
        <v>14.3</v>
      </c>
      <c r="WX11" s="26">
        <f>IF($CP11="P",CE11,(CE11+BD11)/2)</f>
        <v>1.0999999999999999</v>
      </c>
      <c r="WY11" s="26">
        <f>IF($CP11="P",CF11,(CF11+BE11)/2)</f>
        <v>14.7</v>
      </c>
      <c r="WZ11" s="26">
        <f>IF($CP11="P",CG11,(CG11+BF11)/2)</f>
        <v>9.1499999999999986</v>
      </c>
      <c r="XA11" s="26">
        <f>IF($CP11="P",CH11,(CH11+BG11)/2)</f>
        <v>13.850000000000001</v>
      </c>
      <c r="XB11" s="26">
        <f>IF($CP11="P",CI11,(CI11+BH11)/2)</f>
        <v>14.120000000000001</v>
      </c>
      <c r="XC11" s="26">
        <f>IF($CP11="P",CJ11,(CJ11+BI11)/2)</f>
        <v>0</v>
      </c>
      <c r="XD11" s="26">
        <f>IF($CP11="P",CK11,(CK11+BJ11)/2)</f>
        <v>13.7</v>
      </c>
      <c r="XE11" s="26">
        <f>IF($CP11="P",CL11,(CL11+BK11)/2)</f>
        <v>9.3999999999999986</v>
      </c>
      <c r="XF11" s="26">
        <f>IF($CP11="P",CM11,(CM11+BL11)/2)</f>
        <v>14.3</v>
      </c>
      <c r="XG11" s="26">
        <f>IF($CP11="P",CN11,(CN11+BM11)/2)</f>
        <v>14.265000000000001</v>
      </c>
      <c r="XH11" s="26">
        <f>IF($CP11="P",CO11,(CO11+BN11)/2)</f>
        <v>0</v>
      </c>
      <c r="XI11" s="28" t="s">
        <v>53</v>
      </c>
      <c r="XJ11" s="11">
        <f>IF(WV11&gt;0,WV11,"")</f>
        <v>11.600000000000001</v>
      </c>
      <c r="XK11" s="11">
        <f>IF(WW11&gt;0,WW11,"")</f>
        <v>14.3</v>
      </c>
      <c r="XL11" s="11">
        <f>IF(SUM(WT11:WW11)-WX11&gt;0,SUM(WT11:WW11)-WX11,"")</f>
        <v>47.999999999999993</v>
      </c>
      <c r="XM11" s="11">
        <f>IF(XA11&gt;0,XA11,"")</f>
        <v>13.850000000000001</v>
      </c>
      <c r="XN11" s="11">
        <f>IF(XB11&gt;0,XB11,"")</f>
        <v>14.120000000000001</v>
      </c>
      <c r="XO11" s="11">
        <f>IF(SUM(WY11:XB11)-XC11&gt;0,SUM(WY11:XB11)-XC11,"")</f>
        <v>51.820000000000007</v>
      </c>
      <c r="XP11" s="11">
        <f>IF(MAX(XL11,XO11)&gt;0,MAX(XL11,XO11),"")</f>
        <v>51.820000000000007</v>
      </c>
      <c r="XQ11" s="11">
        <f>IF(XF11&gt;0,XF11,"")</f>
        <v>14.3</v>
      </c>
      <c r="XR11" s="11">
        <f>IF(XG11&gt;0,XG11,"")</f>
        <v>14.265000000000001</v>
      </c>
      <c r="XS11" s="11">
        <f>IF(SUM(XD11:XG11)-XH11&gt;0,SUM(XD11:XG11)-XH11,"")</f>
        <v>51.664999999999999</v>
      </c>
      <c r="XT11" s="11">
        <f>IF(SUM(XP11,XS11)&gt;0,SUM(XP11,XS11),"")</f>
        <v>103.48500000000001</v>
      </c>
    </row>
    <row r="12" spans="1:644" x14ac:dyDescent="0.2">
      <c r="A12" s="4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>9</v>
      </c>
      <c r="B12" s="5" t="s">
        <v>77</v>
      </c>
      <c r="C12" s="4" t="s">
        <v>6</v>
      </c>
      <c r="D12" s="4">
        <v>2002</v>
      </c>
      <c r="E12" s="9">
        <f>SUM(J12:V12)+SUM(J12:T12)*0.0000001+SUM(J12)*0.0000000000001</f>
        <v>227.70002277000512</v>
      </c>
      <c r="F12" s="3" t="str">
        <f>IF(OR(AND(AO12&gt;=AY$17,AO12&lt;&gt;"",AQ12&gt;=AY$21,AQ12&lt;&gt;"",AN12=""),AND(AR12&gt;=AY$17,AR12&lt;&gt;"",AT12&gt;=AY$21,AT12&lt;&gt;"",AN12=""),AND(AV12&gt;=AY$17,AV12&lt;&gt;"",AX12&gt;=AY$21,AX12&lt;&gt;"",AN12=""),AND(BP12&gt;=BZ$17,BP12&lt;&gt;"",BR12&gt;=BZ$21,BR12&lt;&gt;"",BO12=""),AND(BS12&gt;=BZ$17,BS12&lt;&gt;"",BU12&gt;=BZ$21,BU12&lt;&gt;"",BO12=""),AND(BW12&gt;=BZ$17,BW12&lt;&gt;"",BY12&gt;=BZ$21,BY12&lt;&gt;"",BO12=""),AND(CQ12&gt;=DA$17,CQ12&lt;&gt;"",CS12&gt;=DA$21,CS12&lt;&gt;"",CP12=""),AND(CT12&gt;=DA$17,CT12&lt;&gt;"",CV12&gt;=DA$21,CV12&lt;&gt;"",CP12=""),AND(CX12&gt;=DA$17,CX12&lt;&gt;"",CZ12&gt;=DA$21,CZ12&lt;&gt;"",CP12=""),AND(DX12&gt;=EK$17,DX12&lt;&gt;"",DZ12&gt;=EK$21,DZ12&lt;&gt;""),AND(EA12&gt;=EK$17,EA12&lt;&gt;"",EC12&gt;=EK$21,EC12&lt;&gt;""),AND(EE12&gt;=EK$17,EE12&lt;&gt;"",EG12&gt;=EK$21,EG12&lt;&gt;""),AND(EH12&gt;=EK$17,EH12&lt;&gt;"",EJ12&gt;=EK$21,EJ12&lt;&gt;""),AND(FF12&gt;=FS$17,FF12&lt;&gt;"",FH12&gt;=FS$21,FH12&lt;&gt;""),AND(FI12&gt;=FS$17,FI12&lt;&gt;"",FK12&gt;=FS$21,FK12&lt;&gt;""),AND(FM12&gt;=FS$17,FM12&lt;&gt;"",FO12&gt;=FS$21,FO12&lt;&gt;""),AND(FP12&gt;=FS$17,FP12&lt;&gt;"",FR12&gt;=FS$21,FR12&lt;&gt;""),AND(GN12&gt;=HA$17,GN12&lt;&gt;"",GP12&gt;=HA$21,GP12&lt;&gt;""),AND(GQ12&gt;=HA$17,GQ12&lt;&gt;"",GS12&gt;=HA$21,GS12&lt;&gt;""),AND(GU12&gt;=HA$17,GU12&lt;&gt;"",GW12&gt;=HA$21,GW12&lt;&gt;""),AND(GX12&gt;=HA$17,GX12&lt;&gt;"",GZ12&gt;=HA$21,GZ12&lt;&gt;""),AND(HV12&gt;=II$17,HV12&lt;&gt;"",HX12&gt;=II$21,HX12&lt;&gt;""),AND(HY12&gt;=II$17,HY12&lt;&gt;"",IA12&gt;=II$21,IA12&lt;&gt;""),AND(IC12&gt;=II$17,IC12&lt;&gt;"",IE12&gt;=II$21,IE12&lt;&gt;""),AND(IF12&gt;=II$17,IF12&lt;&gt;"",IH12&gt;=II$21,IH12&lt;&gt;""),AND(JD12&gt;=JQ$17,JD12&lt;&gt;"",JF12&gt;=JQ$21,JF12&lt;&gt;""),AND(JG12&gt;=JQ$17,JG12&lt;&gt;"",JI12&gt;=JQ$21,JI12&lt;&gt;""),AND(JK12&gt;=JQ$17,JK12&lt;&gt;"",JM12&gt;=JQ$21,JM12&lt;&gt;""),AND(JN12&gt;=JQ$17,JN12&lt;&gt;"",JP12&gt;=JQ$21,JP12&lt;&gt;""),AND(KL12&gt;=KY$17,KL12&lt;&gt;"",KN12&gt;=KY$21,KN12&lt;&gt;""),AND(KO12&gt;=KY$17,KO12&lt;&gt;"",KQ12&gt;=KY$21,KQ12&lt;&gt;""),AND(KS12&gt;=KY$17,KS12&lt;&gt;"",KU12&gt;=KY$21,KU12&lt;&gt;""),AND(KV12&gt;=KY$17,KV12&lt;&gt;"",KX12&gt;=KY$21,KX12&lt;&gt;""),AND(LT12&gt;=MG$17,LT12&lt;&gt;"",LV12&gt;=MG$21,LV12&lt;&gt;""),AND(LW12&gt;=MG$17,LW12&lt;&gt;"",LY12&gt;=MG$21,LY12&lt;&gt;""),AND(MA12&gt;=MG$17,MA12&lt;&gt;"",MC12&gt;=MG$21,MC12&lt;&gt;""),AND(MD12&gt;=MG$17,MD12&lt;&gt;"",MF12&gt;=MG$21,MF12&lt;&gt;""),AND(NB12&gt;=NO$17,NB12&lt;&gt;"",ND12&gt;=NO$21,ND12&lt;&gt;""),AND(NE12&gt;=NO$17,NE12&lt;&gt;"",NG12&gt;=NO$21,NG12&lt;&gt;""),AND(NI12&gt;=NO$17,NI12&lt;&gt;"",NK12&gt;=NO$21,NK12&lt;&gt;""),AND(NL12&gt;=NO$17,NL12&lt;&gt;"",NN12&gt;=NO$21,NN12&lt;&gt;""),AND(OJ12&gt;=OW$17,OJ12&lt;&gt;"",OL12&gt;=OW$21,OL12&lt;&gt;""),AND(OM12&gt;=OW$17,OM12&lt;&gt;"",OO12&gt;=OW$21,OO12&lt;&gt;""),AND(OQ12&gt;=OW$17,OQ12&lt;&gt;"",OS12&gt;=OW$21,OS12&lt;&gt;""),AND(OT12&gt;=OW$17,OT12&lt;&gt;"",OV12&gt;=OW$21,OV12&lt;&gt;""),AND(PR12&gt;=QE$17,PR12&lt;&gt;"",PT12&gt;=QE$21,PT12&lt;&gt;""),AND(PU12&gt;=QE$17,PU12&lt;&gt;"",PW12&gt;=QE$21,PW12&lt;&gt;""),AND(PY12&gt;=QE$17,PY12&lt;&gt;"",QA12&gt;=QE$21,QA12&lt;&gt;""),AND(QB12&gt;=QE$17,QB12&lt;&gt;"",QD12&gt;=QE$21,QD12&lt;&gt;""),AND(QZ12&gt;=RM$17,QZ12&lt;&gt;"",RB12&gt;=RM$21,RB12&lt;&gt;""),AND(RC12&gt;=RM$17,RC12&lt;&gt;"",RE12&gt;=RM$21,RE12&lt;&gt;""),AND(RG12&gt;=RM$17,RG12&lt;&gt;"",RI12&gt;=RM$21,RI12&lt;&gt;""),AND(RJ12&gt;=RM$17,RJ12&lt;&gt;"",RL12&gt;=RM$21,RL12&lt;&gt;""),AND(SH12&gt;=SU$17,SH12&lt;&gt;"",SJ12&gt;=SU$21,SJ12&lt;&gt;""),AND(SK12&gt;=SU$17,SK12&lt;&gt;"",SM12&gt;=SU$21,SM12&lt;&gt;""),AND(SO12&gt;=SU$17,SO12&lt;&gt;"",SQ12&gt;=SU$21,SQ12&lt;&gt;""),AND(SR12&gt;=SU$17,SR12&lt;&gt;"",ST12&gt;=SU$21,ST12&lt;&gt;""),AND(TP12&gt;=UC$17,TP12&lt;&gt;"",TR12&gt;=UC$21,TR12&lt;&gt;""),AND(TS12&gt;=UC$17,TS12&lt;&gt;"",TU12&gt;=UC$21,TU12&lt;&gt;""),AND(TW12&gt;=UC$17,TW12&lt;&gt;"",TY12&gt;=UC$21,TYY12&lt;&gt;""),AND(TZ12&gt;=UC$17,TZ12&lt;&gt;"",UB12&gt;=UC$21,UB12&lt;&gt;""),AND(UX12&gt;=VK$17,UX12&lt;&gt;"",UZ12&gt;=VK$21,UZ12&lt;&gt;""),AND(VA12&gt;=VK$17,VA12&lt;&gt;"",VC12&gt;=VK$21,VC12&lt;&gt;""),AND(VE12&gt;=VK$17,VE12&lt;&gt;"",VG12&gt;=VK$21,VG12&lt;&gt;""),AND(VH12&gt;=VK$17,VH12&lt;&gt;"",VJ12&gt;=VK$21,VJ12&lt;&gt;""),AND(WF12&gt;=WS$17,WF12&lt;&gt;"",WH12&gt;=WS$21,WH12&lt;&gt;""),AND(WI12&gt;=WS$17,WI12&lt;&gt;"",WK12&gt;=WS$21,WK12&lt;&gt;""),AND(WM12&gt;=WS$17,WM12&lt;&gt;"",WO12&gt;=WS$21,WO12&lt;&gt;""),AND(WP12&gt;=WS$17,WP12&lt;&gt;"",WR12&gt;=WS$21,WR12&lt;&gt;"")),"P","")</f>
        <v>P</v>
      </c>
      <c r="G12" s="3" t="str">
        <f>IF(OR(AND(AQ12&gt;=AY$21,AQ12&lt;&gt;"",AN12=""),AND(AT12&gt;=AY$21,AT12&lt;&gt;"",AN12=""),AND(AX12&gt;=AY$21,AX12&lt;&gt;"",AN12=""),AND(BR12&gt;=BZ$21,BR12&lt;&gt;"",BO12=""),AND(BU12&gt;=BZ$21,BU12&lt;&gt;"",BO12=""),AND(BY12&gt;=BZ$21,BY12&lt;&gt;"",BO12=""),AND(CS12&gt;=DA$21,CS12&lt;&gt;"",CP12=""),AND(CV12&gt;=DA$21,CV12&lt;&gt;"",CP12=""),AND(CZ12&gt;=DA$21,CZ12&lt;&gt;"",CP12=""),AND(DZ12&gt;=EK$21,DZ12&lt;&gt;""),AND(EC12&gt;=EK$21,EC12&lt;&gt;""),AND(EG12&gt;=EK$21,EG12&lt;&gt;""),AND(EJ12&gt;=EK$21,EJ12&lt;&gt;""),AND(FH12&gt;=FS$21,FH12&lt;&gt;""),AND(FK12&gt;=FS$21,FK12&lt;&gt;""),AND(FO12&gt;=FS$21,FO12&lt;&gt;""),AND(FR12&gt;=FS$21,FR12&lt;&gt;""),AND(GP12&gt;=HA$21,GP12&lt;&gt;""),AND(GS12&gt;=HA$21,GS12&lt;&gt;""),AND(GW12&gt;=HA$21,GW12&lt;&gt;""),AND(GZ12&gt;=HA$21,GZ12&lt;&gt;""),AND(HX12&gt;=II$21,HX12&lt;&gt;""),AND(IA12&gt;=II$21,IA12&lt;&gt;""),AND(IE12&gt;=II$21,IE12&lt;&gt;""),AND(IH12&gt;=II$21,IH12&lt;&gt;""),AND(JF12&gt;=JQ$21,JF12&lt;&gt;""),AND(JI12&gt;=JQ$21,JI12&lt;&gt;""),AND(JM12&gt;=JQ$21,JM12&lt;&gt;""),AND(JP12&gt;=JQ$21,JP12&lt;&gt;""),AND(KN12&gt;=KY$21,KN12&lt;&gt;""),AND(KQ12&gt;=KY$21,KQ12&lt;&gt;""),AND(KU12&gt;=KY$21,KU12&lt;&gt;""),AND(KX12&gt;=KY$21,KX12&lt;&gt;""),AND(LV12&gt;=MG$21,LV12&lt;&gt;""),AND(LY12&gt;=MG$21,LY12&lt;&gt;""),AND(MC12&gt;=MG$21,MC12&lt;&gt;""),AND(MF12&gt;=MG$21,MF12&lt;&gt;""),AND(ND12&gt;=NO$21,ND12&lt;&gt;""),AND(NG12&gt;=NO$21,NG12&lt;&gt;""),AND(NK12&gt;=NO$21,NK12&lt;&gt;""),AND(NN12&gt;=NO$21,NN12&lt;&gt;""),AND(OL12&gt;=OW$21,OL12&lt;&gt;""),AND(OO12&gt;=OW$21,OO12&lt;&gt;""),AND(OS12&gt;=OW$21,OS12&lt;&gt;""),AND(OV12&gt;=OW$21,OV12&lt;&gt;""),AND(PT12&gt;=QE$21,PT12&lt;&gt;""),AND(PW12&gt;=QE$21,PW12&lt;&gt;""),AND(QA12&gt;=QE$21,QA12&lt;&gt;""),AND(QD12&gt;=QE$21,QD12&lt;&gt;""),AND(RB12&gt;=RM$21,RB12&lt;&gt;""),AND(RE12&gt;=RM$21,RE12&lt;&gt;""),AND(RI12&gt;=RM$21,RI12&lt;&gt;""),AND(RL12&gt;=RM$21,RL12&lt;&gt;""),AND(SJ12&gt;=SU$21,SJ12&lt;&gt;""),AND(SM12&gt;=SU$21,SM12&lt;&gt;""),AND(SQ12&gt;=SU$21,SQ12&lt;&gt;""),AND(ST12&gt;=SU$21,ST12&lt;&gt;""),AND(TR12&gt;=UC$21,TR12&lt;&gt;""),AND(TU12&gt;=UC$21,TU12&lt;&gt;""),AND(TY12&gt;=UC$21,TYY12&lt;&gt;""),AND(UB12&gt;=UC$21,UB12&lt;&gt;""),AND(UZ12&gt;=VK$21,UZ12&lt;&gt;""),AND(VC12&gt;=VK$21,VC12&lt;&gt;""),AND(VG12&gt;=VK$21,VG12&lt;&gt;""),AND(VJ12&gt;=VK$21,VJ12&lt;&gt;""),AND(WH12&gt;=WS$21,WH12&lt;&gt;""),AND(WK12&gt;=WS$21,WK12&lt;&gt;""),AND(WO12&gt;=WS$21,WO12&lt;&gt;""),AND(WR12&gt;=WS$21,WR12&lt;&gt;"")),"P","")</f>
        <v>P</v>
      </c>
      <c r="H12" s="36" t="str">
        <f>IF(AND(G12="P",F12=""),"No DD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$344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Merit",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,AND(TP12&gt;=UC$19,TP12&lt;&gt;"",TR12&gt;=UC$23,TR12&lt;&gt;""),AND(TS12&gt;=UC$19,TS12&lt;&gt;"",TU12&gt;=UC$23,TU12&lt;&gt;""),AND(TW12&gt;=UC$19,TW12&lt;&gt;"",TY12&gt;=UC$23,TYY12&lt;&gt;""),AND(TZ12&gt;=UC$19,TZ12&lt;&gt;"",UB12&gt;=UC$23,UB12&lt;&gt;""),AND(UX12&gt;=VK$19,UX12&lt;&gt;"",UZ12&gt;=VK$23,UZ12&lt;&gt;""),AND(VA12&gt;=VK$19,VA12&lt;&gt;"",VC12&gt;=VK$23,VC12&lt;&gt;""),AND(VE12&gt;=VK$19,VE12&lt;&gt;"",VG12&gt;=VK$23,VG12&lt;&gt;""),AND(VH12&gt;=VK$19,VH12&lt;&gt;"",VJ12&gt;=VK$23,VJ12&lt;&gt;""),AND(WF12&gt;=WS$19,WF12&lt;&gt;"",WH12&gt;=WS$23,WH12&lt;&gt;""),AND(WI12&gt;=WS$19,WI12&lt;&gt;"",WK12&gt;=WS$23,WK12&lt;&gt;""),AND(WM12&gt;=WS$19,WM12&lt;&gt;"",WO12&gt;=WS$23,WO12&lt;&gt;""),AND(WP12&gt;=WS$19,WP12&lt;&gt;"",WR12&gt;=WS$23,WR12&lt;&gt;"")),"Excellence",IF(I12="P","Worlds Team",IF(F12="P","National Team","")))))</f>
        <v>National Team</v>
      </c>
      <c r="I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,AND(TP12&gt;=UC$18,TP12&lt;&gt;"",TR12&gt;=UC$22,TR12&lt;&gt;""),AND(TS12&gt;=UC$18,TS12&lt;&gt;"",TU12&gt;=UC$22,TU12&lt;&gt;""),AND(TW12&gt;=UC$18,TW12&lt;&gt;"",TY12&gt;=UC$22,TYY12&lt;&gt;""),AND(TZ12&gt;=UC$18,TZ12&lt;&gt;"",UB12&gt;=UC$22,UB12&lt;&gt;""),AND(UX12&gt;=VK$18,UX12&lt;&gt;"",UZ12&gt;=VK$22,UZ12&lt;&gt;""),AND(VA12&gt;=VK$18,VA12&lt;&gt;"",VC12&gt;=VK$22,VC12&lt;&gt;""),AND(VE12&gt;=VK$18,VE12&lt;&gt;"",VG12&gt;=VK$22,VG12&lt;&gt;""),AND(VH12&gt;=VK$18,VH12&lt;&gt;"",VJ12&gt;=VK$22,VJ12&lt;&gt;""),AND(WF12&gt;=WS$18,WF12&lt;&gt;"",WH12&gt;=WS$22,WH12&lt;&gt;""),AND(WI12&gt;=WS$18,WI12&lt;&gt;"",WK12&gt;=WS$22,WK12&lt;&gt;""),AND(WM12&gt;=WS$18,WM12&lt;&gt;"",WO12&gt;=WS$22,WO12&lt;&gt;""),AND(WP12&gt;=WS$18,WP12&lt;&gt;"",WR12&gt;=WS$22,WR12&lt;&gt;"")),"P","")</f>
        <v/>
      </c>
      <c r="J12" s="8">
        <f>IF(COUNT(AQ12,AT12,BR12,BU12,CS12,CV12)&gt;0,LARGE((AQ12,AT12,BR12,BU12,CS12,CV12),1),0)</f>
        <v>51.4</v>
      </c>
      <c r="K12" s="8" t="str">
        <f>IF(J12="","",IF(OR(J12=CS12,J12=CV12),$CA$1,IF(OR(J12=BR12,J12=BU12),$AZ$1,IF(OR(J12=AQ12,J12=AT12),$Y$1,""))))</f>
        <v>2024 3rd Domestic Trial</v>
      </c>
      <c r="L12" s="8">
        <f>IF(COUNT(AQ12,AT12,BR12,BU12,CS12,CV12)&gt;1,LARGE((AQ12,AT12,BR12,BU12,CS12,CV12),2),0)</f>
        <v>51.14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IF(COUNT(AQ12,AT12,BR12,BU12,CS12,CV12)&gt;2,LARGE((AQ12,AT12,BR12,BU12,CS12,CV12),3),0)</f>
        <v>50.77</v>
      </c>
      <c r="O12" s="8" t="str">
        <f>IF(N12="","",IF(OR(N12=CS12,N12=CV12),$CA$1,IF(OR(N12=BR12,N12=BU12),$AZ$1,IF(OR(N12=AQ12,N12=AT12),$Y$1,""))))</f>
        <v>2025 Nationals</v>
      </c>
      <c r="P12" s="8">
        <f>IF(MAX(AX12,BY12,CZ12)&gt;0,MAX(AX12,BY12,CZ12),0)</f>
        <v>46.35</v>
      </c>
      <c r="Q12" s="8" t="str">
        <f>IF(P12="","",IF(P12=CZ12,$CA$1,IF(P12=BY12,$AZ$1,IF(P12=AX12,$Y$1,""))))</f>
        <v>2025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13.4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2025 Nationals</v>
      </c>
      <c r="T12" s="8">
        <f>MAX(IF(AND(AO12&lt;&gt;"",AO12&gt;=$AY$17),AP12,0),IF(AND(AR12&lt;&gt;"",AR12&gt;=$AY$17),AS12,0),IF(AND(AV12&lt;&gt;"",AV12&gt;=$AY$17),AW12,0),IF(AND(BP12&lt;&gt;"",BP12&gt;=$BZ$17),BQ12,0),IF(AND(BS12&lt;&gt;"",BS12&gt;=$BZ$17),BT12,0),IF(AND(BW12&lt;&gt;"",BW12&gt;=$BZ$17),BX12,0),IF(AND(CQ12&lt;&gt;"",CQ12&gt;=$DA$17),CR12,0),IF(AND(CT12&lt;&gt;"",CT12&gt;=$DA$17),CU12,0),IF(AND(CX12&lt;&gt;"",CX12&gt;=$DA$17),CY12,0),IF(AND(DX12&lt;&gt;"",DX12&gt;=$EK$17),DY12,0),IF(AND(EA12&lt;&gt;"",EA12&gt;=$EK$17),EB12,0),IF(AND(EE12&lt;&gt;"",EE12&gt;=$EK$17),EF12,0),IF(AND(EH12&lt;&gt;"",EH12&gt;=$EK$17),EI12,0),IF(AND(FF12&lt;&gt;"",FF12&gt;=$FS$17),FG12,0),IF(AND(FI12&lt;&gt;"",FI12&gt;=$FS$17),FJ12,0),IF(AND(FM12&lt;&gt;"",FM12&gt;=$FS$17),FN12,0),IF(AND(FP12&lt;&gt;"",FP12&gt;=$FS$17),FQ12,0),IF(AND(GN12&lt;&gt;"",GN12&gt;=$HA$17),GO12,0),IF(AND(GQ12&lt;&gt;"",GQ12&gt;=$HA$17),GR12,0),IF(AND(GU12&lt;&gt;"",GU12&gt;=$HA$17),GV12,0),IF(AND(GX12&lt;&gt;"",GX12&gt;=$HA$17),GY12,0),IF(AND(HV12&lt;&gt;"",HV12&gt;=$II$17),HW12,0),IF(AND(HY12&lt;&gt;"",HY12&gt;=$II$17),HZ12,0),IF(AND(IC12&lt;&gt;"",IC12&gt;=$II$17),ID12,0),IF(AND(IF12&lt;&gt;"",IF12&gt;=$II$17),IG12,0),IF(AND(JD12&lt;&gt;"",JD12&gt;=$JQ$17),JE12,0),IF(AND(JG12&lt;&gt;"",JG12&gt;=$JQ$17),JH12,0),IF(AND(JK12&lt;&gt;"",JK12&gt;=$JQ$17),JL12,0),IF(AND(JN12&lt;&gt;"",JN12&gt;=$JQ$17),JO12,0),IF(AND(KL12&lt;&gt;"",KL12&gt;=$KY$17),KM12,0),IF(AND(KO12&lt;&gt;"",KO12&gt;=$KY$17),KP12,0),IF(AND(KS12&lt;&gt;"",KS12&gt;=$KY$17),KT12,0),IF(AND(KV12&lt;&gt;"",KV12&gt;=$KY$17),KW12,0),IF(AND(LT12&lt;&gt;"",LT12&gt;=$MG$17),LU12,0),IF(AND(LW12&lt;&gt;"",LW12&gt;=$MG$17),LX12,0),IF(AND(MA12&lt;&gt;"",MA12&gt;=$MG$17),MB12,0),IF(AND(MD12&lt;&gt;"",MD12&gt;=$MG$17),ME12,0),IF(AND(NB12&lt;&gt;"",NB12&gt;=$NO$17),NC12,0),IF(AND(NE12&lt;&gt;"",NE12&gt;=$NO$17),NF12,0),IF(AND(NI12&lt;&gt;"",NI12&gt;=$NO$17),NJ12,0),IF(AND(NL12&lt;&gt;"",NL12&gt;=$NO$17),NM12,0),IF(AND(OJ12&lt;&gt;"",OJ12&gt;=$OW$17),OK12,0),IF(AND(OM12&lt;&gt;"",OM12&gt;=$OW$17),ON12,0),IF(AND(OQ12&lt;&gt;"",OQ12&gt;=$OW$17),OR12,0),IF(AND(OT12&lt;&gt;"",OT12&gt;=$OW$17),OU12,0),IF(AND(PR12&lt;&gt;"",PR12&gt;=$QE$17),PS12,0),IF(AND(PU12&lt;&gt;"",PU12&gt;=$QE$17),PV12,0),IF(AND(PY12&lt;&gt;"",PY12&gt;=$QE$17),PZ12,0),IF(AND(QB12&lt;&gt;"",QB12&gt;=$QE$17),QC12,0),IF(AND(QZ12&lt;&gt;"",QZ12&gt;=$RM$17),RA12,0),IF(AND(RC12&lt;&gt;"",RC12&gt;=$RM$17),RD12,0),IF(AND(RG12&lt;&gt;"",RG12&gt;=$RM$17),RH12,0),IF(AND(RJ12&lt;&gt;"",RJ12&gt;=$RM$17),RK12,0),IF(AND(SH12&lt;&gt;"",SH12&gt;=$SU$17),SI12,0),IF(AND(SK12&lt;&gt;"",SK12&gt;=$SU$17),SL12,0),IF(AND(SO12&lt;&gt;"",SO12&gt;=$SU$17),SP12,0),IF(AND(SR12&lt;&gt;"",SR12&gt;=$SU$17),SS12,0),IF(AND(TP12&lt;&gt;"",TP12&gt;=$UC$17),TQ12,0),IF(AND(TS12&lt;&gt;"",TS12&gt;=$UC$17),TT12,0),IF(AND(TW12&lt;&gt;"",TW12&gt;=$UC$17),TX12,0),IF(AND(TZ12&lt;&gt;"",TZ12&gt;=$UC$17),UA12,0),IF(AND(UX12&lt;&gt;"",UX12&gt;=$VK$17),UY12,0),IF(AND(VA12&lt;&gt;"",VA12&gt;=$VK$17),VB12,0),IF(AND(VE12&lt;&gt;"",VE12&gt;=$VK$17),VF12,0),IF(AND(VH12&lt;&gt;"",VH12&gt;=$VK$17),VI12,0),IF(AND(WF12&lt;&gt;"",WF12&gt;=$WS$17),WG12,0),IF(AND(WI12&lt;&gt;"",WI12&gt;=$WS$17),WJ12,0),IF(AND(WM12&lt;&gt;"",WM12&gt;=$WS$17),WN12,0),IF(AND(WP12&lt;&gt;"",WP12&gt;=$WS$17),WQ12,0),0)</f>
        <v>14.64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3rd Domestic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2">
        <v>14.8</v>
      </c>
      <c r="Z12" s="22">
        <v>9.1999999999999993</v>
      </c>
      <c r="AA12" s="22">
        <v>12.9</v>
      </c>
      <c r="AB12" s="22">
        <v>14.5</v>
      </c>
      <c r="AC12" s="22">
        <v>0</v>
      </c>
      <c r="AD12" s="22">
        <v>14.6</v>
      </c>
      <c r="AE12" s="22">
        <v>9</v>
      </c>
      <c r="AF12" s="22">
        <v>12.9</v>
      </c>
      <c r="AG12" s="22">
        <v>14.64</v>
      </c>
      <c r="AH12" s="22">
        <v>0</v>
      </c>
      <c r="AI12" s="22">
        <v>11.6</v>
      </c>
      <c r="AJ12" s="22">
        <v>6.5</v>
      </c>
      <c r="AK12" s="22">
        <v>10.199999999999999</v>
      </c>
      <c r="AL12" s="22">
        <v>11.69</v>
      </c>
      <c r="AM12" s="22">
        <v>0</v>
      </c>
      <c r="AN12" s="27"/>
      <c r="AO12" s="38">
        <f>IF(AA12&gt;0,AA12,"")</f>
        <v>12.9</v>
      </c>
      <c r="AP12" s="38">
        <f>IF(AB12&gt;0,AB12,"")</f>
        <v>14.5</v>
      </c>
      <c r="AQ12" s="40">
        <f>IF(SUM(Y12:AB12)-AC12&gt;0,SUM(Y12:AB12)-AC12,"")</f>
        <v>51.4</v>
      </c>
      <c r="AR12" s="40">
        <f>IF(AF12&gt;0,AF12,"")</f>
        <v>12.9</v>
      </c>
      <c r="AS12" s="40">
        <f>IF(AG12&gt;0,AG12,"")</f>
        <v>14.64</v>
      </c>
      <c r="AT12" s="40">
        <f>IF(SUM(AD12:AG12)-AH12&gt;0,SUM(AD12:AG12)-AH12,"")</f>
        <v>51.14</v>
      </c>
      <c r="AU12" s="40">
        <f>IF(AQ12="","",MAX(AQ12,AT12))</f>
        <v>51.4</v>
      </c>
      <c r="AV12" s="40">
        <f>IF(AK12&gt;0,AK12,"")</f>
        <v>10.199999999999999</v>
      </c>
      <c r="AW12" s="40">
        <f>IF(AL12&gt;0,AL12,"")</f>
        <v>11.69</v>
      </c>
      <c r="AX12" s="40">
        <f>IF(SUM(AI12:AL12)-AM12&gt;0,SUM(AI12:AL12)-AM12,"")</f>
        <v>39.99</v>
      </c>
      <c r="AY12" s="40">
        <f>IF(SUM(AU12,AX12)&gt;0,SUM(AU12,AX12),"")</f>
        <v>91.39</v>
      </c>
      <c r="AZ12" s="26">
        <v>7.7</v>
      </c>
      <c r="BA12" s="26">
        <v>4.5</v>
      </c>
      <c r="BB12" s="26">
        <v>6.4</v>
      </c>
      <c r="BC12" s="26">
        <v>7.74</v>
      </c>
      <c r="BD12" s="26">
        <v>0</v>
      </c>
      <c r="BE12" s="26">
        <v>15.1</v>
      </c>
      <c r="BF12" s="26">
        <v>9.1</v>
      </c>
      <c r="BG12" s="26">
        <v>11.8</v>
      </c>
      <c r="BH12" s="26">
        <v>14.1</v>
      </c>
      <c r="BI12" s="26">
        <v>0.9</v>
      </c>
      <c r="BJ12" s="26">
        <v>13.5</v>
      </c>
      <c r="BK12" s="26">
        <v>8.9</v>
      </c>
      <c r="BL12" s="26">
        <v>11.4</v>
      </c>
      <c r="BM12" s="26">
        <v>13.85</v>
      </c>
      <c r="BN12" s="26">
        <v>1.3</v>
      </c>
      <c r="BO12" s="28"/>
      <c r="BP12" s="39">
        <f>IF(BB12&gt;0,BB12,"")</f>
        <v>6.4</v>
      </c>
      <c r="BQ12" s="39">
        <f>IF(BC12&gt;0,BC12,"")</f>
        <v>7.74</v>
      </c>
      <c r="BR12" s="11">
        <f>IF(SUM(AZ12:BC12)-BD12&gt;0,SUM(AZ12:BC12)-BD12,"")</f>
        <v>26.340000000000003</v>
      </c>
      <c r="BS12" s="11">
        <f>IF(BG12&gt;0,BG12,"")</f>
        <v>11.8</v>
      </c>
      <c r="BT12" s="11">
        <f>IF(BH12&gt;0,BH12,"")</f>
        <v>14.1</v>
      </c>
      <c r="BU12" s="11">
        <f>IF(SUM(BE12:BH12)-BI12&gt;0,SUM(BE12:BH12)-BI12,"")</f>
        <v>49.2</v>
      </c>
      <c r="BV12" s="11">
        <f>IF(BR12="","",MAX(BR12,BU12))</f>
        <v>49.2</v>
      </c>
      <c r="BW12" s="11">
        <f>IF(BL12&gt;0,BL12,"")</f>
        <v>11.4</v>
      </c>
      <c r="BX12" s="11">
        <f>IF(BM12&gt;0,BM12,"")</f>
        <v>13.85</v>
      </c>
      <c r="BY12" s="11">
        <f>IF(SUM(BJ12:BM12)-BN12&gt;0,SUM(BJ12:BM12)-BN12,"")</f>
        <v>46.35</v>
      </c>
      <c r="BZ12" s="11">
        <f>IF(SUM(BV12,BY12)&gt;0,SUM(BV12,BY12),"")</f>
        <v>95.550000000000011</v>
      </c>
      <c r="CA12" s="22">
        <v>14</v>
      </c>
      <c r="CB12" s="22">
        <v>9.6999999999999993</v>
      </c>
      <c r="CC12" s="22">
        <v>13.4</v>
      </c>
      <c r="CD12" s="22">
        <v>13.67</v>
      </c>
      <c r="CE12" s="22">
        <v>0</v>
      </c>
      <c r="CF12" s="22">
        <v>14.1</v>
      </c>
      <c r="CG12" s="22">
        <v>9</v>
      </c>
      <c r="CH12" s="22">
        <v>13.4</v>
      </c>
      <c r="CI12" s="22">
        <v>14.01</v>
      </c>
      <c r="CJ12" s="22">
        <v>0</v>
      </c>
      <c r="CK12" s="22">
        <v>6.2</v>
      </c>
      <c r="CL12" s="22">
        <v>3.4</v>
      </c>
      <c r="CM12" s="22">
        <v>5.6</v>
      </c>
      <c r="CN12" s="22">
        <v>5.95</v>
      </c>
      <c r="CO12" s="22">
        <v>0</v>
      </c>
      <c r="CP12" s="27"/>
      <c r="CQ12" s="38">
        <f>IF(CC12&gt;0,CC12,"")</f>
        <v>13.4</v>
      </c>
      <c r="CR12" s="38">
        <f>IF(CD12&gt;0,CD12,"")</f>
        <v>13.67</v>
      </c>
      <c r="CS12" s="40">
        <f>IF(SUM(CA12:CD12)-CE12&gt;0,SUM(CA12:CD12)-CE12,"")</f>
        <v>50.77</v>
      </c>
      <c r="CT12" s="40">
        <f>IF(CH12&gt;0,CH12,"")</f>
        <v>13.4</v>
      </c>
      <c r="CU12" s="40">
        <f>IF(CI12&gt;0,CI12,"")</f>
        <v>14.01</v>
      </c>
      <c r="CV12" s="40">
        <f>IF(SUM(CF12:CI12)-CJ12&gt;0,SUM(CF12:CI12)-CJ12,"")</f>
        <v>50.51</v>
      </c>
      <c r="CW12" s="40">
        <f>IF(CS12="","",MAX(CS12,CV12))</f>
        <v>50.77</v>
      </c>
      <c r="CX12" s="40">
        <f>IF(CM12&gt;0,CM12,"")</f>
        <v>5.6</v>
      </c>
      <c r="CY12" s="40">
        <f>IF(CN12&gt;0,CN12,"")</f>
        <v>5.95</v>
      </c>
      <c r="CZ12" s="40">
        <f>IF(SUM(CK12:CN12)-CO12&gt;0,SUM(CK12:CN12)-CO12,"")</f>
        <v>21.15</v>
      </c>
      <c r="DA12" s="40">
        <f>IF(SUM(CW12,CZ12)&gt;0,SUM(CW12,CZ12),"")</f>
        <v>71.92</v>
      </c>
      <c r="DB12" s="51" t="str">
        <f>IF(MAX(ED12,FL12,GT12,IB12,JJ12,KR12,LZ12,NH12,OP12,PX12,RF12,SN12,TV12,VD12,WWL12)-IF(N12="",0,N12)&gt;0.001,MAX(ED12,FL12,GT12,IB12,JJ12,KR12,LZ12,NH12,OP12,PX12,RF12,SN12,TV12,VD12,WL12)-IF(N12="",0,N12),"")</f>
        <v/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10.85</v>
      </c>
      <c r="WU12" s="26">
        <f>IF($CP12="P",CB12,(CB12+BA12)/2)</f>
        <v>7.1</v>
      </c>
      <c r="WV12" s="26">
        <f>IF($CP12="P",CC12,(CC12+BB12)/2)</f>
        <v>9.9</v>
      </c>
      <c r="WW12" s="26">
        <f>IF($CP12="P",CD12,(CD12+BC12)/2)</f>
        <v>10.705</v>
      </c>
      <c r="WX12" s="26">
        <f>IF($CP12="P",CE12,(CE12+BD12)/2)</f>
        <v>0</v>
      </c>
      <c r="WY12" s="26">
        <f>IF($CP12="P",CF12,(CF12+BE12)/2)</f>
        <v>14.6</v>
      </c>
      <c r="WZ12" s="26">
        <f>IF($CP12="P",CG12,(CG12+BF12)/2)</f>
        <v>9.0500000000000007</v>
      </c>
      <c r="XA12" s="26">
        <f>IF($CP12="P",CH12,(CH12+BG12)/2)</f>
        <v>12.600000000000001</v>
      </c>
      <c r="XB12" s="26">
        <f>IF($CP12="P",CI12,(CI12+BH12)/2)</f>
        <v>14.055</v>
      </c>
      <c r="XC12" s="26">
        <f>IF($CP12="P",CJ12,(CJ12+BI12)/2)</f>
        <v>0.45</v>
      </c>
      <c r="XD12" s="26">
        <f>IF($CP12="P",CK12,(CK12+BJ12)/2)</f>
        <v>9.85</v>
      </c>
      <c r="XE12" s="26">
        <f>IF($CP12="P",CL12,(CL12+BK12)/2)</f>
        <v>6.15</v>
      </c>
      <c r="XF12" s="26">
        <f>IF($CP12="P",CM12,(CM12+BL12)/2)</f>
        <v>8.5</v>
      </c>
      <c r="XG12" s="26">
        <f>IF($CP12="P",CN12,(CN12+BM12)/2)</f>
        <v>9.9</v>
      </c>
      <c r="XH12" s="26">
        <f>IF($CP12="P",CO12,(CO12+BN12)/2)</f>
        <v>0.65</v>
      </c>
      <c r="XI12" s="28" t="s">
        <v>53</v>
      </c>
      <c r="XJ12" s="11">
        <f>IF(WV12&gt;0,WV12,"")</f>
        <v>9.9</v>
      </c>
      <c r="XK12" s="11">
        <f>IF(WW12&gt;0,WW12,"")</f>
        <v>10.705</v>
      </c>
      <c r="XL12" s="11">
        <f>IF(SUM(WT12:WW12)-WX12&gt;0,SUM(WT12:WW12)-WX12,"")</f>
        <v>38.555</v>
      </c>
      <c r="XM12" s="11">
        <f>IF(XA12&gt;0,XA12,"")</f>
        <v>12.600000000000001</v>
      </c>
      <c r="XN12" s="11">
        <f>IF(XB12&gt;0,XB12,"")</f>
        <v>14.055</v>
      </c>
      <c r="XO12" s="11">
        <f>IF(SUM(WY12:XB12)-XC12&gt;0,SUM(WY12:XB12)-XC12,"")</f>
        <v>49.854999999999997</v>
      </c>
      <c r="XP12" s="11">
        <f>IF(MAX(XL12,XO12)&gt;0,MAX(XL12,XO12),"")</f>
        <v>49.854999999999997</v>
      </c>
      <c r="XQ12" s="11">
        <f>IF(XF12&gt;0,XF12,"")</f>
        <v>8.5</v>
      </c>
      <c r="XR12" s="11">
        <f>IF(XG12&gt;0,XG12,"")</f>
        <v>9.9</v>
      </c>
      <c r="XS12" s="11">
        <f>IF(SUM(XD12:XG12)-XH12&gt;0,SUM(XD12:XG12)-XH12,"")</f>
        <v>33.75</v>
      </c>
      <c r="XT12" s="11">
        <f>IF(SUM(XP12,XS12)&gt;0,SUM(XP12,XS12),"")</f>
        <v>83.60499999999999</v>
      </c>
    </row>
    <row r="13" spans="1:644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139</v>
      </c>
      <c r="C13" s="4" t="s">
        <v>3</v>
      </c>
      <c r="D13" s="4">
        <v>2006</v>
      </c>
      <c r="E13" s="9">
        <f>SUM(J13:V13)+SUM(J13:T13)*0.0000001+SUM(J13)*0.0000000000001</f>
        <v>209.24002083600502</v>
      </c>
      <c r="F13" s="3" t="str">
        <f>IF(OR(AND(AO13&gt;=AY$17,AO13&lt;&gt;"",AQ13&gt;=AY$21,AQ13&lt;&gt;"",AN13=""),AND(AR13&gt;=AY$17,AR13&lt;&gt;"",AT13&gt;=AY$21,AT13&lt;&gt;"",AN13=""),AND(AV13&gt;=AY$17,AV13&lt;&gt;"",AX13&gt;=AY$21,AX13&lt;&gt;"",AN13=""),AND(BP13&gt;=BZ$17,BP13&lt;&gt;"",BR13&gt;=BZ$21,BR13&lt;&gt;"",BO13=""),AND(BS13&gt;=BZ$17,BS13&lt;&gt;"",BU13&gt;=BZ$21,BU13&lt;&gt;"",BO13=""),AND(BW13&gt;=BZ$17,BW13&lt;&gt;"",BY13&gt;=BZ$21,BY13&lt;&gt;"",BO13=""),AND(CQ13&gt;=DA$17,CQ13&lt;&gt;"",CS13&gt;=DA$21,CS13&lt;&gt;"",CP13=""),AND(CT13&gt;=DA$17,CT13&lt;&gt;"",CV13&gt;=DA$21,CV13&lt;&gt;"",CP13=""),AND(CX13&gt;=DA$17,CX13&lt;&gt;"",CZ13&gt;=DA$21,CZ13&lt;&gt;"",CP13=""),AND(DX13&gt;=EK$17,DX13&lt;&gt;"",DZ13&gt;=EK$21,DZ13&lt;&gt;""),AND(EA13&gt;=EK$17,EA13&lt;&gt;"",EC13&gt;=EK$21,EC13&lt;&gt;""),AND(EE13&gt;=EK$17,EE13&lt;&gt;"",EG13&gt;=EK$21,EG13&lt;&gt;""),AND(EH13&gt;=EK$17,EH13&lt;&gt;"",EJ13&gt;=EK$21,EJ13&lt;&gt;""),AND(FF13&gt;=FS$17,FF13&lt;&gt;"",FH13&gt;=FS$21,FH13&lt;&gt;""),AND(FI13&gt;=FS$17,FI13&lt;&gt;"",FK13&gt;=FS$21,FK13&lt;&gt;""),AND(FM13&gt;=FS$17,FM13&lt;&gt;"",FO13&gt;=FS$21,FO13&lt;&gt;""),AND(FP13&gt;=FS$17,FP13&lt;&gt;"",FR13&gt;=FS$21,FR13&lt;&gt;""),AND(GN13&gt;=HA$17,GN13&lt;&gt;"",GP13&gt;=HA$21,GP13&lt;&gt;""),AND(GQ13&gt;=HA$17,GQ13&lt;&gt;"",GS13&gt;=HA$21,GS13&lt;&gt;""),AND(GU13&gt;=HA$17,GU13&lt;&gt;"",GW13&gt;=HA$21,GW13&lt;&gt;""),AND(GX13&gt;=HA$17,GX13&lt;&gt;"",GZ13&gt;=HA$21,GZ13&lt;&gt;""),AND(HV13&gt;=II$17,HV13&lt;&gt;"",HX13&gt;=II$21,HX13&lt;&gt;""),AND(HY13&gt;=II$17,HY13&lt;&gt;"",IA13&gt;=II$21,IA13&lt;&gt;""),AND(IC13&gt;=II$17,IC13&lt;&gt;"",IE13&gt;=II$21,IE13&lt;&gt;""),AND(IF13&gt;=II$17,IF13&lt;&gt;"",IH13&gt;=II$21,IH13&lt;&gt;""),AND(JD13&gt;=JQ$17,JD13&lt;&gt;"",JF13&gt;=JQ$21,JF13&lt;&gt;""),AND(JG13&gt;=JQ$17,JG13&lt;&gt;"",JI13&gt;=JQ$21,JI13&lt;&gt;""),AND(JK13&gt;=JQ$17,JK13&lt;&gt;"",JM13&gt;=JQ$21,JM13&lt;&gt;""),AND(JN13&gt;=JQ$17,JN13&lt;&gt;"",JP13&gt;=JQ$21,JP13&lt;&gt;""),AND(KL13&gt;=KY$17,KL13&lt;&gt;"",KN13&gt;=KY$21,KN13&lt;&gt;""),AND(KO13&gt;=KY$17,KO13&lt;&gt;"",KQ13&gt;=KY$21,KQ13&lt;&gt;""),AND(KS13&gt;=KY$17,KS13&lt;&gt;"",KU13&gt;=KY$21,KU13&lt;&gt;""),AND(KV13&gt;=KY$17,KV13&lt;&gt;"",KX13&gt;=KY$21,KX13&lt;&gt;""),AND(LT13&gt;=MG$17,LT13&lt;&gt;"",LV13&gt;=MG$21,LV13&lt;&gt;""),AND(LW13&gt;=MG$17,LW13&lt;&gt;"",LY13&gt;=MG$21,LY13&lt;&gt;""),AND(MA13&gt;=MG$17,MA13&lt;&gt;"",MC13&gt;=MG$21,MC13&lt;&gt;""),AND(MD13&gt;=MG$17,MD13&lt;&gt;"",MF13&gt;=MG$21,MF13&lt;&gt;""),AND(NB13&gt;=NO$17,NB13&lt;&gt;"",ND13&gt;=NO$21,ND13&lt;&gt;""),AND(NE13&gt;=NO$17,NE13&lt;&gt;"",NG13&gt;=NO$21,NG13&lt;&gt;""),AND(NI13&gt;=NO$17,NI13&lt;&gt;"",NK13&gt;=NO$21,NK13&lt;&gt;""),AND(NL13&gt;=NO$17,NL13&lt;&gt;"",NN13&gt;=NO$21,NN13&lt;&gt;""),AND(OJ13&gt;=OW$17,OJ13&lt;&gt;"",OL13&gt;=OW$21,OL13&lt;&gt;""),AND(OM13&gt;=OW$17,OM13&lt;&gt;"",OO13&gt;=OW$21,OO13&lt;&gt;""),AND(OQ13&gt;=OW$17,OQ13&lt;&gt;"",OS13&gt;=OW$21,OS13&lt;&gt;""),AND(OT13&gt;=OW$17,OT13&lt;&gt;"",OV13&gt;=OW$21,OV13&lt;&gt;""),AND(PR13&gt;=QE$17,PR13&lt;&gt;"",PT13&gt;=QE$21,PT13&lt;&gt;""),AND(PU13&gt;=QE$17,PU13&lt;&gt;"",PW13&gt;=QE$21,PW13&lt;&gt;""),AND(PY13&gt;=QE$17,PY13&lt;&gt;"",QA13&gt;=QE$21,QA13&lt;&gt;""),AND(QB13&gt;=QE$17,QB13&lt;&gt;"",QD13&gt;=QE$21,QD13&lt;&gt;""),AND(QZ13&gt;=RM$17,QZ13&lt;&gt;"",RB13&gt;=RM$21,RB13&lt;&gt;""),AND(RC13&gt;=RM$17,RC13&lt;&gt;"",RE13&gt;=RM$21,RE13&lt;&gt;""),AND(RG13&gt;=RM$17,RG13&lt;&gt;"",RI13&gt;=RM$21,RI13&lt;&gt;""),AND(RJ13&gt;=RM$17,RJ13&lt;&gt;"",RL13&gt;=RM$21,RL13&lt;&gt;""),AND(SH13&gt;=SU$17,SH13&lt;&gt;"",SJ13&gt;=SU$21,SJ13&lt;&gt;""),AND(SK13&gt;=SU$17,SK13&lt;&gt;"",SM13&gt;=SU$21,SM13&lt;&gt;""),AND(SO13&gt;=SU$17,SO13&lt;&gt;"",SQ13&gt;=SU$21,SQ13&lt;&gt;""),AND(SR13&gt;=SU$17,SR13&lt;&gt;"",ST13&gt;=SU$21,ST13&lt;&gt;""),AND(TP13&gt;=UC$17,TP13&lt;&gt;"",TR13&gt;=UC$21,TR13&lt;&gt;""),AND(TS13&gt;=UC$17,TS13&lt;&gt;"",TU13&gt;=UC$21,TU13&lt;&gt;""),AND(TW13&gt;=UC$17,TW13&lt;&gt;"",TY13&gt;=UC$21,TYY13&lt;&gt;""),AND(TZ13&gt;=UC$17,TZ13&lt;&gt;"",UB13&gt;=UC$21,UB13&lt;&gt;""),AND(UX13&gt;=VK$17,UX13&lt;&gt;"",UZ13&gt;=VK$21,UZ13&lt;&gt;""),AND(VA13&gt;=VK$17,VA13&lt;&gt;"",VC13&gt;=VK$21,VC13&lt;&gt;""),AND(VE13&gt;=VK$17,VE13&lt;&gt;"",VG13&gt;=VK$21,VG13&lt;&gt;""),AND(VH13&gt;=VK$17,VH13&lt;&gt;"",VJ13&gt;=VK$21,VJ13&lt;&gt;""),AND(WF13&gt;=WS$17,WF13&lt;&gt;"",WH13&gt;=WS$21,WH13&lt;&gt;""),AND(WI13&gt;=WS$17,WI13&lt;&gt;"",WK13&gt;=WS$21,WK13&lt;&gt;""),AND(WM13&gt;=WS$17,WM13&lt;&gt;"",WO13&gt;=WS$21,WO13&lt;&gt;""),AND(WP13&gt;=WS$17,WP13&lt;&gt;"",WR13&gt;=WS$21,WR13&lt;&gt;"")),"P","")</f>
        <v/>
      </c>
      <c r="G13" s="3" t="str">
        <f>IF(OR(AND(AQ13&gt;=AY$21,AQ13&lt;&gt;"",AN13=""),AND(AT13&gt;=AY$21,AT13&lt;&gt;"",AN13=""),AND(AX13&gt;=AY$21,AX13&lt;&gt;"",AN13=""),AND(BR13&gt;=BZ$21,BR13&lt;&gt;"",BO13=""),AND(BU13&gt;=BZ$21,BU13&lt;&gt;"",BO13=""),AND(BY13&gt;=BZ$21,BY13&lt;&gt;"",BO13=""),AND(CS13&gt;=DA$21,CS13&lt;&gt;"",CP13=""),AND(CV13&gt;=DA$21,CV13&lt;&gt;"",CP13=""),AND(CZ13&gt;=DA$21,CZ13&lt;&gt;"",CP13=""),AND(DZ13&gt;=EK$21,DZ13&lt;&gt;""),AND(EC13&gt;=EK$21,EC13&lt;&gt;""),AND(EG13&gt;=EK$21,EG13&lt;&gt;""),AND(EJ13&gt;=EK$21,EJ13&lt;&gt;""),AND(FH13&gt;=FS$21,FH13&lt;&gt;""),AND(FK13&gt;=FS$21,FK13&lt;&gt;""),AND(FO13&gt;=FS$21,FO13&lt;&gt;""),AND(FR13&gt;=FS$21,FR13&lt;&gt;""),AND(GP13&gt;=HA$21,GP13&lt;&gt;""),AND(GS13&gt;=HA$21,GS13&lt;&gt;""),AND(GW13&gt;=HA$21,GW13&lt;&gt;""),AND(GZ13&gt;=HA$21,GZ13&lt;&gt;""),AND(HX13&gt;=II$21,HX13&lt;&gt;""),AND(IA13&gt;=II$21,IA13&lt;&gt;""),AND(IE13&gt;=II$21,IE13&lt;&gt;""),AND(IH13&gt;=II$21,IH13&lt;&gt;""),AND(JF13&gt;=JQ$21,JF13&lt;&gt;""),AND(JI13&gt;=JQ$21,JI13&lt;&gt;""),AND(JM13&gt;=JQ$21,JM13&lt;&gt;""),AND(JP13&gt;=JQ$21,JP13&lt;&gt;""),AND(KN13&gt;=KY$21,KN13&lt;&gt;""),AND(KQ13&gt;=KY$21,KQ13&lt;&gt;""),AND(KU13&gt;=KY$21,KU13&lt;&gt;""),AND(KX13&gt;=KY$21,KX13&lt;&gt;""),AND(LV13&gt;=MG$21,LV13&lt;&gt;""),AND(LY13&gt;=MG$21,LY13&lt;&gt;""),AND(MC13&gt;=MG$21,MC13&lt;&gt;""),AND(MF13&gt;=MG$21,MF13&lt;&gt;""),AND(ND13&gt;=NO$21,ND13&lt;&gt;""),AND(NG13&gt;=NO$21,NG13&lt;&gt;""),AND(NK13&gt;=NO$21,NK13&lt;&gt;""),AND(NN13&gt;=NO$21,NN13&lt;&gt;""),AND(OL13&gt;=OW$21,OL13&lt;&gt;""),AND(OO13&gt;=OW$21,OO13&lt;&gt;""),AND(OS13&gt;=OW$21,OS13&lt;&gt;""),AND(OV13&gt;=OW$21,OV13&lt;&gt;""),AND(PT13&gt;=QE$21,PT13&lt;&gt;""),AND(PW13&gt;=QE$21,PW13&lt;&gt;""),AND(QA13&gt;=QE$21,QA13&lt;&gt;""),AND(QD13&gt;=QE$21,QD13&lt;&gt;""),AND(RB13&gt;=RM$21,RB13&lt;&gt;""),AND(RE13&gt;=RM$21,RE13&lt;&gt;""),AND(RI13&gt;=RM$21,RI13&lt;&gt;""),AND(RL13&gt;=RM$21,RL13&lt;&gt;""),AND(SJ13&gt;=SU$21,SJ13&lt;&gt;""),AND(SM13&gt;=SU$21,SM13&lt;&gt;""),AND(SQ13&gt;=SU$21,SQ13&lt;&gt;""),AND(ST13&gt;=SU$21,ST13&lt;&gt;""),AND(TR13&gt;=UC$21,TR13&lt;&gt;""),AND(TU13&gt;=UC$21,TU13&lt;&gt;""),AND(TY13&gt;=UC$21,TYY13&lt;&gt;""),AND(UB13&gt;=UC$21,UB13&lt;&gt;""),AND(UZ13&gt;=VK$21,UZ13&lt;&gt;""),AND(VC13&gt;=VK$21,VC13&lt;&gt;""),AND(VG13&gt;=VK$21,VG13&lt;&gt;""),AND(VJ13&gt;=VK$21,VJ13&lt;&gt;""),AND(WH13&gt;=WS$21,WH13&lt;&gt;""),AND(WK13&gt;=WS$21,WK13&lt;&gt;""),AND(WO13&gt;=WS$21,WO13&lt;&gt;""),AND(WR13&gt;=WS$21,WR13&lt;&gt;"")),"P","")</f>
        <v/>
      </c>
      <c r="H13" s="36" t="str">
        <f>IF(AND(G13="P",F13=""),"No DD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$344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Merit",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,AND(TP13&gt;=UC$19,TP13&lt;&gt;"",TR13&gt;=UC$23,TR13&lt;&gt;""),AND(TS13&gt;=UC$19,TS13&lt;&gt;"",TU13&gt;=UC$23,TU13&lt;&gt;""),AND(TW13&gt;=UC$19,TW13&lt;&gt;"",TY13&gt;=UC$23,TYY13&lt;&gt;""),AND(TZ13&gt;=UC$19,TZ13&lt;&gt;"",UB13&gt;=UC$23,UB13&lt;&gt;""),AND(UX13&gt;=VK$19,UX13&lt;&gt;"",UZ13&gt;=VK$23,UZ13&lt;&gt;""),AND(VA13&gt;=VK$19,VA13&lt;&gt;"",VC13&gt;=VK$23,VC13&lt;&gt;""),AND(VE13&gt;=VK$19,VE13&lt;&gt;"",VG13&gt;=VK$23,VG13&lt;&gt;""),AND(VH13&gt;=VK$19,VH13&lt;&gt;"",VJ13&gt;=VK$23,VJ13&lt;&gt;""),AND(WF13&gt;=WS$19,WF13&lt;&gt;"",WH13&gt;=WS$23,WH13&lt;&gt;""),AND(WI13&gt;=WS$19,WI13&lt;&gt;"",WK13&gt;=WS$23,WK13&lt;&gt;""),AND(WM13&gt;=WS$19,WM13&lt;&gt;"",WO13&gt;=WS$23,WO13&lt;&gt;""),AND(WP13&gt;=WS$19,WP13&lt;&gt;"",WR13&gt;=WS$23,WR13&lt;&gt;"")),"Excellence",IF(I13="P","Worlds Team",IF(F13="P","National Team","")))))</f>
        <v/>
      </c>
      <c r="I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,AND(TP13&gt;=UC$18,TP13&lt;&gt;"",TR13&gt;=UC$22,TR13&lt;&gt;""),AND(TS13&gt;=UC$18,TS13&lt;&gt;"",TU13&gt;=UC$22,TU13&lt;&gt;""),AND(TW13&gt;=UC$18,TW13&lt;&gt;"",TY13&gt;=UC$22,TYY13&lt;&gt;""),AND(TZ13&gt;=UC$18,TZ13&lt;&gt;"",UB13&gt;=UC$22,UB13&lt;&gt;""),AND(UX13&gt;=VK$18,UX13&lt;&gt;"",UZ13&gt;=VK$22,UZ13&lt;&gt;""),AND(VA13&gt;=VK$18,VA13&lt;&gt;"",VC13&gt;=VK$22,VC13&lt;&gt;""),AND(VE13&gt;=VK$18,VE13&lt;&gt;"",VG13&gt;=VK$22,VG13&lt;&gt;""),AND(VH13&gt;=VK$18,VH13&lt;&gt;"",VJ13&gt;=VK$22,VJ13&lt;&gt;""),AND(WF13&gt;=WS$18,WF13&lt;&gt;"",WH13&gt;=WS$22,WH13&lt;&gt;""),AND(WI13&gt;=WS$18,WI13&lt;&gt;"",WK13&gt;=WS$22,WK13&lt;&gt;""),AND(WM13&gt;=WS$18,WM13&lt;&gt;"",WO13&gt;=WS$22,WO13&lt;&gt;""),AND(WP13&gt;=WS$18,WP13&lt;&gt;"",WR13&gt;=WS$22,WR13&lt;&gt;"")),"P","")</f>
        <v/>
      </c>
      <c r="J13" s="8">
        <f>IF(COUNT(AQ13,AT13,BR13,BU13,CS13,CV13)&gt;0,LARGE((AQ13,AT13,BR13,BU13,CS13,CV13),1),0)</f>
        <v>50.180000000000007</v>
      </c>
      <c r="K13" s="8" t="str">
        <f>IF(J13="","",IF(OR(J13=CS13,J13=CV13),$CA$1,IF(OR(J13=BR13,J13=BU13),$AZ$1,IF(OR(J13=AQ13,J13=AT13),$Y$1,""))))</f>
        <v>2025 Nationals</v>
      </c>
      <c r="L13" s="8">
        <f>IF(COUNT(AQ13,AT13,BR13,BU13,CS13,CV13)&gt;1,LARGE((AQ13,AT13,BR13,BU13,CS13,CV13),2),0)</f>
        <v>48.39</v>
      </c>
      <c r="M13" s="8" t="str">
        <f>IF(L13="","",IF(OR(L13=CS13,L13=CV13),$CA$1,IF(OR(L13=BR13,L13=BU13),$AZ$1,IF(OR(L13=AQ13,L13=AT13),$Y$1,""))))</f>
        <v>2025 Elite Canada</v>
      </c>
      <c r="N13" s="8">
        <f>IF(COUNT(AQ13,AT13,BR13,BU13,CS13,CV13)&gt;2,LARGE((AQ13,AT13,BR13,BU13,CS13,CV13),3),0)</f>
        <v>48.39</v>
      </c>
      <c r="O13" s="8" t="str">
        <f>IF(N13="","",IF(OR(N13=CS13,N13=CV13),$CA$1,IF(OR(N13=BR13,N13=BU13),$AZ$1,IF(OR(N13=AQ13,N13=AT13),$Y$1,""))))</f>
        <v>2025 Elite Canada</v>
      </c>
      <c r="P13" s="8">
        <f>IF(MAX(AX13,BY13,CZ13)&gt;0,MAX(AX13,BY13,CZ13),0)</f>
        <v>48.699999999999996</v>
      </c>
      <c r="Q13" s="8" t="str">
        <f>IF(P13="","",IF(P13=CZ13,$CA$1,IF(P13=BY13,$AZ$1,IF(P13=AX13,$Y$1,""))))</f>
        <v>2025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12.7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2025 Nationals</v>
      </c>
      <c r="T13" s="8">
        <f>MAX(IF(AND(AO13&lt;&gt;"",AO13&gt;=$AY$17),AP13,0),IF(AND(AR13&lt;&gt;"",AR13&gt;=$AY$17),AS13,0),IF(AND(AV13&lt;&gt;"",AV13&gt;=$AY$17),AW13,0),IF(AND(BP13&lt;&gt;"",BP13&gt;=$BZ$17),BQ13,0),IF(AND(BS13&lt;&gt;"",BS13&gt;=$BZ$17),BT13,0),IF(AND(BW13&lt;&gt;"",BW13&gt;=$BZ$17),BX13,0),IF(AND(CQ13&lt;&gt;"",CQ13&gt;=$DA$17),CR13,0),IF(AND(CT13&lt;&gt;"",CT13&gt;=$DA$17),CU13,0),IF(AND(CX13&lt;&gt;"",CX13&gt;=$DA$17),CY13,0),IF(AND(DX13&lt;&gt;"",DX13&gt;=$EK$17),DY13,0),IF(AND(EA13&lt;&gt;"",EA13&gt;=$EK$17),EB13,0),IF(AND(EE13&lt;&gt;"",EE13&gt;=$EK$17),EF13,0),IF(AND(EH13&lt;&gt;"",EH13&gt;=$EK$17),EI13,0),IF(AND(FF13&lt;&gt;"",FF13&gt;=$FS$17),FG13,0),IF(AND(FI13&lt;&gt;"",FI13&gt;=$FS$17),FJ13,0),IF(AND(FM13&lt;&gt;"",FM13&gt;=$FS$17),FN13,0),IF(AND(FP13&lt;&gt;"",FP13&gt;=$FS$17),FQ13,0),IF(AND(GN13&lt;&gt;"",GN13&gt;=$HA$17),GO13,0),IF(AND(GQ13&lt;&gt;"",GQ13&gt;=$HA$17),GR13,0),IF(AND(GU13&lt;&gt;"",GU13&gt;=$HA$17),GV13,0),IF(AND(GX13&lt;&gt;"",GX13&gt;=$HA$17),GY13,0),IF(AND(HV13&lt;&gt;"",HV13&gt;=$II$17),HW13,0),IF(AND(HY13&lt;&gt;"",HY13&gt;=$II$17),HZ13,0),IF(AND(IC13&lt;&gt;"",IC13&gt;=$II$17),ID13,0),IF(AND(IF13&lt;&gt;"",IF13&gt;=$II$17),IG13,0),IF(AND(JD13&lt;&gt;"",JD13&gt;=$JQ$17),JE13,0),IF(AND(JG13&lt;&gt;"",JG13&gt;=$JQ$17),JH13,0),IF(AND(JK13&lt;&gt;"",JK13&gt;=$JQ$17),JL13,0),IF(AND(JN13&lt;&gt;"",JN13&gt;=$JQ$17),JO13,0),IF(AND(KL13&lt;&gt;"",KL13&gt;=$KY$17),KM13,0),IF(AND(KO13&lt;&gt;"",KO13&gt;=$KY$17),KP13,0),IF(AND(KS13&lt;&gt;"",KS13&gt;=$KY$17),KT13,0),IF(AND(KV13&lt;&gt;"",KV13&gt;=$KY$17),KW13,0),IF(AND(LT13&lt;&gt;"",LT13&gt;=$MG$17),LU13,0),IF(AND(LW13&lt;&gt;"",LW13&gt;=$MG$17),LX13,0),IF(AND(MA13&lt;&gt;"",MA13&gt;=$MG$17),MB13,0),IF(AND(MD13&lt;&gt;"",MD13&gt;=$MG$17),ME13,0),IF(AND(NB13&lt;&gt;"",NB13&gt;=$NO$17),NC13,0),IF(AND(NE13&lt;&gt;"",NE13&gt;=$NO$17),NF13,0),IF(AND(NI13&lt;&gt;"",NI13&gt;=$NO$17),NJ13,0),IF(AND(NL13&lt;&gt;"",NL13&gt;=$NO$17),NM13,0),IF(AND(OJ13&lt;&gt;"",OJ13&gt;=$OW$17),OK13,0),IF(AND(OM13&lt;&gt;"",OM13&gt;=$OW$17),ON13,0),IF(AND(OQ13&lt;&gt;"",OQ13&gt;=$OW$17),OR13,0),IF(AND(OT13&lt;&gt;"",OT13&gt;=$OW$17),OU13,0),IF(AND(PR13&lt;&gt;"",PR13&gt;=$QE$17),PS13,0),IF(AND(PU13&lt;&gt;"",PU13&gt;=$QE$17),PV13,0),IF(AND(PY13&lt;&gt;"",PY13&gt;=$QE$17),PZ13,0),IF(AND(QB13&lt;&gt;"",QB13&gt;=$QE$17),QC13,0),IF(AND(QZ13&lt;&gt;"",QZ13&gt;=$RM$17),RA13,0),IF(AND(RC13&lt;&gt;"",RC13&gt;=$RM$17),RD13,0),IF(AND(RG13&lt;&gt;"",RG13&gt;=$RM$17),RH13,0),IF(AND(RJ13&lt;&gt;"",RJ13&gt;=$RM$17),RK13,0),IF(AND(SH13&lt;&gt;"",SH13&gt;=$SU$17),SI13,0),IF(AND(SK13&lt;&gt;"",SK13&gt;=$SU$17),SL13,0),IF(AND(SO13&lt;&gt;"",SO13&gt;=$SU$17),SP13,0),IF(AND(SR13&lt;&gt;"",SR13&gt;=$SU$17),SS13,0),IF(AND(TP13&lt;&gt;"",TP13&gt;=$UC$17),TQ13,0),IF(AND(TS13&lt;&gt;"",TS13&gt;=$UC$17),TT13,0),IF(AND(TW13&lt;&gt;"",TW13&gt;=$UC$17),TX13,0),IF(AND(TZ13&lt;&gt;"",TZ13&gt;=$UC$17),UA13,0),IF(AND(UX13&lt;&gt;"",UX13&gt;=$VK$17),UY13,0),IF(AND(VA13&lt;&gt;"",VA13&gt;=$VK$17),VB13,0),IF(AND(VE13&lt;&gt;"",VE13&gt;=$VK$17),VF13,0),IF(AND(VH13&lt;&gt;"",VH13&gt;=$VK$17),VI13,0),IF(AND(WF13&lt;&gt;"",WF13&gt;=$WS$17),WG13,0),IF(AND(WI13&lt;&gt;"",WI13&gt;=$WS$17),WJ13,0),IF(AND(WM13&lt;&gt;"",WM13&gt;=$WS$17),WN13,0),IF(AND(WP13&lt;&gt;"",WP13&gt;=$WS$17),WQ13,0)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0.87999999999999545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2025 Coimbra Gym Fest (July 6)</v>
      </c>
      <c r="Y13" s="22">
        <v>13.55</v>
      </c>
      <c r="Z13" s="22">
        <v>9.3000000000000007</v>
      </c>
      <c r="AA13" s="22">
        <v>11.7</v>
      </c>
      <c r="AB13" s="22">
        <v>13.84</v>
      </c>
      <c r="AC13" s="22">
        <v>0</v>
      </c>
      <c r="AD13" s="22">
        <v>8.4</v>
      </c>
      <c r="AE13" s="22">
        <v>5.1999999999999993</v>
      </c>
      <c r="AF13" s="22">
        <v>7.2</v>
      </c>
      <c r="AG13" s="22">
        <v>8.26</v>
      </c>
      <c r="AH13" s="22">
        <v>0</v>
      </c>
      <c r="AI13" s="22">
        <v>11.8</v>
      </c>
      <c r="AJ13" s="22">
        <v>8.85</v>
      </c>
      <c r="AK13" s="22">
        <v>12</v>
      </c>
      <c r="AL13" s="22">
        <v>14.02</v>
      </c>
      <c r="AM13" s="22">
        <v>0.1</v>
      </c>
      <c r="AN13" s="27" t="s">
        <v>53</v>
      </c>
      <c r="AO13" s="38">
        <f>IF(AA13&gt;0,AA13,"")</f>
        <v>11.7</v>
      </c>
      <c r="AP13" s="38">
        <f>IF(AB13&gt;0,AB13,"")</f>
        <v>13.84</v>
      </c>
      <c r="AQ13" s="40">
        <f>IF(SUM(Y13:AB13)-AC13&gt;0,SUM(Y13:AB13)-AC13,"")</f>
        <v>48.39</v>
      </c>
      <c r="AR13" s="40">
        <f>IF(AF13&gt;0,AF13,"")</f>
        <v>7.2</v>
      </c>
      <c r="AS13" s="40">
        <f>IF(AG13&gt;0,AG13,"")</f>
        <v>8.26</v>
      </c>
      <c r="AT13" s="40">
        <f>IF(SUM(AD13:AG13)-AH13&gt;0,SUM(AD13:AG13)-AH13,"")</f>
        <v>29.060000000000002</v>
      </c>
      <c r="AU13" s="40">
        <f>IF(AQ13="","",MAX(AQ13,AT13))</f>
        <v>48.39</v>
      </c>
      <c r="AV13" s="40">
        <f>IF(AK13&gt;0,AK13,"")</f>
        <v>12</v>
      </c>
      <c r="AW13" s="40">
        <f>IF(AL13&gt;0,AL13,"")</f>
        <v>14.02</v>
      </c>
      <c r="AX13" s="40">
        <f>IF(SUM(AI13:AL13)-AM13&gt;0,SUM(AI13:AL13)-AM13,"")</f>
        <v>46.57</v>
      </c>
      <c r="AY13" s="40">
        <f>IF(SUM(AU13,AX13)&gt;0,SUM(AU13,AX13),"")</f>
        <v>94.960000000000008</v>
      </c>
      <c r="AZ13" s="26">
        <v>13.55</v>
      </c>
      <c r="BA13" s="26">
        <v>9.3000000000000007</v>
      </c>
      <c r="BB13" s="26">
        <v>11.7</v>
      </c>
      <c r="BC13" s="26">
        <v>13.84</v>
      </c>
      <c r="BD13" s="26">
        <v>0</v>
      </c>
      <c r="BE13" s="26">
        <v>8.4</v>
      </c>
      <c r="BF13" s="26">
        <v>5.1999999999999993</v>
      </c>
      <c r="BG13" s="26">
        <v>7.2</v>
      </c>
      <c r="BH13" s="26">
        <v>8.26</v>
      </c>
      <c r="BI13" s="26">
        <v>0</v>
      </c>
      <c r="BJ13" s="26">
        <v>11.8</v>
      </c>
      <c r="BK13" s="26">
        <v>8.85</v>
      </c>
      <c r="BL13" s="26">
        <v>12</v>
      </c>
      <c r="BM13" s="26">
        <v>14.02</v>
      </c>
      <c r="BN13" s="26">
        <v>0.1</v>
      </c>
      <c r="BO13" s="28" t="s">
        <v>53</v>
      </c>
      <c r="BP13" s="39">
        <f>IF(BB13&gt;0,BB13,"")</f>
        <v>11.7</v>
      </c>
      <c r="BQ13" s="39">
        <f>IF(BC13&gt;0,BC13,"")</f>
        <v>13.84</v>
      </c>
      <c r="BR13" s="11">
        <f>IF(SUM(AZ13:BC13)-BD13&gt;0,SUM(AZ13:BC13)-BD13,"")</f>
        <v>48.39</v>
      </c>
      <c r="BS13" s="11">
        <f>IF(BG13&gt;0,BG13,"")</f>
        <v>7.2</v>
      </c>
      <c r="BT13" s="11">
        <f>IF(BH13&gt;0,BH13,"")</f>
        <v>8.26</v>
      </c>
      <c r="BU13" s="11">
        <f>IF(SUM(BE13:BH13)-BI13&gt;0,SUM(BE13:BH13)-BI13,"")</f>
        <v>29.060000000000002</v>
      </c>
      <c r="BV13" s="11">
        <f>IF(BR13="","",MAX(BR13,BU13))</f>
        <v>48.39</v>
      </c>
      <c r="BW13" s="11">
        <f>IF(BL13&gt;0,BL13,"")</f>
        <v>12</v>
      </c>
      <c r="BX13" s="11">
        <f>IF(BM13&gt;0,BM13,"")</f>
        <v>14.02</v>
      </c>
      <c r="BY13" s="11">
        <f>IF(SUM(BJ13:BM13)-BN13&gt;0,SUM(BJ13:BM13)-BN13,"")</f>
        <v>46.57</v>
      </c>
      <c r="BZ13" s="11">
        <f>IF(SUM(BV13,BY13)&gt;0,SUM(BV13,BY13),"")</f>
        <v>94.960000000000008</v>
      </c>
      <c r="CA13" s="22">
        <v>14.4</v>
      </c>
      <c r="CB13" s="22">
        <v>9.3000000000000007</v>
      </c>
      <c r="CC13" s="22">
        <v>12.7</v>
      </c>
      <c r="CD13" s="22">
        <v>13.78</v>
      </c>
      <c r="CE13" s="22">
        <v>0</v>
      </c>
      <c r="CF13" s="22">
        <v>2.9</v>
      </c>
      <c r="CG13" s="22">
        <v>1.8</v>
      </c>
      <c r="CH13" s="22">
        <v>3</v>
      </c>
      <c r="CI13" s="22">
        <v>3</v>
      </c>
      <c r="CJ13" s="22">
        <v>0</v>
      </c>
      <c r="CK13" s="22">
        <v>12.8</v>
      </c>
      <c r="CL13" s="22">
        <v>9.1999999999999993</v>
      </c>
      <c r="CM13" s="22">
        <v>12.5</v>
      </c>
      <c r="CN13" s="22">
        <v>14.4</v>
      </c>
      <c r="CO13" s="22">
        <v>0.2</v>
      </c>
      <c r="CP13" s="27"/>
      <c r="CQ13" s="38">
        <f>IF(CC13&gt;0,CC13,"")</f>
        <v>12.7</v>
      </c>
      <c r="CR13" s="38">
        <f>IF(CD13&gt;0,CD13,"")</f>
        <v>13.78</v>
      </c>
      <c r="CS13" s="40">
        <f>IF(SUM(CA13:CD13)-CE13&gt;0,SUM(CA13:CD13)-CE13,"")</f>
        <v>50.180000000000007</v>
      </c>
      <c r="CT13" s="40">
        <f>IF(CH13&gt;0,CH13,"")</f>
        <v>3</v>
      </c>
      <c r="CU13" s="40">
        <f>IF(CI13&gt;0,CI13,"")</f>
        <v>3</v>
      </c>
      <c r="CV13" s="40">
        <f>IF(SUM(CF13:CI13)-CJ13&gt;0,SUM(CF13:CI13)-CJ13,"")</f>
        <v>10.7</v>
      </c>
      <c r="CW13" s="40">
        <f>IF(CS13="","",MAX(CS13,CV13))</f>
        <v>50.180000000000007</v>
      </c>
      <c r="CX13" s="40">
        <f>IF(CM13&gt;0,CM13,"")</f>
        <v>12.5</v>
      </c>
      <c r="CY13" s="40">
        <f>IF(CN13&gt;0,CN13,"")</f>
        <v>14.4</v>
      </c>
      <c r="CZ13" s="40">
        <f>IF(SUM(CK13:CN13)-CO13&gt;0,SUM(CK13:CN13)-CO13,"")</f>
        <v>48.699999999999996</v>
      </c>
      <c r="DA13" s="40">
        <f>IF(SUM(CW13,CZ13)&gt;0,SUM(CW13,CZ13),"")</f>
        <v>98.88</v>
      </c>
      <c r="DB13" s="51">
        <f>IF(MAX(ED13,FL13,GT13,IB13,JJ13,KR13,LZ13,NH13,OP13,PX13,RF13,SN13,TV13,VD13,WWL13)-IF(N13="",0,N13)&gt;0.001,MAX(ED13,FL13,GT13,IB13,JJ13,KR13,LZ13,NH13,OP13,PX13,RF13,SN13,TV13,VD13,WL13)-IF(N13="",0,N13),"")</f>
        <v>0.87999999999999545</v>
      </c>
      <c r="DC13" s="51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>0.25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>
        <v>13.7</v>
      </c>
      <c r="HC13" s="18">
        <v>9</v>
      </c>
      <c r="HD13" s="18">
        <v>12.7</v>
      </c>
      <c r="HE13" s="18">
        <v>13.87</v>
      </c>
      <c r="HF13" s="18">
        <v>0</v>
      </c>
      <c r="HG13" s="18">
        <v>11.7</v>
      </c>
      <c r="HH13" s="18">
        <v>7.2</v>
      </c>
      <c r="HI13" s="18">
        <v>8.3000000000000007</v>
      </c>
      <c r="HJ13" s="18">
        <v>11.08</v>
      </c>
      <c r="HK13" s="18">
        <v>0.2</v>
      </c>
      <c r="HL13" s="18">
        <v>13.3</v>
      </c>
      <c r="HM13" s="18">
        <v>9.1</v>
      </c>
      <c r="HN13" s="18">
        <v>12.7</v>
      </c>
      <c r="HO13" s="18">
        <v>13.85</v>
      </c>
      <c r="HP13" s="18">
        <v>0</v>
      </c>
      <c r="HQ13" s="18"/>
      <c r="HR13" s="18"/>
      <c r="HS13" s="18"/>
      <c r="HT13" s="18"/>
      <c r="HU13" s="18"/>
      <c r="HV13" s="11">
        <f>IF(HD13&gt;0,HD13,"")</f>
        <v>12.7</v>
      </c>
      <c r="HW13" s="11">
        <f>IF(HE13&gt;0,HE13,"")</f>
        <v>13.87</v>
      </c>
      <c r="HX13" s="11">
        <f>IF(SUM(HB13:HE13)-HF13&gt;0,SUM(HB13:HE13)-HF13,"")</f>
        <v>49.269999999999996</v>
      </c>
      <c r="HY13" s="11">
        <f>IF(HI13&gt;0,HI13,"")</f>
        <v>8.3000000000000007</v>
      </c>
      <c r="HZ13" s="11">
        <f>IF(HJ13&gt;0,HJ13,"")</f>
        <v>11.08</v>
      </c>
      <c r="IA13" s="11">
        <f>IF(SUM(HG13:HJ13)-HK13&gt;0,SUM(HG13:HJ13)-HK13,"")</f>
        <v>38.08</v>
      </c>
      <c r="IB13" s="11">
        <f>IF(MAX(HX13,IA13)&gt;0,MAX(HX13,IA13),"")</f>
        <v>49.269999999999996</v>
      </c>
      <c r="IC13" s="11">
        <f>IF(HN13&gt;0,HN13,"")</f>
        <v>12.7</v>
      </c>
      <c r="ID13" s="11">
        <f>IF(HO13&gt;0,HO13,"")</f>
        <v>13.85</v>
      </c>
      <c r="IE13" s="11">
        <f>IF(SUM(HL13:HO13)-HP13&gt;0,SUM(HL13:HO13)-HP13,"")</f>
        <v>48.949999999999996</v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>
        <f>IF(SUM(IB13,IE13,IH13)&gt;0,SUM(IB13,IE13,IH13),"")</f>
        <v>98.22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13.975000000000001</v>
      </c>
      <c r="WU13" s="26">
        <f>IF($CP13="P",CB13,(CB13+BA13)/2)</f>
        <v>9.3000000000000007</v>
      </c>
      <c r="WV13" s="26">
        <f>IF($CP13="P",CC13,(CC13+BB13)/2)</f>
        <v>12.2</v>
      </c>
      <c r="WW13" s="26">
        <f>IF($CP13="P",CD13,(CD13+BC13)/2)</f>
        <v>13.809999999999999</v>
      </c>
      <c r="WX13" s="26">
        <f>IF($CP13="P",CE13,(CE13+BD13)/2)</f>
        <v>0</v>
      </c>
      <c r="WY13" s="26">
        <f>IF($CP13="P",CF13,(CF13+BE13)/2)</f>
        <v>5.65</v>
      </c>
      <c r="WZ13" s="26">
        <f>IF($CP13="P",CG13,(CG13+BF13)/2)</f>
        <v>3.4999999999999996</v>
      </c>
      <c r="XA13" s="26">
        <f>IF($CP13="P",CH13,(CH13+BG13)/2)</f>
        <v>5.0999999999999996</v>
      </c>
      <c r="XB13" s="26">
        <f>IF($CP13="P",CI13,(CI13+BH13)/2)</f>
        <v>5.63</v>
      </c>
      <c r="XC13" s="26">
        <f>IF($CP13="P",CJ13,(CJ13+BI13)/2)</f>
        <v>0</v>
      </c>
      <c r="XD13" s="26">
        <f>IF($CP13="P",CK13,(CK13+BJ13)/2)</f>
        <v>12.3</v>
      </c>
      <c r="XE13" s="26">
        <f>IF($CP13="P",CL13,(CL13+BK13)/2)</f>
        <v>9.0249999999999986</v>
      </c>
      <c r="XF13" s="26">
        <f>IF($CP13="P",CM13,(CM13+BL13)/2)</f>
        <v>12.25</v>
      </c>
      <c r="XG13" s="26">
        <f>IF($CP13="P",CN13,(CN13+BM13)/2)</f>
        <v>14.21</v>
      </c>
      <c r="XH13" s="26">
        <f>IF($CP13="P",CO13,(CO13+BN13)/2)</f>
        <v>0.15000000000000002</v>
      </c>
      <c r="XI13" s="28" t="s">
        <v>53</v>
      </c>
      <c r="XJ13" s="11">
        <f>IF(WV13&gt;0,WV13,"")</f>
        <v>12.2</v>
      </c>
      <c r="XK13" s="11">
        <f>IF(WW13&gt;0,WW13,"")</f>
        <v>13.809999999999999</v>
      </c>
      <c r="XL13" s="11">
        <f>IF(SUM(WT13:WW13)-WX13&gt;0,SUM(WT13:WW13)-WX13,"")</f>
        <v>49.284999999999997</v>
      </c>
      <c r="XM13" s="11">
        <f>IF(XA13&gt;0,XA13,"")</f>
        <v>5.0999999999999996</v>
      </c>
      <c r="XN13" s="11">
        <f>IF(XB13&gt;0,XB13,"")</f>
        <v>5.63</v>
      </c>
      <c r="XO13" s="11">
        <f>IF(SUM(WY13:XB13)-XC13&gt;0,SUM(WY13:XB13)-XC13,"")</f>
        <v>19.88</v>
      </c>
      <c r="XP13" s="11">
        <f>IF(MAX(XL13,XO13)&gt;0,MAX(XL13,XO13),"")</f>
        <v>49.284999999999997</v>
      </c>
      <c r="XQ13" s="11">
        <f>IF(XF13&gt;0,XF13,"")</f>
        <v>12.25</v>
      </c>
      <c r="XR13" s="11">
        <f>IF(XG13&gt;0,XG13,"")</f>
        <v>14.21</v>
      </c>
      <c r="XS13" s="11">
        <f>IF(SUM(XD13:XG13)-XH13&gt;0,SUM(XD13:XG13)-XH13,"")</f>
        <v>47.635000000000005</v>
      </c>
      <c r="XT13" s="11">
        <f>IF(SUM(XP13,XS13)&gt;0,SUM(XP13,XS13),"")</f>
        <v>96.92</v>
      </c>
    </row>
    <row r="14" spans="1:644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129</v>
      </c>
      <c r="C14" s="4" t="s">
        <v>5</v>
      </c>
      <c r="D14" s="4">
        <v>2004</v>
      </c>
      <c r="E14" s="9">
        <f>SUM(J14:V14)+SUM(J14:T14)*0.0000001+SUM(J14)*0.0000000000001</f>
        <v>160.85001608500454</v>
      </c>
      <c r="F14" s="3" t="str">
        <f>IF(OR(AND(AO14&gt;=AY$17,AO14&lt;&gt;"",AQ14&gt;=AY$21,AQ14&lt;&gt;"",AN14=""),AND(AR14&gt;=AY$17,AR14&lt;&gt;"",AT14&gt;=AY$21,AT14&lt;&gt;"",AN14=""),AND(AV14&gt;=AY$17,AV14&lt;&gt;"",AX14&gt;=AY$21,AX14&lt;&gt;"",AN14=""),AND(BP14&gt;=BZ$17,BP14&lt;&gt;"",BR14&gt;=BZ$21,BR14&lt;&gt;"",BO14=""),AND(BS14&gt;=BZ$17,BS14&lt;&gt;"",BU14&gt;=BZ$21,BU14&lt;&gt;"",BO14=""),AND(BW14&gt;=BZ$17,BW14&lt;&gt;"",BY14&gt;=BZ$21,BY14&lt;&gt;"",BO14=""),AND(CQ14&gt;=DA$17,CQ14&lt;&gt;"",CS14&gt;=DA$21,CS14&lt;&gt;"",CP14=""),AND(CT14&gt;=DA$17,CT14&lt;&gt;"",CV14&gt;=DA$21,CV14&lt;&gt;"",CP14=""),AND(CX14&gt;=DA$17,CX14&lt;&gt;"",CZ14&gt;=DA$21,CZ14&lt;&gt;"",CP14=""),AND(DX14&gt;=EK$17,DX14&lt;&gt;"",DZ14&gt;=EK$21,DZ14&lt;&gt;""),AND(EA14&gt;=EK$17,EA14&lt;&gt;"",EC14&gt;=EK$21,EC14&lt;&gt;""),AND(EE14&gt;=EK$17,EE14&lt;&gt;"",EG14&gt;=EK$21,EG14&lt;&gt;""),AND(EH14&gt;=EK$17,EH14&lt;&gt;"",EJ14&gt;=EK$21,EJ14&lt;&gt;""),AND(FF14&gt;=FS$17,FF14&lt;&gt;"",FH14&gt;=FS$21,FH14&lt;&gt;""),AND(FI14&gt;=FS$17,FI14&lt;&gt;"",FK14&gt;=FS$21,FK14&lt;&gt;""),AND(FM14&gt;=FS$17,FM14&lt;&gt;"",FO14&gt;=FS$21,FO14&lt;&gt;""),AND(FP14&gt;=FS$17,FP14&lt;&gt;"",FR14&gt;=FS$21,FR14&lt;&gt;""),AND(GN14&gt;=HA$17,GN14&lt;&gt;"",GP14&gt;=HA$21,GP14&lt;&gt;""),AND(GQ14&gt;=HA$17,GQ14&lt;&gt;"",GS14&gt;=HA$21,GS14&lt;&gt;""),AND(GU14&gt;=HA$17,GU14&lt;&gt;"",GW14&gt;=HA$21,GW14&lt;&gt;""),AND(GX14&gt;=HA$17,GX14&lt;&gt;"",GZ14&gt;=HA$21,GZ14&lt;&gt;""),AND(HV14&gt;=II$17,HV14&lt;&gt;"",HX14&gt;=II$21,HX14&lt;&gt;""),AND(HY14&gt;=II$17,HY14&lt;&gt;"",IA14&gt;=II$21,IA14&lt;&gt;""),AND(IC14&gt;=II$17,IC14&lt;&gt;"",IE14&gt;=II$21,IE14&lt;&gt;""),AND(IF14&gt;=II$17,IF14&lt;&gt;"",IH14&gt;=II$21,IH14&lt;&gt;""),AND(JD14&gt;=JQ$17,JD14&lt;&gt;"",JF14&gt;=JQ$21,JF14&lt;&gt;""),AND(JG14&gt;=JQ$17,JG14&lt;&gt;"",JI14&gt;=JQ$21,JI14&lt;&gt;""),AND(JK14&gt;=JQ$17,JK14&lt;&gt;"",JM14&gt;=JQ$21,JM14&lt;&gt;""),AND(JN14&gt;=JQ$17,JN14&lt;&gt;"",JP14&gt;=JQ$21,JP14&lt;&gt;""),AND(KL14&gt;=KY$17,KL14&lt;&gt;"",KN14&gt;=KY$21,KN14&lt;&gt;""),AND(KO14&gt;=KY$17,KO14&lt;&gt;"",KQ14&gt;=KY$21,KQ14&lt;&gt;""),AND(KS14&gt;=KY$17,KS14&lt;&gt;"",KU14&gt;=KY$21,KU14&lt;&gt;""),AND(KV14&gt;=KY$17,KV14&lt;&gt;"",KX14&gt;=KY$21,KX14&lt;&gt;""),AND(LT14&gt;=MG$17,LT14&lt;&gt;"",LV14&gt;=MG$21,LV14&lt;&gt;""),AND(LW14&gt;=MG$17,LW14&lt;&gt;"",LY14&gt;=MG$21,LY14&lt;&gt;""),AND(MA14&gt;=MG$17,MA14&lt;&gt;"",MC14&gt;=MG$21,MC14&lt;&gt;""),AND(MD14&gt;=MG$17,MD14&lt;&gt;"",MF14&gt;=MG$21,MF14&lt;&gt;""),AND(NB14&gt;=NO$17,NB14&lt;&gt;"",ND14&gt;=NO$21,ND14&lt;&gt;""),AND(NE14&gt;=NO$17,NE14&lt;&gt;"",NG14&gt;=NO$21,NG14&lt;&gt;""),AND(NI14&gt;=NO$17,NI14&lt;&gt;"",NK14&gt;=NO$21,NK14&lt;&gt;""),AND(NL14&gt;=NO$17,NL14&lt;&gt;"",NN14&gt;=NO$21,NN14&lt;&gt;""),AND(OJ14&gt;=OW$17,OJ14&lt;&gt;"",OL14&gt;=OW$21,OL14&lt;&gt;""),AND(OM14&gt;=OW$17,OM14&lt;&gt;"",OO14&gt;=OW$21,OO14&lt;&gt;""),AND(OQ14&gt;=OW$17,OQ14&lt;&gt;"",OS14&gt;=OW$21,OS14&lt;&gt;""),AND(OT14&gt;=OW$17,OT14&lt;&gt;"",OV14&gt;=OW$21,OV14&lt;&gt;""),AND(PR14&gt;=QE$17,PR14&lt;&gt;"",PT14&gt;=QE$21,PT14&lt;&gt;""),AND(PU14&gt;=QE$17,PU14&lt;&gt;"",PW14&gt;=QE$21,PW14&lt;&gt;""),AND(PY14&gt;=QE$17,PY14&lt;&gt;"",QA14&gt;=QE$21,QA14&lt;&gt;""),AND(QB14&gt;=QE$17,QB14&lt;&gt;"",QD14&gt;=QE$21,QD14&lt;&gt;""),AND(QZ14&gt;=RM$17,QZ14&lt;&gt;"",RB14&gt;=RM$21,RB14&lt;&gt;""),AND(RC14&gt;=RM$17,RC14&lt;&gt;"",RE14&gt;=RM$21,RE14&lt;&gt;""),AND(RG14&gt;=RM$17,RG14&lt;&gt;"",RI14&gt;=RM$21,RI14&lt;&gt;""),AND(RJ14&gt;=RM$17,RJ14&lt;&gt;"",RL14&gt;=RM$21,RL14&lt;&gt;""),AND(SH14&gt;=SU$17,SH14&lt;&gt;"",SJ14&gt;=SU$21,SJ14&lt;&gt;""),AND(SK14&gt;=SU$17,SK14&lt;&gt;"",SM14&gt;=SU$21,SM14&lt;&gt;""),AND(SO14&gt;=SU$17,SO14&lt;&gt;"",SQ14&gt;=SU$21,SQ14&lt;&gt;""),AND(SR14&gt;=SU$17,SR14&lt;&gt;"",ST14&gt;=SU$21,ST14&lt;&gt;""),AND(TP14&gt;=UC$17,TP14&lt;&gt;"",TR14&gt;=UC$21,TR14&lt;&gt;""),AND(TS14&gt;=UC$17,TS14&lt;&gt;"",TU14&gt;=UC$21,TU14&lt;&gt;""),AND(TW14&gt;=UC$17,TW14&lt;&gt;"",TY14&gt;=UC$21,TYY14&lt;&gt;""),AND(TZ14&gt;=UC$17,TZ14&lt;&gt;"",UB14&gt;=UC$21,UB14&lt;&gt;""),AND(UX14&gt;=VK$17,UX14&lt;&gt;"",UZ14&gt;=VK$21,UZ14&lt;&gt;""),AND(VA14&gt;=VK$17,VA14&lt;&gt;"",VC14&gt;=VK$21,VC14&lt;&gt;""),AND(VE14&gt;=VK$17,VE14&lt;&gt;"",VG14&gt;=VK$21,VG14&lt;&gt;""),AND(VH14&gt;=VK$17,VH14&lt;&gt;"",VJ14&gt;=VK$21,VJ14&lt;&gt;""),AND(WF14&gt;=WS$17,WF14&lt;&gt;"",WH14&gt;=WS$21,WH14&lt;&gt;""),AND(WI14&gt;=WS$17,WI14&lt;&gt;"",WK14&gt;=WS$21,WK14&lt;&gt;""),AND(WM14&gt;=WS$17,WM14&lt;&gt;"",WO14&gt;=WS$21,WO14&lt;&gt;""),AND(WP14&gt;=WS$17,WP14&lt;&gt;"",WR14&gt;=WS$21,WR14&lt;&gt;"")),"P","")</f>
        <v/>
      </c>
      <c r="G14" s="3" t="str">
        <f>IF(OR(AND(AQ14&gt;=AY$21,AQ14&lt;&gt;"",AN14=""),AND(AT14&gt;=AY$21,AT14&lt;&gt;"",AN14=""),AND(AX14&gt;=AY$21,AX14&lt;&gt;"",AN14=""),AND(BR14&gt;=BZ$21,BR14&lt;&gt;"",BO14=""),AND(BU14&gt;=BZ$21,BU14&lt;&gt;"",BO14=""),AND(BY14&gt;=BZ$21,BY14&lt;&gt;"",BO14=""),AND(CS14&gt;=DA$21,CS14&lt;&gt;"",CP14=""),AND(CV14&gt;=DA$21,CV14&lt;&gt;"",CP14=""),AND(CZ14&gt;=DA$21,CZ14&lt;&gt;"",CP14=""),AND(DZ14&gt;=EK$21,DZ14&lt;&gt;""),AND(EC14&gt;=EK$21,EC14&lt;&gt;""),AND(EG14&gt;=EK$21,EG14&lt;&gt;""),AND(EJ14&gt;=EK$21,EJ14&lt;&gt;""),AND(FH14&gt;=FS$21,FH14&lt;&gt;""),AND(FK14&gt;=FS$21,FK14&lt;&gt;""),AND(FO14&gt;=FS$21,FO14&lt;&gt;""),AND(FR14&gt;=FS$21,FR14&lt;&gt;""),AND(GP14&gt;=HA$21,GP14&lt;&gt;""),AND(GS14&gt;=HA$21,GS14&lt;&gt;""),AND(GW14&gt;=HA$21,GW14&lt;&gt;""),AND(GZ14&gt;=HA$21,GZ14&lt;&gt;""),AND(HX14&gt;=II$21,HX14&lt;&gt;""),AND(IA14&gt;=II$21,IA14&lt;&gt;""),AND(IE14&gt;=II$21,IE14&lt;&gt;""),AND(IH14&gt;=II$21,IH14&lt;&gt;""),AND(JF14&gt;=JQ$21,JF14&lt;&gt;""),AND(JI14&gt;=JQ$21,JI14&lt;&gt;""),AND(JM14&gt;=JQ$21,JM14&lt;&gt;""),AND(JP14&gt;=JQ$21,JP14&lt;&gt;""),AND(KN14&gt;=KY$21,KN14&lt;&gt;""),AND(KQ14&gt;=KY$21,KQ14&lt;&gt;""),AND(KU14&gt;=KY$21,KU14&lt;&gt;""),AND(KX14&gt;=KY$21,KX14&lt;&gt;""),AND(LV14&gt;=MG$21,LV14&lt;&gt;""),AND(LY14&gt;=MG$21,LY14&lt;&gt;""),AND(MC14&gt;=MG$21,MC14&lt;&gt;""),AND(MF14&gt;=MG$21,MF14&lt;&gt;""),AND(ND14&gt;=NO$21,ND14&lt;&gt;""),AND(NG14&gt;=NO$21,NG14&lt;&gt;""),AND(NK14&gt;=NO$21,NK14&lt;&gt;""),AND(NN14&gt;=NO$21,NN14&lt;&gt;""),AND(OL14&gt;=OW$21,OL14&lt;&gt;""),AND(OO14&gt;=OW$21,OO14&lt;&gt;""),AND(OS14&gt;=OW$21,OS14&lt;&gt;""),AND(OV14&gt;=OW$21,OV14&lt;&gt;""),AND(PT14&gt;=QE$21,PT14&lt;&gt;""),AND(PW14&gt;=QE$21,PW14&lt;&gt;""),AND(QA14&gt;=QE$21,QA14&lt;&gt;""),AND(QD14&gt;=QE$21,QD14&lt;&gt;""),AND(RB14&gt;=RM$21,RB14&lt;&gt;""),AND(RE14&gt;=RM$21,RE14&lt;&gt;""),AND(RI14&gt;=RM$21,RI14&lt;&gt;""),AND(RL14&gt;=RM$21,RL14&lt;&gt;""),AND(SJ14&gt;=SU$21,SJ14&lt;&gt;""),AND(SM14&gt;=SU$21,SM14&lt;&gt;""),AND(SQ14&gt;=SU$21,SQ14&lt;&gt;""),AND(ST14&gt;=SU$21,ST14&lt;&gt;""),AND(TR14&gt;=UC$21,TR14&lt;&gt;""),AND(TU14&gt;=UC$21,TU14&lt;&gt;""),AND(TY14&gt;=UC$21,TYY14&lt;&gt;""),AND(UB14&gt;=UC$21,UB14&lt;&gt;""),AND(UZ14&gt;=VK$21,UZ14&lt;&gt;""),AND(VC14&gt;=VK$21,VC14&lt;&gt;""),AND(VG14&gt;=VK$21,VG14&lt;&gt;""),AND(VJ14&gt;=VK$21,VJ14&lt;&gt;""),AND(WH14&gt;=WS$21,WH14&lt;&gt;""),AND(WK14&gt;=WS$21,WK14&lt;&gt;""),AND(WO14&gt;=WS$21,WO14&lt;&gt;""),AND(WR14&gt;=WS$21,WR14&lt;&gt;"")),"P","")</f>
        <v/>
      </c>
      <c r="H14" s="36" t="str">
        <f>IF(AND(G14="P",F14=""),"No DD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$344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Merit",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,AND(TP14&gt;=UC$19,TP14&lt;&gt;"",TR14&gt;=UC$23,TR14&lt;&gt;""),AND(TS14&gt;=UC$19,TS14&lt;&gt;"",TU14&gt;=UC$23,TU14&lt;&gt;""),AND(TW14&gt;=UC$19,TW14&lt;&gt;"",TY14&gt;=UC$23,TYY14&lt;&gt;""),AND(TZ14&gt;=UC$19,TZ14&lt;&gt;"",UB14&gt;=UC$23,UB14&lt;&gt;""),AND(UX14&gt;=VK$19,UX14&lt;&gt;"",UZ14&gt;=VK$23,UZ14&lt;&gt;""),AND(VA14&gt;=VK$19,VA14&lt;&gt;"",VC14&gt;=VK$23,VC14&lt;&gt;""),AND(VE14&gt;=VK$19,VE14&lt;&gt;"",VG14&gt;=VK$23,VG14&lt;&gt;""),AND(VH14&gt;=VK$19,VH14&lt;&gt;"",VJ14&gt;=VK$23,VJ14&lt;&gt;""),AND(WF14&gt;=WS$19,WF14&lt;&gt;"",WH14&gt;=WS$23,WH14&lt;&gt;""),AND(WI14&gt;=WS$19,WI14&lt;&gt;"",WK14&gt;=WS$23,WK14&lt;&gt;""),AND(WM14&gt;=WS$19,WM14&lt;&gt;"",WO14&gt;=WS$23,WO14&lt;&gt;""),AND(WP14&gt;=WS$19,WP14&lt;&gt;"",WR14&gt;=WS$23,WR14&lt;&gt;"")),"Excellence",IF(I14="P","Worlds Team",IF(F14="P","National Team","")))))</f>
        <v/>
      </c>
      <c r="I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,AND(TP14&gt;=UC$18,TP14&lt;&gt;"",TR14&gt;=UC$22,TR14&lt;&gt;""),AND(TS14&gt;=UC$18,TS14&lt;&gt;"",TU14&gt;=UC$22,TU14&lt;&gt;""),AND(TW14&gt;=UC$18,TW14&lt;&gt;"",TY14&gt;=UC$22,TYY14&lt;&gt;""),AND(TZ14&gt;=UC$18,TZ14&lt;&gt;"",UB14&gt;=UC$22,UB14&lt;&gt;""),AND(UX14&gt;=VK$18,UX14&lt;&gt;"",UZ14&gt;=VK$22,UZ14&lt;&gt;""),AND(VA14&gt;=VK$18,VA14&lt;&gt;"",VC14&gt;=VK$22,VC14&lt;&gt;""),AND(VE14&gt;=VK$18,VE14&lt;&gt;"",VG14&gt;=VK$22,VG14&lt;&gt;""),AND(VH14&gt;=VK$18,VH14&lt;&gt;"",VJ14&gt;=VK$22,VJ14&lt;&gt;""),AND(WF14&gt;=WS$18,WF14&lt;&gt;"",WH14&gt;=WS$22,WH14&lt;&gt;""),AND(WI14&gt;=WS$18,WI14&lt;&gt;"",WK14&gt;=WS$22,WK14&lt;&gt;""),AND(WM14&gt;=WS$18,WM14&lt;&gt;"",WO14&gt;=WS$22,WO14&lt;&gt;""),AND(WP14&gt;=WS$18,WP14&lt;&gt;"",WR14&gt;=WS$22,WR14&lt;&gt;"")),"P","")</f>
        <v/>
      </c>
      <c r="J14" s="8">
        <f>IF(COUNT(AQ14,AT14,BR14,BU14,CS14,CV14)&gt;0,LARGE((AQ14,AT14,BR14,BU14,CS14,CV14),1),0)</f>
        <v>45.38</v>
      </c>
      <c r="K14" s="8" t="str">
        <f>IF(J14="","",IF(OR(J14=CS14,J14=CV14),$CA$1,IF(OR(J14=BR14,J14=BU14),$AZ$1,IF(OR(J14=AQ14,J14=AT14),$Y$1,""))))</f>
        <v>2024 3rd Domestic Trial</v>
      </c>
      <c r="L14" s="8">
        <f>IF(COUNT(AQ14,AT14,BR14,BU14,CS14,CV14)&gt;1,LARGE((AQ14,AT14,BR14,BU14,CS14,CV14),2),0)</f>
        <v>41.37</v>
      </c>
      <c r="M14" s="8" t="str">
        <f>IF(L14="","",IF(OR(L14=CS14,L14=CV14),$CA$1,IF(OR(L14=BR14,L14=BU14),$AZ$1,IF(OR(L14=AQ14,L14=AT14),$Y$1,""))))</f>
        <v>2025 Elite Canada</v>
      </c>
      <c r="N14" s="8">
        <f>IF(COUNT(AQ14,AT14,BR14,BU14,CS14,CV14)&gt;2,LARGE((AQ14,AT14,BR14,BU14,CS14,CV14),3),0)</f>
        <v>23.55</v>
      </c>
      <c r="O14" s="8" t="str">
        <f>IF(N14="","",IF(OR(N14=CS14,N14=CV14),$CA$1,IF(OR(N14=BR14,N14=BU14),$AZ$1,IF(OR(N14=AQ14,N14=AT14),$Y$1,""))))</f>
        <v>2025 Elite Canada</v>
      </c>
      <c r="P14" s="8">
        <f>IF(MAX(AX14,BY14,CZ14)&gt;0,MAX(AX14,BY14,CZ14),0)</f>
        <v>41.45</v>
      </c>
      <c r="Q14" s="8" t="str">
        <f>IF(P14="","",IF(P14=CZ14,$CA$1,IF(P14=BY14,$AZ$1,IF(P14=AX14,$Y$1,""))))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9.1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2025 Elite Canada</v>
      </c>
      <c r="T14" s="8">
        <f>MAX(IF(AND(AO14&lt;&gt;"",AO14&gt;=$AY$17),AP14,0),IF(AND(AR14&lt;&gt;"",AR14&gt;=$AY$17),AS14,0),IF(AND(AV14&lt;&gt;"",AV14&gt;=$AY$17),AW14,0),IF(AND(BP14&lt;&gt;"",BP14&gt;=$BZ$17),BQ14,0),IF(AND(BS14&lt;&gt;"",BS14&gt;=$BZ$17),BT14,0),IF(AND(BW14&lt;&gt;"",BW14&gt;=$BZ$17),BX14,0),IF(AND(CQ14&lt;&gt;"",CQ14&gt;=$DA$17),CR14,0),IF(AND(CT14&lt;&gt;"",CT14&gt;=$DA$17),CU14,0),IF(AND(CX14&lt;&gt;"",CX14&gt;=$DA$17),CY14,0),IF(AND(DX14&lt;&gt;"",DX14&gt;=$EK$17),DY14,0),IF(AND(EA14&lt;&gt;"",EA14&gt;=$EK$17),EB14,0),IF(AND(EE14&lt;&gt;"",EE14&gt;=$EK$17),EF14,0),IF(AND(EH14&lt;&gt;"",EH14&gt;=$EK$17),EI14,0),IF(AND(FF14&lt;&gt;"",FF14&gt;=$FS$17),FG14,0),IF(AND(FI14&lt;&gt;"",FI14&gt;=$FS$17),FJ14,0),IF(AND(FM14&lt;&gt;"",FM14&gt;=$FS$17),FN14,0),IF(AND(FP14&lt;&gt;"",FP14&gt;=$FS$17),FQ14,0),IF(AND(GN14&lt;&gt;"",GN14&gt;=$HA$17),GO14,0),IF(AND(GQ14&lt;&gt;"",GQ14&gt;=$HA$17),GR14,0),IF(AND(GU14&lt;&gt;"",GU14&gt;=$HA$17),GV14,0),IF(AND(GX14&lt;&gt;"",GX14&gt;=$HA$17),GY14,0),IF(AND(HV14&lt;&gt;"",HV14&gt;=$II$17),HW14,0),IF(AND(HY14&lt;&gt;"",HY14&gt;=$II$17),HZ14,0),IF(AND(IC14&lt;&gt;"",IC14&gt;=$II$17),ID14,0),IF(AND(IF14&lt;&gt;"",IF14&gt;=$II$17),IG14,0),IF(AND(JD14&lt;&gt;"",JD14&gt;=$JQ$17),JE14,0),IF(AND(JG14&lt;&gt;"",JG14&gt;=$JQ$17),JH14,0),IF(AND(JK14&lt;&gt;"",JK14&gt;=$JQ$17),JL14,0),IF(AND(JN14&lt;&gt;"",JN14&gt;=$JQ$17),JO14,0),IF(AND(KL14&lt;&gt;"",KL14&gt;=$KY$17),KM14,0),IF(AND(KO14&lt;&gt;"",KO14&gt;=$KY$17),KP14,0),IF(AND(KS14&lt;&gt;"",KS14&gt;=$KY$17),KT14,0),IF(AND(KV14&lt;&gt;"",KV14&gt;=$KY$17),KW14,0),IF(AND(LT14&lt;&gt;"",LT14&gt;=$MG$17),LU14,0),IF(AND(LW14&lt;&gt;"",LW14&gt;=$MG$17),LX14,0),IF(AND(MA14&lt;&gt;"",MA14&gt;=$MG$17),MB14,0),IF(AND(MD14&lt;&gt;"",MD14&gt;=$MG$17),ME14,0),IF(AND(NB14&lt;&gt;"",NB14&gt;=$NO$17),NC14,0),IF(AND(NE14&lt;&gt;"",NE14&gt;=$NO$17),NF14,0),IF(AND(NI14&lt;&gt;"",NI14&gt;=$NO$17),NJ14,0),IF(AND(NL14&lt;&gt;"",NL14&gt;=$NO$17),NM14,0),IF(AND(OJ14&lt;&gt;"",OJ14&gt;=$OW$17),OK14,0),IF(AND(OM14&lt;&gt;"",OM14&gt;=$OW$17),ON14,0),IF(AND(OQ14&lt;&gt;"",OQ14&gt;=$OW$17),OR14,0),IF(AND(OT14&lt;&gt;"",OT14&gt;=$OW$17),OU14,0),IF(AND(PR14&lt;&gt;"",PR14&gt;=$QE$17),PS14,0),IF(AND(PU14&lt;&gt;"",PU14&gt;=$QE$17),PV14,0),IF(AND(PY14&lt;&gt;"",PY14&gt;=$QE$17),PZ14,0),IF(AND(QB14&lt;&gt;"",QB14&gt;=$QE$17),QC14,0),IF(AND(QZ14&lt;&gt;"",QZ14&gt;=$RM$17),RA14,0),IF(AND(RC14&lt;&gt;"",RC14&gt;=$RM$17),RD14,0),IF(AND(RG14&lt;&gt;"",RG14&gt;=$RM$17),RH14,0),IF(AND(RJ14&lt;&gt;"",RJ14&gt;=$RM$17),RK14,0),IF(AND(SH14&lt;&gt;"",SH14&gt;=$SU$17),SI14,0),IF(AND(SK14&lt;&gt;"",SK14&gt;=$SU$17),SL14,0),IF(AND(SO14&lt;&gt;"",SO14&gt;=$SU$17),SP14,0),IF(AND(SR14&lt;&gt;"",SR14&gt;=$SU$17),SS14,0),IF(AND(TP14&lt;&gt;"",TP14&gt;=$UC$17),TQ14,0),IF(AND(TS14&lt;&gt;"",TS14&gt;=$UC$17),TT14,0),IF(AND(TW14&lt;&gt;"",TW14&gt;=$UC$17),TX14,0),IF(AND(TZ14&lt;&gt;"",TZ14&gt;=$UC$17),UA14,0),IF(AND(UX14&lt;&gt;"",UX14&gt;=$VK$17),UY14,0),IF(AND(VA14&lt;&gt;"",VA14&gt;=$VK$17),VB14,0),IF(AND(VE14&lt;&gt;"",VE14&gt;=$VK$17),VF14,0),IF(AND(VH14&lt;&gt;"",VH14&gt;=$VK$17),VI14,0),IF(AND(WF14&lt;&gt;"",WF14&gt;=$WS$17),WG14,0),IF(AND(WI14&lt;&gt;"",WI14&gt;=$WS$17),WJ14,0),IF(AND(WM14&lt;&gt;"",WM14&gt;=$WS$17),WN14,0),IF(AND(WP14&lt;&gt;"",WP14&gt;=$WS$17)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14.8</v>
      </c>
      <c r="Z14" s="22">
        <v>8.9</v>
      </c>
      <c r="AA14" s="22">
        <v>9.1</v>
      </c>
      <c r="AB14" s="22">
        <v>14.68</v>
      </c>
      <c r="AC14" s="22">
        <v>2.1</v>
      </c>
      <c r="AD14" s="22">
        <v>3.2</v>
      </c>
      <c r="AE14" s="22">
        <v>1.8</v>
      </c>
      <c r="AF14" s="22">
        <v>2.7</v>
      </c>
      <c r="AG14" s="22">
        <v>3.1</v>
      </c>
      <c r="AH14" s="22">
        <v>0</v>
      </c>
      <c r="AI14" s="22">
        <v>3.2</v>
      </c>
      <c r="AJ14" s="22">
        <v>1.6</v>
      </c>
      <c r="AK14" s="22">
        <v>2.7</v>
      </c>
      <c r="AL14" s="22">
        <v>3.12</v>
      </c>
      <c r="AM14" s="22">
        <v>0</v>
      </c>
      <c r="AN14" s="27"/>
      <c r="AO14" s="38">
        <f>IF(AA14&gt;0,AA14,"")</f>
        <v>9.1</v>
      </c>
      <c r="AP14" s="38">
        <f>IF(AB14&gt;0,AB14,"")</f>
        <v>14.68</v>
      </c>
      <c r="AQ14" s="40">
        <f>IF(SUM(Y14:AB14)-AC14&gt;0,SUM(Y14:AB14)-AC14,"")</f>
        <v>45.38</v>
      </c>
      <c r="AR14" s="40">
        <f>IF(AF14&gt;0,AF14,"")</f>
        <v>2.7</v>
      </c>
      <c r="AS14" s="40">
        <f>IF(AG14&gt;0,AG14,"")</f>
        <v>3.1</v>
      </c>
      <c r="AT14" s="40">
        <f>IF(SUM(AD14:AG14)-AH14&gt;0,SUM(AD14:AG14)-AH14,"")</f>
        <v>10.8</v>
      </c>
      <c r="AU14" s="40">
        <f>IF(AQ14="","",MAX(AQ14,AT14))</f>
        <v>45.38</v>
      </c>
      <c r="AV14" s="40">
        <f>IF(AK14&gt;0,AK14,"")</f>
        <v>2.7</v>
      </c>
      <c r="AW14" s="40">
        <f>IF(AL14&gt;0,AL14,"")</f>
        <v>3.12</v>
      </c>
      <c r="AX14" s="40">
        <f>IF(SUM(AI14:AL14)-AM14&gt;0,SUM(AI14:AL14)-AM14,"")</f>
        <v>10.620000000000001</v>
      </c>
      <c r="AY14" s="40">
        <f>IF(SUM(AU14,AX14)&gt;0,SUM(AU14,AX14),"")</f>
        <v>56</v>
      </c>
      <c r="AZ14" s="26">
        <v>6.3</v>
      </c>
      <c r="BA14" s="26">
        <v>4.7</v>
      </c>
      <c r="BB14" s="26">
        <v>5.8</v>
      </c>
      <c r="BC14" s="26">
        <v>6.75</v>
      </c>
      <c r="BD14" s="26">
        <v>0</v>
      </c>
      <c r="BE14" s="26">
        <v>12.7</v>
      </c>
      <c r="BF14" s="26">
        <v>8.6</v>
      </c>
      <c r="BG14" s="26">
        <v>7.6</v>
      </c>
      <c r="BH14" s="26">
        <v>12.47</v>
      </c>
      <c r="BI14" s="26">
        <v>0</v>
      </c>
      <c r="BJ14" s="26">
        <v>13.7</v>
      </c>
      <c r="BK14" s="26">
        <v>8.9</v>
      </c>
      <c r="BL14" s="26">
        <v>9.1</v>
      </c>
      <c r="BM14" s="26">
        <v>13.35</v>
      </c>
      <c r="BN14" s="26">
        <v>3.6</v>
      </c>
      <c r="BO14" s="28"/>
      <c r="BP14" s="39">
        <f>IF(BB14&gt;0,BB14,"")</f>
        <v>5.8</v>
      </c>
      <c r="BQ14" s="39">
        <f>IF(BC14&gt;0,BC14,"")</f>
        <v>6.75</v>
      </c>
      <c r="BR14" s="11">
        <f>IF(SUM(AZ14:BC14)-BD14&gt;0,SUM(AZ14:BC14)-BD14,"")</f>
        <v>23.55</v>
      </c>
      <c r="BS14" s="11">
        <f>IF(BG14&gt;0,BG14,"")</f>
        <v>7.6</v>
      </c>
      <c r="BT14" s="11">
        <f>IF(BH14&gt;0,BH14,"")</f>
        <v>12.47</v>
      </c>
      <c r="BU14" s="11">
        <f>IF(SUM(BE14:BH14)-BI14&gt;0,SUM(BE14:BH14)-BI14,"")</f>
        <v>41.37</v>
      </c>
      <c r="BV14" s="11">
        <f>IF(BR14="","",MAX(BR14,BU14))</f>
        <v>41.37</v>
      </c>
      <c r="BW14" s="11">
        <f>IF(BL14&gt;0,BL14,"")</f>
        <v>9.1</v>
      </c>
      <c r="BX14" s="11">
        <f>IF(BM14&gt;0,BM14,"")</f>
        <v>13.35</v>
      </c>
      <c r="BY14" s="11">
        <f>IF(SUM(BJ14:BM14)-BN14&gt;0,SUM(BJ14:BM14)-BN14,"")</f>
        <v>41.45</v>
      </c>
      <c r="BZ14" s="11">
        <f>IF(SUM(BV14,BY14)&gt;0,SUM(BV14,BY14),"")</f>
        <v>82.82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1" t="str">
        <f>IF(MAX(ED14,FL14,GT14,IB14,JJ14,KR14,LZ14,NH14,OP14,PX14,RF14,SN14,TV14,VD14,WWL14)-IF(N14="",0,N14)&gt;0.001,MAX(ED14,FL14,GT14,IB14,JJ14,KR14,LZ14,NH14,OP14,PX14,RF14,SN14,TV14,VD14,WL14)-IF(N14="",0,N14),"")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3.15</v>
      </c>
      <c r="WU14" s="26">
        <f>IF($CP14="P",CB14,(CB14+BA14)/2)</f>
        <v>2.35</v>
      </c>
      <c r="WV14" s="26">
        <f>IF($CP14="P",CC14,(CC14+BB14)/2)</f>
        <v>2.9</v>
      </c>
      <c r="WW14" s="26">
        <f>IF($CP14="P",CD14,(CD14+BC14)/2)</f>
        <v>3.375</v>
      </c>
      <c r="WX14" s="26">
        <f>IF($CP14="P",CE14,(CE14+BD14)/2)</f>
        <v>0</v>
      </c>
      <c r="WY14" s="26">
        <f>IF($CP14="P",CF14,(CF14+BE14)/2)</f>
        <v>6.35</v>
      </c>
      <c r="WZ14" s="26">
        <f>IF($CP14="P",CG14,(CG14+BF14)/2)</f>
        <v>4.3</v>
      </c>
      <c r="XA14" s="26">
        <f>IF($CP14="P",CH14,(CH14+BG14)/2)</f>
        <v>3.8</v>
      </c>
      <c r="XB14" s="26">
        <f>IF($CP14="P",CI14,(CI14+BH14)/2)</f>
        <v>6.2350000000000003</v>
      </c>
      <c r="XC14" s="26">
        <f>IF($CP14="P",CJ14,(CJ14+BI14)/2)</f>
        <v>0</v>
      </c>
      <c r="XD14" s="26">
        <f>IF($CP14="P",CK14,(CK14+BJ14)/2)</f>
        <v>6.85</v>
      </c>
      <c r="XE14" s="26">
        <f>IF($CP14="P",CL14,(CL14+BK14)/2)</f>
        <v>4.45</v>
      </c>
      <c r="XF14" s="26">
        <f>IF($CP14="P",CM14,(CM14+BL14)/2)</f>
        <v>4.55</v>
      </c>
      <c r="XG14" s="26">
        <f>IF($CP14="P",CN14,(CN14+BM14)/2)</f>
        <v>6.6749999999999998</v>
      </c>
      <c r="XH14" s="26">
        <f>IF($CP14="P",CO14,(CO14+BN14)/2)</f>
        <v>1.8</v>
      </c>
      <c r="XI14" s="28" t="s">
        <v>53</v>
      </c>
      <c r="XJ14" s="11">
        <f>IF(WV14&gt;0,WV14,"")</f>
        <v>2.9</v>
      </c>
      <c r="XK14" s="11">
        <f>IF(WW14&gt;0,WW14,"")</f>
        <v>3.375</v>
      </c>
      <c r="XL14" s="11">
        <f>IF(SUM(WT14:WW14)-WX14&gt;0,SUM(WT14:WW14)-WX14,"")</f>
        <v>11.775</v>
      </c>
      <c r="XM14" s="11">
        <f>IF(XA14&gt;0,XA14,"")</f>
        <v>3.8</v>
      </c>
      <c r="XN14" s="11">
        <f>IF(XB14&gt;0,XB14,"")</f>
        <v>6.2350000000000003</v>
      </c>
      <c r="XO14" s="11">
        <f>IF(SUM(WY14:XB14)-XC14&gt;0,SUM(WY14:XB14)-XC14,"")</f>
        <v>20.684999999999999</v>
      </c>
      <c r="XP14" s="11">
        <f>IF(MAX(XL14,XO14)&gt;0,MAX(XL14,XO14),"")</f>
        <v>20.684999999999999</v>
      </c>
      <c r="XQ14" s="11">
        <f>IF(XF14&gt;0,XF14,"")</f>
        <v>4.55</v>
      </c>
      <c r="XR14" s="11">
        <f>IF(XG14&gt;0,XG14,"")</f>
        <v>6.6749999999999998</v>
      </c>
      <c r="XS14" s="11">
        <f>IF(SUM(XD14:XG14)-XH14&gt;0,SUM(XD14:XG14)-XH14,"")</f>
        <v>20.725000000000001</v>
      </c>
      <c r="XT14" s="11">
        <f>IF(SUM(XP14,XS14)&gt;0,SUM(XP14,XS14),"")</f>
        <v>41.41</v>
      </c>
    </row>
    <row r="15" spans="1:644" x14ac:dyDescent="0.2">
      <c r="B15" s="5"/>
      <c r="D15" s="1"/>
    </row>
    <row r="16" spans="1:644" x14ac:dyDescent="0.2">
      <c r="G16" s="36"/>
      <c r="I16" s="36"/>
    </row>
    <row r="17" spans="1:617" x14ac:dyDescent="0.2">
      <c r="B17" s="23" t="s">
        <v>51</v>
      </c>
      <c r="C17" s="5"/>
      <c r="G17" s="3"/>
      <c r="AR17" s="41"/>
      <c r="AS17" s="41"/>
      <c r="AT17" s="41"/>
      <c r="AV17" s="32"/>
      <c r="AW17" s="32"/>
      <c r="AY17" s="42">
        <v>12.7</v>
      </c>
      <c r="BS17" s="41"/>
      <c r="BT17" s="41"/>
      <c r="BU17" s="41"/>
      <c r="BW17" s="32"/>
      <c r="BX17" s="32"/>
      <c r="BZ17" s="42">
        <v>13.2</v>
      </c>
      <c r="CT17" s="41"/>
      <c r="CU17" s="41"/>
      <c r="CV17" s="41"/>
      <c r="CX17" s="32"/>
      <c r="CY17" s="32"/>
      <c r="DA17" s="42">
        <v>13.2</v>
      </c>
      <c r="DX17" s="5"/>
      <c r="DY17" s="5"/>
      <c r="EH17" s="2"/>
      <c r="EI17" s="2"/>
      <c r="EK17" s="42">
        <v>13.2</v>
      </c>
      <c r="FF17" s="5"/>
      <c r="FG17" s="5"/>
      <c r="FP17" s="2"/>
      <c r="FQ17" s="2"/>
      <c r="FS17" s="42">
        <v>13.2</v>
      </c>
      <c r="GN17" s="5"/>
      <c r="GO17" s="5"/>
      <c r="GX17" s="2"/>
      <c r="GY17" s="2"/>
      <c r="HA17" s="42">
        <v>13.2</v>
      </c>
      <c r="HV17" s="5"/>
      <c r="HW17" s="5"/>
      <c r="IF17" s="2"/>
      <c r="IG17" s="2"/>
      <c r="II17" s="42">
        <v>13.2</v>
      </c>
      <c r="JD17" s="5"/>
      <c r="JE17" s="5"/>
      <c r="JN17" s="2"/>
      <c r="JO17" s="2"/>
      <c r="JQ17" s="42">
        <v>13.2</v>
      </c>
      <c r="KL17" s="5"/>
      <c r="KM17" s="5"/>
      <c r="KV17" s="2"/>
      <c r="KW17" s="2"/>
      <c r="KY17" s="42">
        <v>13.2</v>
      </c>
      <c r="LT17" s="5"/>
      <c r="LU17" s="5"/>
      <c r="MD17" s="2"/>
      <c r="ME17" s="2"/>
      <c r="MG17" s="42">
        <v>13.2</v>
      </c>
      <c r="NB17" s="5"/>
      <c r="NC17" s="5"/>
      <c r="NL17" s="2"/>
      <c r="NM17" s="2"/>
      <c r="NO17" s="42">
        <v>13.2</v>
      </c>
      <c r="OJ17" s="5"/>
      <c r="OK17" s="5"/>
      <c r="OT17" s="2"/>
      <c r="OU17" s="2"/>
      <c r="OW17" s="42">
        <v>13.2</v>
      </c>
      <c r="PR17" s="5"/>
      <c r="PS17" s="5"/>
      <c r="QB17" s="2"/>
      <c r="QC17" s="2"/>
      <c r="QE17" s="42">
        <v>13.2</v>
      </c>
      <c r="QZ17" s="5"/>
      <c r="RA17" s="5"/>
      <c r="RJ17" s="2"/>
      <c r="RK17" s="2"/>
      <c r="RM17" s="42">
        <v>13.2</v>
      </c>
      <c r="SH17" s="5"/>
      <c r="SI17" s="5"/>
      <c r="SR17" s="2"/>
      <c r="SS17" s="2"/>
      <c r="SU17" s="42">
        <v>13.2</v>
      </c>
      <c r="TP17" s="5"/>
      <c r="TQ17" s="5"/>
      <c r="TZ17" s="2"/>
      <c r="UA17" s="2"/>
      <c r="UC17" s="42">
        <v>13.2</v>
      </c>
      <c r="UX17" s="5"/>
      <c r="UY17" s="5"/>
      <c r="VH17" s="2"/>
      <c r="VI17" s="2"/>
      <c r="VK17" s="42">
        <v>13.2</v>
      </c>
      <c r="WF17" s="5"/>
      <c r="WG17" s="5"/>
      <c r="WP17" s="2"/>
      <c r="WQ17" s="2"/>
      <c r="WS17" s="42">
        <v>13.2</v>
      </c>
    </row>
    <row r="18" spans="1:617" x14ac:dyDescent="0.2">
      <c r="B18" s="30" t="s">
        <v>50</v>
      </c>
      <c r="C18" s="5"/>
      <c r="X18" s="2"/>
      <c r="AR18" s="41"/>
      <c r="AS18" s="41"/>
      <c r="AT18" s="41"/>
      <c r="AV18" s="32"/>
      <c r="AW18" s="32"/>
      <c r="AY18" s="43">
        <v>13.1</v>
      </c>
      <c r="BS18" s="41"/>
      <c r="BT18" s="41"/>
      <c r="BU18" s="41"/>
      <c r="BW18" s="32"/>
      <c r="BX18" s="32"/>
      <c r="BZ18" s="43">
        <v>14</v>
      </c>
      <c r="CT18" s="41"/>
      <c r="CU18" s="41"/>
      <c r="CV18" s="41"/>
      <c r="CX18" s="32"/>
      <c r="CY18" s="32"/>
      <c r="DA18" s="43">
        <v>14</v>
      </c>
      <c r="DX18" s="5"/>
      <c r="DY18" s="5"/>
      <c r="EH18" s="2"/>
      <c r="EI18" s="2"/>
      <c r="EK18" s="43">
        <v>14</v>
      </c>
      <c r="FF18" s="5"/>
      <c r="FG18" s="5"/>
      <c r="FP18" s="2"/>
      <c r="FQ18" s="2"/>
      <c r="FS18" s="43">
        <v>14</v>
      </c>
      <c r="GN18" s="5"/>
      <c r="GO18" s="5"/>
      <c r="GX18" s="2"/>
      <c r="GY18" s="2"/>
      <c r="HA18" s="43">
        <v>14</v>
      </c>
      <c r="HV18" s="5"/>
      <c r="HW18" s="5"/>
      <c r="IF18" s="2"/>
      <c r="IG18" s="2"/>
      <c r="II18" s="43">
        <v>14</v>
      </c>
      <c r="JD18" s="5"/>
      <c r="JE18" s="5"/>
      <c r="JN18" s="2"/>
      <c r="JO18" s="2"/>
      <c r="JQ18" s="43">
        <v>14</v>
      </c>
      <c r="KL18" s="5"/>
      <c r="KM18" s="5"/>
      <c r="KV18" s="2"/>
      <c r="KW18" s="2"/>
      <c r="KY18" s="43">
        <v>14</v>
      </c>
      <c r="LT18" s="5"/>
      <c r="LU18" s="5"/>
      <c r="MD18" s="2"/>
      <c r="ME18" s="2"/>
      <c r="MG18" s="43">
        <v>14</v>
      </c>
      <c r="NB18" s="5"/>
      <c r="NC18" s="5"/>
      <c r="NL18" s="2"/>
      <c r="NM18" s="2"/>
      <c r="NO18" s="43">
        <v>14</v>
      </c>
      <c r="OJ18" s="5"/>
      <c r="OK18" s="5"/>
      <c r="OT18" s="2"/>
      <c r="OU18" s="2"/>
      <c r="OW18" s="43">
        <v>14</v>
      </c>
      <c r="PR18" s="5"/>
      <c r="PS18" s="5"/>
      <c r="QB18" s="2"/>
      <c r="QC18" s="2"/>
      <c r="QE18" s="43">
        <v>14</v>
      </c>
      <c r="QZ18" s="5"/>
      <c r="RA18" s="5"/>
      <c r="RJ18" s="2"/>
      <c r="RK18" s="2"/>
      <c r="RM18" s="43">
        <v>14</v>
      </c>
      <c r="SH18" s="5"/>
      <c r="SI18" s="5"/>
      <c r="SR18" s="2"/>
      <c r="SS18" s="2"/>
      <c r="SU18" s="43">
        <v>14</v>
      </c>
      <c r="TP18" s="5"/>
      <c r="TQ18" s="5"/>
      <c r="TZ18" s="2"/>
      <c r="UA18" s="2"/>
      <c r="UC18" s="43">
        <v>14</v>
      </c>
      <c r="UX18" s="5"/>
      <c r="UY18" s="5"/>
      <c r="VH18" s="2"/>
      <c r="VI18" s="2"/>
      <c r="VK18" s="43">
        <v>14</v>
      </c>
      <c r="WF18" s="5"/>
      <c r="WG18" s="5"/>
      <c r="WP18" s="2"/>
      <c r="WQ18" s="2"/>
      <c r="WS18" s="43">
        <v>14</v>
      </c>
    </row>
    <row r="19" spans="1:617" x14ac:dyDescent="0.2">
      <c r="A19" s="5"/>
      <c r="B19" s="31" t="s">
        <v>63</v>
      </c>
      <c r="C19" s="5"/>
      <c r="E19" s="2"/>
      <c r="AR19" s="41"/>
      <c r="AS19" s="41"/>
      <c r="AT19" s="41"/>
      <c r="AU19" s="32"/>
      <c r="AV19" s="32"/>
      <c r="AW19" s="32"/>
      <c r="AX19" s="32"/>
      <c r="AY19" s="44">
        <v>13.5</v>
      </c>
      <c r="BS19" s="41"/>
      <c r="BT19" s="41"/>
      <c r="BU19" s="41"/>
      <c r="BW19" s="32"/>
      <c r="BX19" s="32"/>
      <c r="BZ19" s="44">
        <v>14.9</v>
      </c>
      <c r="CT19" s="41"/>
      <c r="CU19" s="41"/>
      <c r="CV19" s="41"/>
      <c r="CW19" s="32"/>
      <c r="CX19" s="32"/>
      <c r="CY19" s="32"/>
      <c r="CZ19" s="32"/>
      <c r="DA19" s="44">
        <v>14.9</v>
      </c>
      <c r="DX19" s="5"/>
      <c r="DY19" s="5"/>
      <c r="EH19" s="2"/>
      <c r="EI19" s="2"/>
      <c r="EK19" s="44">
        <v>0</v>
      </c>
      <c r="FF19" s="5"/>
      <c r="FG19" s="5"/>
      <c r="FP19" s="2"/>
      <c r="FQ19" s="2"/>
      <c r="FS19" s="44">
        <v>0</v>
      </c>
      <c r="GN19" s="5"/>
      <c r="GO19" s="5"/>
      <c r="GX19" s="2"/>
      <c r="GY19" s="2"/>
      <c r="HA19" s="44">
        <v>0</v>
      </c>
      <c r="HV19" s="5"/>
      <c r="HW19" s="5"/>
      <c r="IF19" s="2"/>
      <c r="IG19" s="2"/>
      <c r="II19" s="44">
        <v>0</v>
      </c>
      <c r="JD19" s="5"/>
      <c r="JE19" s="5"/>
      <c r="JN19" s="2"/>
      <c r="JO19" s="2"/>
      <c r="JQ19" s="44">
        <v>0</v>
      </c>
      <c r="KL19" s="5"/>
      <c r="KM19" s="5"/>
      <c r="KV19" s="2"/>
      <c r="KW19" s="2"/>
      <c r="KY19" s="44">
        <v>0</v>
      </c>
      <c r="LT19" s="5"/>
      <c r="LU19" s="5"/>
      <c r="MD19" s="2"/>
      <c r="ME19" s="2"/>
      <c r="MG19" s="44">
        <v>0</v>
      </c>
      <c r="NB19" s="5"/>
      <c r="NC19" s="5"/>
      <c r="NL19" s="2"/>
      <c r="NM19" s="2"/>
      <c r="NO19" s="44">
        <v>0</v>
      </c>
      <c r="OJ19" s="5"/>
      <c r="OK19" s="5"/>
      <c r="OT19" s="2"/>
      <c r="OU19" s="2"/>
      <c r="OW19" s="44">
        <v>0</v>
      </c>
      <c r="PR19" s="5"/>
      <c r="PS19" s="5"/>
      <c r="QB19" s="2"/>
      <c r="QC19" s="2"/>
      <c r="QE19" s="44">
        <v>0</v>
      </c>
      <c r="QZ19" s="5"/>
      <c r="RA19" s="5"/>
      <c r="RJ19" s="2"/>
      <c r="RK19" s="2"/>
      <c r="RM19" s="44">
        <v>0</v>
      </c>
      <c r="SH19" s="5"/>
      <c r="SI19" s="5"/>
      <c r="SR19" s="2"/>
      <c r="SS19" s="2"/>
      <c r="SU19" s="44">
        <v>0</v>
      </c>
      <c r="TP19" s="5"/>
      <c r="TQ19" s="5"/>
      <c r="TZ19" s="2"/>
      <c r="UA19" s="2"/>
      <c r="UC19" s="44">
        <v>0</v>
      </c>
      <c r="UX19" s="5"/>
      <c r="UY19" s="5"/>
      <c r="VH19" s="2"/>
      <c r="VI19" s="2"/>
      <c r="VK19" s="44">
        <v>0</v>
      </c>
      <c r="WF19" s="5"/>
      <c r="WG19" s="5"/>
      <c r="WP19" s="2"/>
      <c r="WQ19" s="2"/>
      <c r="WS19" s="44">
        <v>0</v>
      </c>
    </row>
    <row r="20" spans="1:617" x14ac:dyDescent="0.2">
      <c r="A20" s="5"/>
      <c r="B20" s="35" t="s">
        <v>75</v>
      </c>
      <c r="C20" s="5"/>
      <c r="E20" s="2"/>
      <c r="AR20" s="41"/>
      <c r="AS20" s="41"/>
      <c r="AT20" s="41"/>
      <c r="AU20" s="32"/>
      <c r="AV20" s="32"/>
      <c r="AW20" s="32"/>
      <c r="AX20" s="32"/>
      <c r="AY20" s="45">
        <v>14</v>
      </c>
      <c r="BS20" s="41"/>
      <c r="BT20" s="41"/>
      <c r="BU20" s="41"/>
      <c r="BW20" s="32"/>
      <c r="BX20" s="32"/>
      <c r="BZ20" s="45">
        <v>15.3</v>
      </c>
      <c r="CT20" s="41"/>
      <c r="CU20" s="41"/>
      <c r="CV20" s="41"/>
      <c r="CW20" s="32"/>
      <c r="CX20" s="32"/>
      <c r="CY20" s="32"/>
      <c r="CZ20" s="32"/>
      <c r="DA20" s="45">
        <v>15.3</v>
      </c>
      <c r="DX20" s="5"/>
      <c r="DY20" s="5"/>
      <c r="EH20" s="2"/>
      <c r="EI20" s="2"/>
      <c r="EK20" s="45">
        <v>0</v>
      </c>
      <c r="FF20" s="5"/>
      <c r="FG20" s="5"/>
      <c r="FP20" s="2"/>
      <c r="FQ20" s="2"/>
      <c r="FS20" s="45">
        <v>0</v>
      </c>
      <c r="GN20" s="5"/>
      <c r="GO20" s="5"/>
      <c r="GX20" s="2"/>
      <c r="GY20" s="2"/>
      <c r="HA20" s="45">
        <v>0</v>
      </c>
      <c r="HV20" s="5"/>
      <c r="HW20" s="5"/>
      <c r="IF20" s="2"/>
      <c r="IG20" s="2"/>
      <c r="II20" s="45">
        <v>0</v>
      </c>
      <c r="JD20" s="5"/>
      <c r="JE20" s="5"/>
      <c r="JN20" s="2"/>
      <c r="JO20" s="2"/>
      <c r="JQ20" s="45">
        <v>0</v>
      </c>
      <c r="KL20" s="5"/>
      <c r="KM20" s="5"/>
      <c r="KV20" s="2"/>
      <c r="KW20" s="2"/>
      <c r="KY20" s="45">
        <v>0</v>
      </c>
      <c r="LT20" s="5"/>
      <c r="LU20" s="5"/>
      <c r="MD20" s="2"/>
      <c r="ME20" s="2"/>
      <c r="MG20" s="45">
        <v>0</v>
      </c>
      <c r="NB20" s="5"/>
      <c r="NC20" s="5"/>
      <c r="NL20" s="2"/>
      <c r="NM20" s="2"/>
      <c r="NO20" s="45">
        <v>0</v>
      </c>
      <c r="OJ20" s="5"/>
      <c r="OK20" s="5"/>
      <c r="OT20" s="2"/>
      <c r="OU20" s="2"/>
      <c r="OW20" s="45">
        <v>0</v>
      </c>
      <c r="PR20" s="5"/>
      <c r="PS20" s="5"/>
      <c r="QB20" s="2"/>
      <c r="QC20" s="2"/>
      <c r="QE20" s="45">
        <v>0</v>
      </c>
      <c r="QZ20" s="5"/>
      <c r="RA20" s="5"/>
      <c r="RJ20" s="2"/>
      <c r="RK20" s="2"/>
      <c r="RM20" s="45">
        <v>0</v>
      </c>
      <c r="SH20" s="5"/>
      <c r="SI20" s="5"/>
      <c r="SR20" s="2"/>
      <c r="SS20" s="2"/>
      <c r="SU20" s="45">
        <v>0</v>
      </c>
      <c r="TP20" s="5"/>
      <c r="TQ20" s="5"/>
      <c r="TZ20" s="2"/>
      <c r="UA20" s="2"/>
      <c r="UC20" s="45">
        <v>0</v>
      </c>
      <c r="UX20" s="5"/>
      <c r="UY20" s="5"/>
      <c r="VH20" s="2"/>
      <c r="VI20" s="2"/>
      <c r="VK20" s="45">
        <v>0</v>
      </c>
      <c r="WF20" s="5"/>
      <c r="WG20" s="5"/>
      <c r="WP20" s="2"/>
      <c r="WQ20" s="2"/>
      <c r="WS20" s="45">
        <v>0</v>
      </c>
    </row>
    <row r="21" spans="1:617" x14ac:dyDescent="0.2">
      <c r="A21" s="5"/>
      <c r="B21" s="34" t="s">
        <v>48</v>
      </c>
      <c r="C21" s="5"/>
      <c r="P21" s="2"/>
      <c r="AR21" s="41"/>
      <c r="AS21" s="41"/>
      <c r="AT21" s="41"/>
      <c r="AU21" s="32"/>
      <c r="AV21" s="32"/>
      <c r="AW21" s="32"/>
      <c r="AX21" s="32"/>
      <c r="AY21" s="46">
        <v>49.5</v>
      </c>
      <c r="BS21" s="41"/>
      <c r="BT21" s="41"/>
      <c r="BU21" s="41"/>
      <c r="BW21" s="32"/>
      <c r="BX21" s="32"/>
      <c r="BZ21" s="46">
        <v>51.6</v>
      </c>
      <c r="CT21" s="41"/>
      <c r="CU21" s="41"/>
      <c r="CV21" s="41"/>
      <c r="CW21" s="32"/>
      <c r="CX21" s="32"/>
      <c r="CY21" s="32"/>
      <c r="CZ21" s="32"/>
      <c r="DA21" s="46">
        <v>51.6</v>
      </c>
      <c r="DX21" s="5"/>
      <c r="DY21" s="5"/>
      <c r="EH21" s="2"/>
      <c r="EI21" s="2"/>
      <c r="EK21" s="46">
        <v>51.6</v>
      </c>
      <c r="FF21" s="5"/>
      <c r="FG21" s="5"/>
      <c r="FP21" s="2"/>
      <c r="FQ21" s="2"/>
      <c r="FS21" s="46">
        <v>51.6</v>
      </c>
      <c r="GN21" s="5"/>
      <c r="GO21" s="5"/>
      <c r="GX21" s="2"/>
      <c r="GY21" s="2"/>
      <c r="HA21" s="46">
        <v>51.6</v>
      </c>
      <c r="HV21" s="5"/>
      <c r="HW21" s="5"/>
      <c r="IF21" s="2"/>
      <c r="IG21" s="2"/>
      <c r="II21" s="46">
        <v>51.6</v>
      </c>
      <c r="JD21" s="5"/>
      <c r="JE21" s="5"/>
      <c r="JN21" s="2"/>
      <c r="JO21" s="2"/>
      <c r="JQ21" s="46">
        <v>51.6</v>
      </c>
      <c r="KL21" s="5"/>
      <c r="KM21" s="5"/>
      <c r="KV21" s="2"/>
      <c r="KW21" s="2"/>
      <c r="KY21" s="46">
        <v>51.6</v>
      </c>
      <c r="LT21" s="5"/>
      <c r="LU21" s="5"/>
      <c r="MD21" s="2"/>
      <c r="ME21" s="2"/>
      <c r="MG21" s="46">
        <v>51.6</v>
      </c>
      <c r="NB21" s="5"/>
      <c r="NC21" s="5"/>
      <c r="NL21" s="2"/>
      <c r="NM21" s="2"/>
      <c r="NO21" s="46">
        <v>51.6</v>
      </c>
      <c r="OJ21" s="5"/>
      <c r="OK21" s="5"/>
      <c r="OT21" s="2"/>
      <c r="OU21" s="2"/>
      <c r="OW21" s="46">
        <v>51.6</v>
      </c>
      <c r="PR21" s="5"/>
      <c r="PS21" s="5"/>
      <c r="QB21" s="2"/>
      <c r="QC21" s="2"/>
      <c r="QE21" s="46">
        <v>51.6</v>
      </c>
      <c r="QZ21" s="5"/>
      <c r="RA21" s="5"/>
      <c r="RJ21" s="2"/>
      <c r="RK21" s="2"/>
      <c r="RM21" s="46">
        <v>51.6</v>
      </c>
      <c r="SH21" s="5"/>
      <c r="SI21" s="5"/>
      <c r="SR21" s="2"/>
      <c r="SS21" s="2"/>
      <c r="SU21" s="46">
        <v>51.6</v>
      </c>
      <c r="TP21" s="5"/>
      <c r="TQ21" s="5"/>
      <c r="TZ21" s="2"/>
      <c r="UA21" s="2"/>
      <c r="UC21" s="46">
        <v>51.6</v>
      </c>
      <c r="UX21" s="5"/>
      <c r="UY21" s="5"/>
      <c r="VH21" s="2"/>
      <c r="VI21" s="2"/>
      <c r="VK21" s="46">
        <v>51.6</v>
      </c>
      <c r="WF21" s="5"/>
      <c r="WG21" s="5"/>
      <c r="WP21" s="2"/>
      <c r="WQ21" s="2"/>
      <c r="WS21" s="46">
        <v>51.6</v>
      </c>
    </row>
    <row r="22" spans="1:617" x14ac:dyDescent="0.2">
      <c r="A22" s="5"/>
      <c r="B22" s="24" t="s">
        <v>49</v>
      </c>
      <c r="C22" s="5"/>
      <c r="P22" s="2"/>
      <c r="AR22" s="41"/>
      <c r="AS22" s="41"/>
      <c r="AT22" s="41"/>
      <c r="AU22" s="32"/>
      <c r="AV22" s="32"/>
      <c r="AW22" s="32"/>
      <c r="AX22" s="32"/>
      <c r="AY22" s="47">
        <v>51.3</v>
      </c>
      <c r="BS22" s="41"/>
      <c r="BT22" s="41"/>
      <c r="BU22" s="41"/>
      <c r="BW22" s="32"/>
      <c r="BX22" s="32"/>
      <c r="BZ22" s="47">
        <v>52.8</v>
      </c>
      <c r="CT22" s="41"/>
      <c r="CU22" s="41"/>
      <c r="CV22" s="41"/>
      <c r="CW22" s="32"/>
      <c r="CX22" s="32"/>
      <c r="CY22" s="32"/>
      <c r="CZ22" s="32"/>
      <c r="DA22" s="47">
        <v>52.8</v>
      </c>
      <c r="DX22" s="5"/>
      <c r="DY22" s="5"/>
      <c r="EH22" s="2"/>
      <c r="EI22" s="2"/>
      <c r="EK22" s="47">
        <v>52.8</v>
      </c>
      <c r="FF22" s="5"/>
      <c r="FG22" s="5"/>
      <c r="FP22" s="2"/>
      <c r="FQ22" s="2"/>
      <c r="FS22" s="47">
        <v>52.8</v>
      </c>
      <c r="GN22" s="5"/>
      <c r="GO22" s="5"/>
      <c r="GX22" s="2"/>
      <c r="GY22" s="2"/>
      <c r="HA22" s="47">
        <v>52.8</v>
      </c>
      <c r="HV22" s="5"/>
      <c r="HW22" s="5"/>
      <c r="IF22" s="2"/>
      <c r="IG22" s="2"/>
      <c r="II22" s="47">
        <v>52.8</v>
      </c>
      <c r="JD22" s="5"/>
      <c r="JE22" s="5"/>
      <c r="JN22" s="2"/>
      <c r="JO22" s="2"/>
      <c r="JQ22" s="47">
        <v>52.8</v>
      </c>
      <c r="KL22" s="5"/>
      <c r="KM22" s="5"/>
      <c r="KV22" s="2"/>
      <c r="KW22" s="2"/>
      <c r="KY22" s="47">
        <v>52.8</v>
      </c>
      <c r="LT22" s="5"/>
      <c r="LU22" s="5"/>
      <c r="MD22" s="2"/>
      <c r="ME22" s="2"/>
      <c r="MG22" s="47">
        <v>52.8</v>
      </c>
      <c r="NB22" s="5"/>
      <c r="NC22" s="5"/>
      <c r="NL22" s="2"/>
      <c r="NM22" s="2"/>
      <c r="NO22" s="47">
        <v>52.8</v>
      </c>
      <c r="OJ22" s="5"/>
      <c r="OK22" s="5"/>
      <c r="OT22" s="2"/>
      <c r="OU22" s="2"/>
      <c r="OW22" s="47">
        <v>52.8</v>
      </c>
      <c r="PR22" s="5"/>
      <c r="PS22" s="5"/>
      <c r="QB22" s="2"/>
      <c r="QC22" s="2"/>
      <c r="QE22" s="47">
        <v>52.8</v>
      </c>
      <c r="QZ22" s="5"/>
      <c r="RA22" s="5"/>
      <c r="RJ22" s="2"/>
      <c r="RK22" s="2"/>
      <c r="RM22" s="47">
        <v>52.8</v>
      </c>
      <c r="SH22" s="5"/>
      <c r="SI22" s="5"/>
      <c r="SR22" s="2"/>
      <c r="SS22" s="2"/>
      <c r="SU22" s="47">
        <v>52.8</v>
      </c>
      <c r="TP22" s="5"/>
      <c r="TQ22" s="5"/>
      <c r="TZ22" s="2"/>
      <c r="UA22" s="2"/>
      <c r="UC22" s="47">
        <v>52.8</v>
      </c>
      <c r="UX22" s="5"/>
      <c r="UY22" s="5"/>
      <c r="VH22" s="2"/>
      <c r="VI22" s="2"/>
      <c r="VK22" s="47">
        <v>52.8</v>
      </c>
      <c r="WF22" s="5"/>
      <c r="WG22" s="5"/>
      <c r="WP22" s="2"/>
      <c r="WQ22" s="2"/>
      <c r="WS22" s="47">
        <v>52.8</v>
      </c>
    </row>
    <row r="23" spans="1:617" x14ac:dyDescent="0.2">
      <c r="A23" s="5"/>
      <c r="B23" s="33" t="s">
        <v>62</v>
      </c>
      <c r="C23" s="5"/>
      <c r="AR23" s="41"/>
      <c r="AS23" s="41"/>
      <c r="AT23" s="41"/>
      <c r="AU23" s="32"/>
      <c r="AV23" s="32"/>
      <c r="AW23" s="32"/>
      <c r="AX23" s="32"/>
      <c r="AY23" s="48">
        <v>52.2</v>
      </c>
      <c r="BS23" s="41"/>
      <c r="BT23" s="41"/>
      <c r="BU23" s="41"/>
      <c r="BW23" s="32"/>
      <c r="BX23" s="32"/>
      <c r="BZ23" s="48">
        <v>54</v>
      </c>
      <c r="CT23" s="41"/>
      <c r="CU23" s="41"/>
      <c r="CV23" s="41"/>
      <c r="CW23" s="32"/>
      <c r="CX23" s="32"/>
      <c r="CY23" s="32"/>
      <c r="CZ23" s="32"/>
      <c r="DA23" s="48">
        <v>54</v>
      </c>
      <c r="DX23" s="5"/>
      <c r="DY23" s="5"/>
      <c r="EH23" s="2"/>
      <c r="EI23" s="2"/>
      <c r="EJ23" s="37"/>
      <c r="EK23" s="48">
        <v>54</v>
      </c>
      <c r="FF23" s="5"/>
      <c r="FG23" s="5"/>
      <c r="FP23" s="2"/>
      <c r="FQ23" s="2"/>
      <c r="FR23" s="37"/>
      <c r="FS23" s="48">
        <v>54</v>
      </c>
      <c r="GN23" s="5"/>
      <c r="GO23" s="5"/>
      <c r="GX23" s="2"/>
      <c r="GY23" s="2"/>
      <c r="GZ23" s="37"/>
      <c r="HA23" s="48">
        <v>54</v>
      </c>
      <c r="HV23" s="5"/>
      <c r="HW23" s="5"/>
      <c r="IF23" s="2"/>
      <c r="IG23" s="2"/>
      <c r="IH23" s="37"/>
      <c r="II23" s="48">
        <v>54</v>
      </c>
      <c r="JD23" s="5"/>
      <c r="JE23" s="5"/>
      <c r="JN23" s="2"/>
      <c r="JO23" s="2"/>
      <c r="JP23" s="37"/>
      <c r="JQ23" s="48">
        <v>54</v>
      </c>
      <c r="KL23" s="5"/>
      <c r="KM23" s="5"/>
      <c r="KV23" s="2"/>
      <c r="KW23" s="2"/>
      <c r="KX23" s="37"/>
      <c r="KY23" s="48">
        <v>54</v>
      </c>
      <c r="LT23" s="5"/>
      <c r="LU23" s="5"/>
      <c r="MD23" s="2"/>
      <c r="ME23" s="2"/>
      <c r="MF23" s="37"/>
      <c r="MG23" s="48">
        <v>54</v>
      </c>
      <c r="NB23" s="5"/>
      <c r="NC23" s="5"/>
      <c r="NL23" s="2"/>
      <c r="NM23" s="2"/>
      <c r="NN23" s="37"/>
      <c r="NO23" s="48">
        <v>54</v>
      </c>
      <c r="OJ23" s="5"/>
      <c r="OK23" s="5"/>
      <c r="OT23" s="2"/>
      <c r="OU23" s="2"/>
      <c r="OV23" s="37"/>
      <c r="OW23" s="48">
        <v>54</v>
      </c>
      <c r="PR23" s="5"/>
      <c r="PS23" s="5"/>
      <c r="QB23" s="2"/>
      <c r="QC23" s="2"/>
      <c r="QD23" s="37"/>
      <c r="QE23" s="48">
        <v>54</v>
      </c>
      <c r="QZ23" s="5"/>
      <c r="RA23" s="5"/>
      <c r="RJ23" s="2"/>
      <c r="RK23" s="2"/>
      <c r="RL23" s="37"/>
      <c r="RM23" s="48">
        <v>54</v>
      </c>
      <c r="SH23" s="5"/>
      <c r="SI23" s="5"/>
      <c r="SR23" s="2"/>
      <c r="SS23" s="2"/>
      <c r="ST23" s="37"/>
      <c r="SU23" s="48">
        <v>54</v>
      </c>
      <c r="TP23" s="5"/>
      <c r="TQ23" s="5"/>
      <c r="TZ23" s="2"/>
      <c r="UA23" s="2"/>
      <c r="UB23" s="37"/>
      <c r="UC23" s="48">
        <v>54</v>
      </c>
      <c r="UX23" s="5"/>
      <c r="UY23" s="5"/>
      <c r="VH23" s="2"/>
      <c r="VI23" s="2"/>
      <c r="VJ23" s="37"/>
      <c r="VK23" s="48">
        <v>54</v>
      </c>
      <c r="WF23" s="5"/>
      <c r="WG23" s="5"/>
      <c r="WP23" s="2"/>
      <c r="WQ23" s="2"/>
      <c r="WR23" s="37"/>
      <c r="WS23" s="48">
        <v>54</v>
      </c>
    </row>
    <row r="24" spans="1:617" x14ac:dyDescent="0.2">
      <c r="A24" s="5"/>
      <c r="B24" s="25" t="s">
        <v>32</v>
      </c>
      <c r="C24" s="5"/>
      <c r="P24" s="2"/>
      <c r="AR24" s="41"/>
      <c r="AS24" s="41"/>
      <c r="AT24" s="41"/>
      <c r="AU24" s="32"/>
      <c r="AV24" s="41"/>
      <c r="AW24" s="41"/>
      <c r="AX24" s="32"/>
      <c r="AY24" s="49">
        <v>54</v>
      </c>
      <c r="BS24" s="41"/>
      <c r="BT24" s="41"/>
      <c r="BU24" s="41"/>
      <c r="BW24" s="41"/>
      <c r="BX24" s="32"/>
      <c r="BZ24" s="49">
        <v>55.1</v>
      </c>
      <c r="CT24" s="41"/>
      <c r="CU24" s="41"/>
      <c r="CV24" s="41"/>
      <c r="CW24" s="32"/>
      <c r="CX24" s="41"/>
      <c r="CY24" s="32"/>
      <c r="CZ24" s="32"/>
      <c r="DA24" s="49">
        <v>55.1</v>
      </c>
      <c r="DX24" s="5"/>
      <c r="DY24" s="5"/>
      <c r="EH24" s="41"/>
      <c r="EI24" s="2"/>
      <c r="EK24" s="49">
        <v>55.1</v>
      </c>
      <c r="FF24" s="5"/>
      <c r="FG24" s="5"/>
      <c r="FP24" s="41"/>
      <c r="FQ24" s="2"/>
      <c r="FS24" s="49">
        <v>55.1</v>
      </c>
      <c r="GN24" s="5"/>
      <c r="GO24" s="5"/>
      <c r="GX24" s="2"/>
      <c r="GY24" s="2"/>
      <c r="HA24" s="49">
        <v>55.1</v>
      </c>
      <c r="HV24" s="5"/>
      <c r="HW24" s="5"/>
      <c r="IF24" s="41"/>
      <c r="IG24" s="2"/>
      <c r="II24" s="49">
        <v>55.1</v>
      </c>
      <c r="JD24" s="5"/>
      <c r="JE24" s="5"/>
      <c r="JN24" s="2"/>
      <c r="JO24" s="2"/>
      <c r="JQ24" s="49">
        <v>55.1</v>
      </c>
      <c r="KL24" s="5"/>
      <c r="KM24" s="5"/>
      <c r="KV24" s="2"/>
      <c r="KW24" s="2"/>
      <c r="KY24" s="49">
        <v>55.1</v>
      </c>
      <c r="LT24" s="5"/>
      <c r="LU24" s="5"/>
      <c r="MD24" s="2"/>
      <c r="ME24" s="2"/>
      <c r="MG24" s="49">
        <v>55.1</v>
      </c>
      <c r="NB24" s="5"/>
      <c r="NC24" s="5"/>
      <c r="NL24" s="2"/>
      <c r="NM24" s="2"/>
      <c r="NO24" s="49">
        <v>55.1</v>
      </c>
      <c r="OJ24" s="5"/>
      <c r="OK24" s="5"/>
      <c r="OT24" s="2"/>
      <c r="OU24" s="2"/>
      <c r="OW24" s="49">
        <v>55.1</v>
      </c>
      <c r="PR24" s="5"/>
      <c r="PS24" s="5"/>
      <c r="QB24" s="2"/>
      <c r="QC24" s="2"/>
      <c r="QE24" s="49">
        <v>55.1</v>
      </c>
      <c r="QZ24" s="5"/>
      <c r="RA24" s="5"/>
      <c r="RJ24" s="2"/>
      <c r="RK24" s="2"/>
      <c r="RM24" s="49">
        <v>55.1</v>
      </c>
      <c r="SH24" s="5"/>
      <c r="SI24" s="5"/>
      <c r="SR24" s="2"/>
      <c r="SS24" s="2"/>
      <c r="SU24" s="49">
        <v>55.1</v>
      </c>
      <c r="TP24" s="5"/>
      <c r="TQ24" s="5"/>
      <c r="TZ24" s="2"/>
      <c r="UA24" s="2"/>
      <c r="UC24" s="49">
        <v>55.1</v>
      </c>
      <c r="UX24" s="5"/>
      <c r="UY24" s="5"/>
      <c r="VH24" s="2"/>
      <c r="VI24" s="2"/>
      <c r="VK24" s="49">
        <v>55.1</v>
      </c>
      <c r="WF24" s="5"/>
      <c r="WG24" s="5"/>
      <c r="WP24" s="2"/>
      <c r="WQ24" s="2"/>
      <c r="WS24" s="49">
        <v>55.1</v>
      </c>
    </row>
    <row r="25" spans="1:617" s="36" customFormat="1" x14ac:dyDescent="0.2">
      <c r="A25"/>
      <c r="B25" s="29" t="s">
        <v>54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32"/>
      <c r="AX25" s="32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32"/>
      <c r="CZ25" s="32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617" s="36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32"/>
      <c r="AR26" s="32"/>
      <c r="AS26" s="32"/>
      <c r="AT26" s="32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32"/>
      <c r="CT26" s="32"/>
      <c r="CU26" s="32"/>
      <c r="CV26" s="32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0"/>
      <c r="W27" s="10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 s="2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 s="1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ht="17" x14ac:dyDescent="0.2">
      <c r="V41" s="10"/>
      <c r="W41" s="10"/>
      <c r="X41" s="10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4">
      <sortCondition descending="1" ref="F1:F15"/>
    </sortState>
  </autoFilter>
  <mergeCells count="116"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</mergeCells>
  <conditionalFormatting sqref="H1:H1048576">
    <cfRule type="containsText" dxfId="671" priority="66" operator="containsText" text="No DD">
      <formula>NOT(ISERROR(SEARCH("No DD",H1)))</formula>
    </cfRule>
    <cfRule type="containsText" dxfId="670" priority="67" operator="containsText" text="Merit">
      <formula>NOT(ISERROR(SEARCH("Merit",H1)))</formula>
    </cfRule>
    <cfRule type="containsText" dxfId="669" priority="68" operator="containsText" text="Excellence">
      <formula>NOT(ISERROR(SEARCH("Excellence",H1)))</formula>
    </cfRule>
    <cfRule type="containsText" dxfId="668" priority="69" operator="containsText" text="Worlds Team">
      <formula>NOT(ISERROR(SEARCH("Worlds Team",H1)))</formula>
    </cfRule>
    <cfRule type="containsText" dxfId="667" priority="70" operator="containsText" text="National Team">
      <formula>NOT(ISERROR(SEARCH("National Team",H1)))</formula>
    </cfRule>
  </conditionalFormatting>
  <conditionalFormatting sqref="A4:A1048576">
    <cfRule type="expression" dxfId="666" priority="31">
      <formula>AND(G4&lt;&gt;"",F4="")</formula>
    </cfRule>
    <cfRule type="expression" dxfId="665" priority="71">
      <formula>IF(A4&gt;8,1,0)</formula>
    </cfRule>
  </conditionalFormatting>
  <conditionalFormatting sqref="Y4:AY14">
    <cfRule type="expression" dxfId="664" priority="52" stopIfTrue="1">
      <formula>IF($AN4&lt;&gt;"",1,0)</formula>
    </cfRule>
  </conditionalFormatting>
  <conditionalFormatting sqref="AZ4:BZ14">
    <cfRule type="expression" dxfId="663" priority="65" stopIfTrue="1">
      <formula>IF($BO4&lt;&gt;"",1,0)</formula>
    </cfRule>
  </conditionalFormatting>
  <conditionalFormatting sqref="CA4:DA14">
    <cfRule type="expression" dxfId="662" priority="64" stopIfTrue="1">
      <formula>IF($CP4&lt;&gt;"",1,0)</formula>
    </cfRule>
  </conditionalFormatting>
  <conditionalFormatting sqref="BW25:BW1048576 BP1:BP1048576 BS1:BS1048576 BW1:BW23">
    <cfRule type="cellIs" dxfId="661" priority="77" operator="between">
      <formula>$BZ$20</formula>
      <formula>1000</formula>
    </cfRule>
    <cfRule type="cellIs" dxfId="660" priority="78" operator="between">
      <formula>$BZ$19</formula>
      <formula>$BZ$20</formula>
    </cfRule>
    <cfRule type="cellIs" dxfId="659" priority="79" operator="between">
      <formula>$BZ$18</formula>
      <formula>$BZ$19</formula>
    </cfRule>
    <cfRule type="cellIs" dxfId="658" priority="80" operator="between">
      <formula>$BZ$17</formula>
      <formula>$BZ$18</formula>
    </cfRule>
  </conditionalFormatting>
  <conditionalFormatting sqref="CX25:CX1048576 CQ1:CQ1048576 CT1:CT1048576 CX1:CX23">
    <cfRule type="cellIs" dxfId="657" priority="73" operator="between">
      <formula>$DA$20</formula>
      <formula>1000</formula>
    </cfRule>
    <cfRule type="cellIs" dxfId="656" priority="74" operator="between">
      <formula>$DA$19</formula>
      <formula>$DA$20</formula>
    </cfRule>
    <cfRule type="cellIs" dxfId="655" priority="75" operator="between">
      <formula>$DA$18</formula>
      <formula>$DA$19</formula>
    </cfRule>
    <cfRule type="cellIs" dxfId="654" priority="76" operator="between">
      <formula>$DA$17</formula>
      <formula>$DA$18</formula>
    </cfRule>
  </conditionalFormatting>
  <conditionalFormatting sqref="EH25:EH1048576 DX1:DX1048576 EA1:EA1048576 EE1:EE1048576 EH1:EH23">
    <cfRule type="cellIs" dxfId="653" priority="87" operator="between">
      <formula>$EK$17</formula>
      <formula>$EK$18</formula>
    </cfRule>
  </conditionalFormatting>
  <conditionalFormatting sqref="FP25:FP1048576 FF1:FF1048576 FI1:FI1048576 FM1:FM1048576 FP1:FP23">
    <cfRule type="cellIs" dxfId="652" priority="63" operator="between">
      <formula>$FS$17</formula>
      <formula>$FS$18</formula>
    </cfRule>
  </conditionalFormatting>
  <conditionalFormatting sqref="IF25:IF1048576 HV1:HV1048576 HY1:HY1048576 IC1:IC1048576 IF1:IF23">
    <cfRule type="cellIs" dxfId="651" priority="59" operator="between">
      <formula>$II$17</formula>
      <formula>$II$18</formula>
    </cfRule>
  </conditionalFormatting>
  <conditionalFormatting sqref="AW24 AO1:AO1048576 AR1:AR1048576 AV1:AV1048576">
    <cfRule type="cellIs" dxfId="650" priority="53" operator="between">
      <formula>$AY$20</formula>
      <formula>1000</formula>
    </cfRule>
    <cfRule type="cellIs" dxfId="649" priority="54" operator="between">
      <formula>$AY$19</formula>
      <formula>$AY$20</formula>
    </cfRule>
    <cfRule type="cellIs" dxfId="648" priority="55" operator="between">
      <formula>$AY$18</formula>
      <formula>$AY$19</formula>
    </cfRule>
    <cfRule type="cellIs" dxfId="647" priority="72" operator="between">
      <formula>$AY$17</formula>
      <formula>$AY$18</formula>
    </cfRule>
  </conditionalFormatting>
  <conditionalFormatting sqref="BW24">
    <cfRule type="cellIs" dxfId="646" priority="48" operator="between">
      <formula>$AY$20</formula>
      <formula>1000</formula>
    </cfRule>
    <cfRule type="cellIs" dxfId="645" priority="49" operator="between">
      <formula>$AY$19</formula>
      <formula>$AY$20</formula>
    </cfRule>
    <cfRule type="cellIs" dxfId="644" priority="50" operator="between">
      <formula>$AY$18</formula>
      <formula>$AY$19</formula>
    </cfRule>
    <cfRule type="cellIs" dxfId="643" priority="51" operator="between">
      <formula>$AY$17</formula>
      <formula>$AY$18</formula>
    </cfRule>
  </conditionalFormatting>
  <conditionalFormatting sqref="CX24">
    <cfRule type="cellIs" dxfId="642" priority="44" operator="between">
      <formula>$AY$20</formula>
      <formula>1000</formula>
    </cfRule>
    <cfRule type="cellIs" dxfId="641" priority="45" operator="between">
      <formula>$AY$19</formula>
      <formula>$AY$20</formula>
    </cfRule>
    <cfRule type="cellIs" dxfId="640" priority="46" operator="between">
      <formula>$AY$18</formula>
      <formula>$AY$19</formula>
    </cfRule>
    <cfRule type="cellIs" dxfId="639" priority="47" operator="between">
      <formula>$AY$17</formula>
      <formula>$AY$18</formula>
    </cfRule>
  </conditionalFormatting>
  <conditionalFormatting sqref="EH24">
    <cfRule type="cellIs" dxfId="638" priority="40" operator="between">
      <formula>$AY$20</formula>
      <formula>1000</formula>
    </cfRule>
    <cfRule type="cellIs" dxfId="637" priority="41" operator="between">
      <formula>$AY$19</formula>
      <formula>$AY$20</formula>
    </cfRule>
    <cfRule type="cellIs" dxfId="636" priority="42" operator="between">
      <formula>$AY$18</formula>
      <formula>$AY$19</formula>
    </cfRule>
    <cfRule type="cellIs" dxfId="635" priority="43" operator="between">
      <formula>$AY$17</formula>
      <formula>$AY$18</formula>
    </cfRule>
  </conditionalFormatting>
  <conditionalFormatting sqref="FP24">
    <cfRule type="cellIs" dxfId="634" priority="36" operator="between">
      <formula>$AY$20</formula>
      <formula>1000</formula>
    </cfRule>
    <cfRule type="cellIs" dxfId="633" priority="37" operator="between">
      <formula>$AY$19</formula>
      <formula>$AY$20</formula>
    </cfRule>
    <cfRule type="cellIs" dxfId="632" priority="38" operator="between">
      <formula>$AY$18</formula>
      <formula>$AY$19</formula>
    </cfRule>
    <cfRule type="cellIs" dxfId="631" priority="39" operator="between">
      <formula>$AY$17</formula>
      <formula>$AY$18</formula>
    </cfRule>
  </conditionalFormatting>
  <conditionalFormatting sqref="IF24">
    <cfRule type="cellIs" dxfId="630" priority="32" operator="between">
      <formula>$AY$20</formula>
      <formula>1000</formula>
    </cfRule>
    <cfRule type="cellIs" dxfId="629" priority="33" operator="between">
      <formula>$AY$19</formula>
      <formula>$AY$20</formula>
    </cfRule>
    <cfRule type="cellIs" dxfId="628" priority="34" operator="between">
      <formula>$AY$18</formula>
      <formula>$AY$19</formula>
    </cfRule>
    <cfRule type="cellIs" dxfId="627" priority="35" operator="between">
      <formula>$AY$17</formula>
      <formula>$AY$18</formula>
    </cfRule>
  </conditionalFormatting>
  <conditionalFormatting sqref="K1:K1048576 M1:M1048576 O1:O1048576 Q1:Q1048576 S1:S1048576 U1:U1048576">
    <cfRule type="expression" dxfId="626" priority="81">
      <formula>IF(K1=$CA$1,1,0)</formula>
    </cfRule>
    <cfRule type="expression" dxfId="625" priority="82" stopIfTrue="1">
      <formula>IF(K1=$AZ$1,1,0)</formula>
    </cfRule>
    <cfRule type="expression" dxfId="624" priority="83">
      <formula>IF(K1=$Y$1,1,0)</formula>
    </cfRule>
  </conditionalFormatting>
  <conditionalFormatting sqref="ST48:ST1048576 SJ1:SJ1048576 SM1:SM1048576 SQ1:SQ1048576 ST1:ST30 WT1:WT14 TU1:TU24 TY1:TY24 UB1:UB24 VC1:VC24 VG1:VG24 VJ1:VJ24 WK1:WK24 WO1:WO24 WR1:WR24 TR1:TR24 UZ1:UZ24 WH1:WH24">
    <cfRule type="cellIs" dxfId="623" priority="98990" operator="between">
      <formula>$SU$24</formula>
      <formula>1000</formula>
    </cfRule>
    <cfRule type="cellIs" dxfId="622" priority="98991" operator="between">
      <formula>$SU$23</formula>
      <formula>$SU$24</formula>
    </cfRule>
    <cfRule type="cellIs" dxfId="621" priority="98992" operator="between">
      <formula>$SU$22</formula>
      <formula>$SU$23</formula>
    </cfRule>
    <cfRule type="cellIs" dxfId="620" priority="98993" operator="between">
      <formula>$SU$21</formula>
      <formula>$SU$22</formula>
    </cfRule>
  </conditionalFormatting>
  <conditionalFormatting sqref="CV1:CV1048576 AT1:AT1048576">
    <cfRule type="cellIs" dxfId="619" priority="163474" operator="between">
      <formula>AY$24</formula>
      <formula>1000</formula>
    </cfRule>
    <cfRule type="cellIs" dxfId="618" priority="163475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 TU1:TU24 VC1:VC24 WK1:WK24">
    <cfRule type="cellIs" dxfId="617" priority="163486" operator="between">
      <formula>EK$24</formula>
      <formula>1000</formula>
    </cfRule>
    <cfRule type="cellIs" dxfId="616" priority="163487" operator="between">
      <formula>EK$23</formula>
      <formula>EK$24</formula>
    </cfRule>
  </conditionalFormatting>
  <conditionalFormatting sqref="AQ1:AQ1048576 AT1:AT1048576 AX1:AX1048576">
    <cfRule type="cellIs" dxfId="615" priority="163570" operator="between">
      <formula>$AY$24</formula>
      <formula>1000</formula>
    </cfRule>
    <cfRule type="cellIs" dxfId="614" priority="163571" operator="between">
      <formula>$AY$23</formula>
      <formula>$AY$24</formula>
    </cfRule>
    <cfRule type="cellIs" dxfId="613" priority="163572" operator="between">
      <formula>$AY$22</formula>
      <formula>$AY$23</formula>
    </cfRule>
    <cfRule type="cellIs" dxfId="612" priority="163573" operator="between">
      <formula>$AY$21</formula>
      <formula>$AY$22</formula>
    </cfRule>
  </conditionalFormatting>
  <conditionalFormatting sqref="BR1:BR1048576 BU1:BU1048576 BY1:BY1048576">
    <cfRule type="cellIs" dxfId="611" priority="163606" operator="between">
      <formula>$BZ$24</formula>
      <formula>1000</formula>
    </cfRule>
    <cfRule type="cellIs" dxfId="610" priority="163607" operator="between">
      <formula>$BZ$23</formula>
      <formula>$BZ$24</formula>
    </cfRule>
    <cfRule type="cellIs" dxfId="609" priority="163608" operator="between">
      <formula>$BZ$22</formula>
      <formula>$BZ$23</formula>
    </cfRule>
    <cfRule type="cellIs" dxfId="608" priority="163609" operator="between">
      <formula>$BZ$21</formula>
      <formula>$BZ$22</formula>
    </cfRule>
  </conditionalFormatting>
  <conditionalFormatting sqref="CS1:CS1048576 CV1:CV1048576 CZ1:CZ1048576">
    <cfRule type="cellIs" dxfId="607" priority="163642" operator="between">
      <formula>$DA$24</formula>
      <formula>1000</formula>
    </cfRule>
    <cfRule type="cellIs" dxfId="606" priority="163643" operator="between">
      <formula>$DA$23</formula>
      <formula>$DA$24</formula>
    </cfRule>
    <cfRule type="cellIs" dxfId="605" priority="163644" operator="between">
      <formula>$DA$22</formula>
      <formula>$DA$23</formula>
    </cfRule>
    <cfRule type="cellIs" dxfId="604" priority="163645" operator="between">
      <formula>$DA$21</formula>
      <formula>$DA$22</formula>
    </cfRule>
  </conditionalFormatting>
  <conditionalFormatting sqref="NB1:NB1048576 NE1:NE1048576 NI1:NI1048576 NL1:NL1048576">
    <cfRule type="cellIs" dxfId="603" priority="164220" operator="between">
      <formula>$NO$17</formula>
      <formula>$NO$18</formula>
    </cfRule>
  </conditionalFormatting>
  <conditionalFormatting sqref="DZ1:DZ1048576 EC1:EC1048576 EG1:EG1048576 EJ1:EJ1048576">
    <cfRule type="cellIs" dxfId="602" priority="163690" operator="between">
      <formula>$EK$24</formula>
      <formula>1000</formula>
    </cfRule>
    <cfRule type="cellIs" dxfId="601" priority="163691" operator="between">
      <formula>$EK$23</formula>
      <formula>$EK$24</formula>
    </cfRule>
    <cfRule type="cellIs" dxfId="600" priority="163692" operator="between">
      <formula>$EK$22</formula>
      <formula>$EK$23</formula>
    </cfRule>
    <cfRule type="cellIs" dxfId="599" priority="163693" operator="between">
      <formula>$EK$21</formula>
      <formula>$EK$22</formula>
    </cfRule>
  </conditionalFormatting>
  <conditionalFormatting sqref="FH1:FH1048576 FK1:FK1048576 FO1:FO1048576 FR1:FR1048576">
    <cfRule type="cellIs" dxfId="598" priority="163738" operator="between">
      <formula>$FS$24</formula>
      <formula>1000</formula>
    </cfRule>
    <cfRule type="cellIs" dxfId="597" priority="163739" operator="between">
      <formula>$FS$23</formula>
      <formula>$FS$24</formula>
    </cfRule>
    <cfRule type="cellIs" dxfId="596" priority="163740" operator="between">
      <formula>$FS$22</formula>
      <formula>$FS$23</formula>
    </cfRule>
    <cfRule type="cellIs" dxfId="595" priority="163741" operator="between">
      <formula>$FS$21</formula>
      <formula>$FS$22</formula>
    </cfRule>
  </conditionalFormatting>
  <conditionalFormatting sqref="GN1:GN1048576 GQ1:GQ1048576 GU1:GU1048576 GX1:GX1048576">
    <cfRule type="cellIs" dxfId="594" priority="163788" stopIfTrue="1" operator="between">
      <formula>$HA$18</formula>
      <formula>1000</formula>
    </cfRule>
    <cfRule type="cellIs" dxfId="593" priority="163789" operator="between">
      <formula>$HA$17</formula>
      <formula>$HA$18</formula>
    </cfRule>
  </conditionalFormatting>
  <conditionalFormatting sqref="GP1:GP1048576 GS1:GS1048576 GW1:GW1048576 GZ1:GZ1048576">
    <cfRule type="cellIs" dxfId="592" priority="163834" operator="between">
      <formula>$HA$24</formula>
      <formula>1000</formula>
    </cfRule>
    <cfRule type="cellIs" dxfId="591" priority="163835" operator="between">
      <formula>$HA$23</formula>
      <formula>$HA$24</formula>
    </cfRule>
    <cfRule type="cellIs" dxfId="590" priority="163836" operator="between">
      <formula>$HA$22</formula>
      <formula>$HA$23</formula>
    </cfRule>
    <cfRule type="cellIs" dxfId="589" priority="163837" operator="between">
      <formula>$HA$21</formula>
      <formula>$HA$22</formula>
    </cfRule>
  </conditionalFormatting>
  <conditionalFormatting sqref="HX1:HX1048576 IA1:IA1048576 IE1:IE1048576 IH1:IH1048576">
    <cfRule type="cellIs" dxfId="588" priority="163882" operator="between">
      <formula>$II$24</formula>
      <formula>1000</formula>
    </cfRule>
    <cfRule type="cellIs" dxfId="587" priority="163883" operator="between">
      <formula>$II$23</formula>
      <formula>$II$24</formula>
    </cfRule>
    <cfRule type="cellIs" dxfId="586" priority="163884" operator="between">
      <formula>$II$22</formula>
      <formula>$II$23</formula>
    </cfRule>
    <cfRule type="cellIs" dxfId="585" priority="163885" operator="between">
      <formula>$II$21</formula>
      <formula>$II$22</formula>
    </cfRule>
  </conditionalFormatting>
  <conditionalFormatting sqref="JD1:JD1048576 JG1:JG1048576 JK1:JK1048576 JN1:JN1048576">
    <cfRule type="cellIs" dxfId="584" priority="163932" stopIfTrue="1" operator="between">
      <formula>$JQ$18</formula>
      <formula>1000</formula>
    </cfRule>
    <cfRule type="cellIs" dxfId="583" priority="163933" operator="between">
      <formula>$JQ$17</formula>
      <formula>$JQ$18</formula>
    </cfRule>
  </conditionalFormatting>
  <conditionalFormatting sqref="JF1:JF1048576 JI1:JI1048576 JM1:JM1048576 JP1:JP1048576">
    <cfRule type="cellIs" dxfId="582" priority="163978" operator="between">
      <formula>$JQ$24</formula>
      <formula>1000</formula>
    </cfRule>
    <cfRule type="cellIs" dxfId="581" priority="163979" operator="between">
      <formula>$JQ$23</formula>
      <formula>$JQ$24</formula>
    </cfRule>
    <cfRule type="cellIs" dxfId="580" priority="163980" operator="between">
      <formula>$JQ$22</formula>
      <formula>$JQ$23</formula>
    </cfRule>
    <cfRule type="cellIs" dxfId="579" priority="163981" operator="between">
      <formula>$JQ$21</formula>
      <formula>$JQ$22</formula>
    </cfRule>
  </conditionalFormatting>
  <conditionalFormatting sqref="KL1:KL1048576 KO1:KO1048576 KS1:KS1048576 KV1:KV1048576">
    <cfRule type="cellIs" dxfId="578" priority="164028" stopIfTrue="1" operator="between">
      <formula>$KY$18</formula>
      <formula>1000</formula>
    </cfRule>
    <cfRule type="cellIs" dxfId="577" priority="164029" operator="between">
      <formula>$KY$17</formula>
      <formula>$KY$18</formula>
    </cfRule>
  </conditionalFormatting>
  <conditionalFormatting sqref="KN1:KN1048576 KQ1:KQ1048576 KU1:KU1048576 KX1:KX1048576">
    <cfRule type="cellIs" dxfId="576" priority="164074" operator="between">
      <formula>$KY$24</formula>
      <formula>1000</formula>
    </cfRule>
    <cfRule type="cellIs" dxfId="575" priority="164075" operator="between">
      <formula>$KY$23</formula>
      <formula>$KY$24</formula>
    </cfRule>
    <cfRule type="cellIs" dxfId="574" priority="164076" operator="between">
      <formula>$KY$22</formula>
      <formula>$KY$23</formula>
    </cfRule>
    <cfRule type="cellIs" dxfId="573" priority="164077" operator="between">
      <formula>$KY$21</formula>
      <formula>$KY$22</formula>
    </cfRule>
  </conditionalFormatting>
  <conditionalFormatting sqref="LT1:LT1048576 LW1:LW1048576 MA1:MA1048576 MD1:MD1048576">
    <cfRule type="cellIs" dxfId="572" priority="164124" stopIfTrue="1" operator="between">
      <formula>$MG$18</formula>
      <formula>1000</formula>
    </cfRule>
    <cfRule type="cellIs" dxfId="571" priority="164125" operator="between">
      <formula>$MG$17</formula>
      <formula>$MG$18</formula>
    </cfRule>
  </conditionalFormatting>
  <conditionalFormatting sqref="LV1:LV1048576 LY1:LY1048576 MC1:MC1048576 MF1:MF1048576">
    <cfRule type="cellIs" dxfId="570" priority="164170" operator="between">
      <formula>$MG$24</formula>
      <formula>1000</formula>
    </cfRule>
    <cfRule type="cellIs" dxfId="569" priority="164171" operator="between">
      <formula>$MG$23</formula>
      <formula>$MG$24</formula>
    </cfRule>
    <cfRule type="cellIs" dxfId="568" priority="164172" operator="between">
      <formula>$MG$22</formula>
      <formula>$MG$23</formula>
    </cfRule>
    <cfRule type="cellIs" dxfId="567" priority="164173" operator="between">
      <formula>$MG$21</formula>
      <formula>$MG$22</formula>
    </cfRule>
  </conditionalFormatting>
  <conditionalFormatting sqref="NB1:NB1048576 NE1:NE1048576 NI1:NI1048576">
    <cfRule type="cellIs" dxfId="566" priority="164219" operator="between">
      <formula>$NO$18</formula>
      <formula>1000</formula>
    </cfRule>
  </conditionalFormatting>
  <conditionalFormatting sqref="ND1:ND1048576 NG1:NG1048576 NK1:NK1048576 NN1:NN1048576">
    <cfRule type="cellIs" dxfId="565" priority="164245" operator="between">
      <formula>$NO$24</formula>
      <formula>1000</formula>
    </cfRule>
    <cfRule type="cellIs" dxfId="564" priority="164246" operator="between">
      <formula>$NO$23</formula>
      <formula>$NO$24</formula>
    </cfRule>
    <cfRule type="cellIs" dxfId="563" priority="164247" operator="between">
      <formula>$NO$22</formula>
      <formula>$NO$23</formula>
    </cfRule>
    <cfRule type="cellIs" dxfId="562" priority="164248" operator="between">
      <formula>$NO$21</formula>
      <formula>$NO$22</formula>
    </cfRule>
  </conditionalFormatting>
  <conditionalFormatting sqref="OJ1:OJ1048576 OM1:OM1048576 OQ1:OQ1048576 OT1:OT1048576">
    <cfRule type="cellIs" dxfId="561" priority="164295" stopIfTrue="1" operator="between">
      <formula>$OW$18</formula>
      <formula>1000</formula>
    </cfRule>
    <cfRule type="cellIs" dxfId="560" priority="164296" operator="between">
      <formula>$OW$17</formula>
      <formula>$OW$18</formula>
    </cfRule>
  </conditionalFormatting>
  <conditionalFormatting sqref="OL1:OL1048576 OO1:OO1048576 OS1:OS1048576 OV1:OV1048576">
    <cfRule type="cellIs" dxfId="559" priority="164341" operator="between">
      <formula>$OW$24</formula>
      <formula>1000</formula>
    </cfRule>
    <cfRule type="cellIs" dxfId="558" priority="164342" operator="between">
      <formula>$OW$23</formula>
      <formula>$OW$24</formula>
    </cfRule>
    <cfRule type="cellIs" dxfId="557" priority="164343" operator="between">
      <formula>$OW$22</formula>
      <formula>$OW$23</formula>
    </cfRule>
    <cfRule type="cellIs" dxfId="556" priority="164344" operator="between">
      <formula>$OW$21</formula>
      <formula>$OW$22</formula>
    </cfRule>
  </conditionalFormatting>
  <conditionalFormatting sqref="PR1:PR1048576 PU1:PU1048576 PY1:PY1048576 QB1:QB1048576">
    <cfRule type="cellIs" dxfId="555" priority="164391" stopIfTrue="1" operator="between">
      <formula>$QE$18</formula>
      <formula>1000</formula>
    </cfRule>
    <cfRule type="cellIs" dxfId="554" priority="164392" operator="between">
      <formula>$QE$17</formula>
      <formula>$QE$18</formula>
    </cfRule>
  </conditionalFormatting>
  <conditionalFormatting sqref="PT1:PT1048576 PW1:PW1048576 QA1:QA1048576 QD1:QD1048576">
    <cfRule type="cellIs" dxfId="553" priority="164437" operator="between">
      <formula>$QE$24</formula>
      <formula>1000</formula>
    </cfRule>
    <cfRule type="cellIs" dxfId="552" priority="164438" operator="between">
      <formula>$QE$23</formula>
      <formula>$QE$24</formula>
    </cfRule>
    <cfRule type="cellIs" dxfId="551" priority="164439" operator="between">
      <formula>$QE$22</formula>
      <formula>$QE$23</formula>
    </cfRule>
    <cfRule type="cellIs" dxfId="550" priority="164440" operator="between">
      <formula>$QE$21</formula>
      <formula>$QE$22</formula>
    </cfRule>
  </conditionalFormatting>
  <conditionalFormatting sqref="QZ1:QZ1048576 RC1:RC1048576 RG1:RG1048576 RJ1:RJ1048576">
    <cfRule type="cellIs" dxfId="549" priority="164487" stopIfTrue="1" operator="between">
      <formula>$RM$18</formula>
      <formula>1000</formula>
    </cfRule>
    <cfRule type="cellIs" dxfId="548" priority="164488" operator="between">
      <formula>$RM$17</formula>
      <formula>$RM$18</formula>
    </cfRule>
  </conditionalFormatting>
  <conditionalFormatting sqref="RB1:RB1048576 RE1:RE1048576 RI1:RI1048576 RL1:RL1048576">
    <cfRule type="cellIs" dxfId="547" priority="164533" operator="between">
      <formula>$RM$24</formula>
      <formula>1000</formula>
    </cfRule>
    <cfRule type="cellIs" dxfId="546" priority="164534" operator="between">
      <formula>$RM$23</formula>
      <formula>$RM$24</formula>
    </cfRule>
    <cfRule type="cellIs" dxfId="545" priority="164535" operator="between">
      <formula>$RM$22</formula>
      <formula>$RM$23</formula>
    </cfRule>
    <cfRule type="cellIs" dxfId="544" priority="164536" operator="between">
      <formula>$RM$21</formula>
      <formula>$RM$22</formula>
    </cfRule>
  </conditionalFormatting>
  <conditionalFormatting sqref="SH1:SH1048576 SK1:SK1048576 SO1:SO1048576 SR1:SR1048576 TS1:TS24 TW1:TW24 TZ1:TZ24 VA1:VA24 VE1:VE24 VH1:VH24 WI1:WI24 WM1:WM24 WP1:WP24 TP1:TP24 UX1:UX24 WF1:WF24">
    <cfRule type="cellIs" dxfId="543" priority="164584" operator="between">
      <formula>$SU$17</formula>
      <formula>$SU$18</formula>
    </cfRule>
  </conditionalFormatting>
  <conditionalFormatting sqref="EH1:EH1048576 DX1:DX1048576 EA1:EA1048576 EE1:EE1048576">
    <cfRule type="cellIs" dxfId="542" priority="86" stopIfTrue="1" operator="between">
      <formula>$EK$18</formula>
      <formula>1000</formula>
    </cfRule>
  </conditionalFormatting>
  <conditionalFormatting sqref="FP1:FP1048576 FF1:FF1048576 FI1:FI1048576 FM1:FM1048576">
    <cfRule type="cellIs" dxfId="541" priority="62" stopIfTrue="1" operator="between">
      <formula>$FS$18</formula>
      <formula>1000</formula>
    </cfRule>
  </conditionalFormatting>
  <conditionalFormatting sqref="IF1:IF1048576 HV1:HV1048576 HY1:HY1048576 IC1:IC1048576">
    <cfRule type="cellIs" dxfId="540" priority="58" stopIfTrue="1" operator="between">
      <formula>$II$18</formula>
      <formula>1000</formula>
    </cfRule>
  </conditionalFormatting>
  <conditionalFormatting sqref="SH1:SH1048576 SK1:SK1048576 SO1:SO1048576 SR1:SR1048576 TS1:TS24 TW1:TW1048576 TZ1:TZ1048576 VA1:VA1048576 VE1:VE1048576 VH1:VH1048576 WI1:WI1048576 WM1:WM1048576 WP1:WP1048576 TP1:TP1048576 UX1:UX1048576 WF1:WF1048576">
    <cfRule type="cellIs" dxfId="539" priority="164583" stopIfTrue="1" operator="between">
      <formula>$SU$18</formula>
      <formula>1000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48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102</v>
      </c>
      <c r="K1" s="71" t="s">
        <v>30</v>
      </c>
      <c r="L1" s="73" t="s">
        <v>138</v>
      </c>
      <c r="M1" s="71" t="s">
        <v>30</v>
      </c>
      <c r="N1" s="75" t="s">
        <v>13</v>
      </c>
      <c r="O1" s="71" t="s">
        <v>31</v>
      </c>
      <c r="P1" s="71" t="s">
        <v>30</v>
      </c>
      <c r="Q1" s="66" t="s">
        <v>189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9" t="s">
        <v>199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6" t="s">
        <v>234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0" t="s">
        <v>13</v>
      </c>
      <c r="CU1" s="70"/>
      <c r="CV1" s="66" t="s">
        <v>227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9" t="s">
        <v>229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6" t="s">
        <v>246</v>
      </c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9" t="s">
        <v>253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6"/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6"/>
      <c r="VE1" s="66"/>
      <c r="VF1" s="66"/>
      <c r="VG1" s="66"/>
      <c r="VH1" s="66"/>
      <c r="VI1" s="66"/>
      <c r="VJ1" s="66"/>
      <c r="VK1" s="66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9" t="s">
        <v>64</v>
      </c>
      <c r="WM1" s="69"/>
      <c r="WN1" s="69"/>
      <c r="WO1" s="69"/>
      <c r="WP1" s="69"/>
      <c r="WQ1" s="69"/>
      <c r="WR1" s="69"/>
      <c r="WS1" s="69"/>
      <c r="WT1" s="69"/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</row>
    <row r="2" spans="1:636" ht="16" customHeight="1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7" t="s">
        <v>18</v>
      </c>
      <c r="R2" s="67"/>
      <c r="S2" s="67"/>
      <c r="T2" s="67"/>
      <c r="U2" s="67"/>
      <c r="V2" s="67" t="s">
        <v>19</v>
      </c>
      <c r="W2" s="67"/>
      <c r="X2" s="67"/>
      <c r="Y2" s="67"/>
      <c r="Z2" s="67"/>
      <c r="AA2" s="67" t="s">
        <v>22</v>
      </c>
      <c r="AB2" s="67"/>
      <c r="AC2" s="67"/>
      <c r="AD2" s="67"/>
      <c r="AE2" s="67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68" t="s">
        <v>18</v>
      </c>
      <c r="AS2" s="68"/>
      <c r="AT2" s="68"/>
      <c r="AU2" s="68"/>
      <c r="AV2" s="68"/>
      <c r="AW2" s="68" t="s">
        <v>19</v>
      </c>
      <c r="AX2" s="68"/>
      <c r="AY2" s="68"/>
      <c r="AZ2" s="68"/>
      <c r="BA2" s="68"/>
      <c r="BB2" s="68" t="s">
        <v>22</v>
      </c>
      <c r="BC2" s="68"/>
      <c r="BD2" s="68"/>
      <c r="BE2" s="68"/>
      <c r="BF2" s="68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67" t="s">
        <v>18</v>
      </c>
      <c r="BT2" s="67"/>
      <c r="BU2" s="67"/>
      <c r="BV2" s="67"/>
      <c r="BW2" s="67"/>
      <c r="BX2" s="67" t="s">
        <v>19</v>
      </c>
      <c r="BY2" s="67"/>
      <c r="BZ2" s="67"/>
      <c r="CA2" s="67"/>
      <c r="CB2" s="67"/>
      <c r="CC2" s="67" t="s">
        <v>22</v>
      </c>
      <c r="CD2" s="67"/>
      <c r="CE2" s="67"/>
      <c r="CF2" s="67"/>
      <c r="CG2" s="67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67" t="s">
        <v>18</v>
      </c>
      <c r="CW2" s="67"/>
      <c r="CX2" s="67"/>
      <c r="CY2" s="67"/>
      <c r="CZ2" s="67"/>
      <c r="DA2" s="67" t="s">
        <v>19</v>
      </c>
      <c r="DB2" s="67"/>
      <c r="DC2" s="67"/>
      <c r="DD2" s="67"/>
      <c r="DE2" s="67"/>
      <c r="DF2" s="67" t="s">
        <v>99</v>
      </c>
      <c r="DG2" s="67"/>
      <c r="DH2" s="67"/>
      <c r="DI2" s="67"/>
      <c r="DJ2" s="67"/>
      <c r="DK2" s="67" t="s">
        <v>22</v>
      </c>
      <c r="DL2" s="67"/>
      <c r="DM2" s="67"/>
      <c r="DN2" s="67"/>
      <c r="DO2" s="67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68" t="s">
        <v>18</v>
      </c>
      <c r="EE2" s="68"/>
      <c r="EF2" s="68"/>
      <c r="EG2" s="68"/>
      <c r="EH2" s="68"/>
      <c r="EI2" s="68" t="s">
        <v>19</v>
      </c>
      <c r="EJ2" s="68"/>
      <c r="EK2" s="68"/>
      <c r="EL2" s="68"/>
      <c r="EM2" s="68"/>
      <c r="EN2" s="68" t="s">
        <v>99</v>
      </c>
      <c r="EO2" s="68"/>
      <c r="EP2" s="68"/>
      <c r="EQ2" s="68"/>
      <c r="ER2" s="68"/>
      <c r="ES2" s="68" t="s">
        <v>22</v>
      </c>
      <c r="ET2" s="68"/>
      <c r="EU2" s="68"/>
      <c r="EV2" s="68"/>
      <c r="EW2" s="68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67" t="s">
        <v>18</v>
      </c>
      <c r="FM2" s="67"/>
      <c r="FN2" s="67"/>
      <c r="FO2" s="67"/>
      <c r="FP2" s="67"/>
      <c r="FQ2" s="67" t="s">
        <v>19</v>
      </c>
      <c r="FR2" s="67"/>
      <c r="FS2" s="67"/>
      <c r="FT2" s="67"/>
      <c r="FU2" s="67"/>
      <c r="FV2" s="67" t="s">
        <v>99</v>
      </c>
      <c r="FW2" s="67"/>
      <c r="FX2" s="67"/>
      <c r="FY2" s="67"/>
      <c r="FZ2" s="67"/>
      <c r="GA2" s="67" t="s">
        <v>22</v>
      </c>
      <c r="GB2" s="67"/>
      <c r="GC2" s="67"/>
      <c r="GD2" s="67"/>
      <c r="GE2" s="67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68" t="s">
        <v>18</v>
      </c>
      <c r="GU2" s="68"/>
      <c r="GV2" s="68"/>
      <c r="GW2" s="68"/>
      <c r="GX2" s="68"/>
      <c r="GY2" s="68" t="s">
        <v>19</v>
      </c>
      <c r="GZ2" s="68"/>
      <c r="HA2" s="68"/>
      <c r="HB2" s="68"/>
      <c r="HC2" s="68"/>
      <c r="HD2" s="68" t="s">
        <v>99</v>
      </c>
      <c r="HE2" s="68"/>
      <c r="HF2" s="68"/>
      <c r="HG2" s="68"/>
      <c r="HH2" s="68"/>
      <c r="HI2" s="68" t="s">
        <v>22</v>
      </c>
      <c r="HJ2" s="68"/>
      <c r="HK2" s="68"/>
      <c r="HL2" s="68"/>
      <c r="HM2" s="68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67" t="s">
        <v>18</v>
      </c>
      <c r="IC2" s="67"/>
      <c r="ID2" s="67"/>
      <c r="IE2" s="67"/>
      <c r="IF2" s="67"/>
      <c r="IG2" s="67" t="s">
        <v>19</v>
      </c>
      <c r="IH2" s="67"/>
      <c r="II2" s="67"/>
      <c r="IJ2" s="67"/>
      <c r="IK2" s="67"/>
      <c r="IL2" s="67" t="s">
        <v>99</v>
      </c>
      <c r="IM2" s="67"/>
      <c r="IN2" s="67"/>
      <c r="IO2" s="67"/>
      <c r="IP2" s="67"/>
      <c r="IQ2" s="67" t="s">
        <v>22</v>
      </c>
      <c r="IR2" s="67"/>
      <c r="IS2" s="67"/>
      <c r="IT2" s="67"/>
      <c r="IU2" s="67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68" t="s">
        <v>18</v>
      </c>
      <c r="JK2" s="68"/>
      <c r="JL2" s="68"/>
      <c r="JM2" s="68"/>
      <c r="JN2" s="68"/>
      <c r="JO2" s="68" t="s">
        <v>19</v>
      </c>
      <c r="JP2" s="68"/>
      <c r="JQ2" s="68"/>
      <c r="JR2" s="68"/>
      <c r="JS2" s="68"/>
      <c r="JT2" s="68" t="s">
        <v>99</v>
      </c>
      <c r="JU2" s="68"/>
      <c r="JV2" s="68"/>
      <c r="JW2" s="68"/>
      <c r="JX2" s="68"/>
      <c r="JY2" s="68" t="s">
        <v>22</v>
      </c>
      <c r="JZ2" s="68"/>
      <c r="KA2" s="68"/>
      <c r="KB2" s="68"/>
      <c r="KC2" s="68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67" t="s">
        <v>18</v>
      </c>
      <c r="KS2" s="67"/>
      <c r="KT2" s="67"/>
      <c r="KU2" s="67"/>
      <c r="KV2" s="67"/>
      <c r="KW2" s="67" t="s">
        <v>19</v>
      </c>
      <c r="KX2" s="67"/>
      <c r="KY2" s="67"/>
      <c r="KZ2" s="67"/>
      <c r="LA2" s="67"/>
      <c r="LB2" s="67" t="s">
        <v>99</v>
      </c>
      <c r="LC2" s="67"/>
      <c r="LD2" s="67"/>
      <c r="LE2" s="67"/>
      <c r="LF2" s="67"/>
      <c r="LG2" s="67" t="s">
        <v>22</v>
      </c>
      <c r="LH2" s="67"/>
      <c r="LI2" s="67"/>
      <c r="LJ2" s="67"/>
      <c r="LK2" s="67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68" t="s">
        <v>18</v>
      </c>
      <c r="MA2" s="68"/>
      <c r="MB2" s="68"/>
      <c r="MC2" s="68"/>
      <c r="MD2" s="68"/>
      <c r="ME2" s="68" t="s">
        <v>19</v>
      </c>
      <c r="MF2" s="68"/>
      <c r="MG2" s="68"/>
      <c r="MH2" s="68"/>
      <c r="MI2" s="68"/>
      <c r="MJ2" s="68" t="s">
        <v>99</v>
      </c>
      <c r="MK2" s="68"/>
      <c r="ML2" s="68"/>
      <c r="MM2" s="68"/>
      <c r="MN2" s="68"/>
      <c r="MO2" s="68" t="s">
        <v>22</v>
      </c>
      <c r="MP2" s="68"/>
      <c r="MQ2" s="68"/>
      <c r="MR2" s="68"/>
      <c r="MS2" s="68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67" t="s">
        <v>18</v>
      </c>
      <c r="NI2" s="67"/>
      <c r="NJ2" s="67"/>
      <c r="NK2" s="67"/>
      <c r="NL2" s="67"/>
      <c r="NM2" s="67" t="s">
        <v>19</v>
      </c>
      <c r="NN2" s="67"/>
      <c r="NO2" s="67"/>
      <c r="NP2" s="67"/>
      <c r="NQ2" s="67"/>
      <c r="NR2" s="67" t="s">
        <v>99</v>
      </c>
      <c r="NS2" s="67"/>
      <c r="NT2" s="67"/>
      <c r="NU2" s="67"/>
      <c r="NV2" s="67"/>
      <c r="NW2" s="67" t="s">
        <v>22</v>
      </c>
      <c r="NX2" s="67"/>
      <c r="NY2" s="67"/>
      <c r="NZ2" s="67"/>
      <c r="OA2" s="67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68" t="s">
        <v>18</v>
      </c>
      <c r="OQ2" s="68"/>
      <c r="OR2" s="68"/>
      <c r="OS2" s="68"/>
      <c r="OT2" s="68"/>
      <c r="OU2" s="68" t="s">
        <v>19</v>
      </c>
      <c r="OV2" s="68"/>
      <c r="OW2" s="68"/>
      <c r="OX2" s="68"/>
      <c r="OY2" s="68"/>
      <c r="OZ2" s="68" t="s">
        <v>99</v>
      </c>
      <c r="PA2" s="68"/>
      <c r="PB2" s="68"/>
      <c r="PC2" s="68"/>
      <c r="PD2" s="68"/>
      <c r="PE2" s="68" t="s">
        <v>22</v>
      </c>
      <c r="PF2" s="68"/>
      <c r="PG2" s="68"/>
      <c r="PH2" s="68"/>
      <c r="PI2" s="68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67" t="s">
        <v>18</v>
      </c>
      <c r="PY2" s="67"/>
      <c r="PZ2" s="67"/>
      <c r="QA2" s="67"/>
      <c r="QB2" s="67"/>
      <c r="QC2" s="67" t="s">
        <v>19</v>
      </c>
      <c r="QD2" s="67"/>
      <c r="QE2" s="67"/>
      <c r="QF2" s="67"/>
      <c r="QG2" s="67"/>
      <c r="QH2" s="67" t="s">
        <v>99</v>
      </c>
      <c r="QI2" s="67"/>
      <c r="QJ2" s="67"/>
      <c r="QK2" s="67"/>
      <c r="QL2" s="67"/>
      <c r="QM2" s="67" t="s">
        <v>22</v>
      </c>
      <c r="QN2" s="67"/>
      <c r="QO2" s="67"/>
      <c r="QP2" s="67"/>
      <c r="QQ2" s="67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68" t="s">
        <v>18</v>
      </c>
      <c r="RG2" s="68"/>
      <c r="RH2" s="68"/>
      <c r="RI2" s="68"/>
      <c r="RJ2" s="68"/>
      <c r="RK2" s="68" t="s">
        <v>19</v>
      </c>
      <c r="RL2" s="68"/>
      <c r="RM2" s="68"/>
      <c r="RN2" s="68"/>
      <c r="RO2" s="68"/>
      <c r="RP2" s="68" t="s">
        <v>99</v>
      </c>
      <c r="RQ2" s="68"/>
      <c r="RR2" s="68"/>
      <c r="RS2" s="68"/>
      <c r="RT2" s="68"/>
      <c r="RU2" s="68" t="s">
        <v>22</v>
      </c>
      <c r="RV2" s="68"/>
      <c r="RW2" s="68"/>
      <c r="RX2" s="68"/>
      <c r="RY2" s="68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67" t="s">
        <v>18</v>
      </c>
      <c r="SO2" s="67"/>
      <c r="SP2" s="67"/>
      <c r="SQ2" s="67"/>
      <c r="SR2" s="67"/>
      <c r="SS2" s="67" t="s">
        <v>19</v>
      </c>
      <c r="ST2" s="67"/>
      <c r="SU2" s="67"/>
      <c r="SV2" s="67"/>
      <c r="SW2" s="67"/>
      <c r="SX2" s="67" t="s">
        <v>99</v>
      </c>
      <c r="SY2" s="67"/>
      <c r="SZ2" s="67"/>
      <c r="TA2" s="67"/>
      <c r="TB2" s="67"/>
      <c r="TC2" s="67" t="s">
        <v>22</v>
      </c>
      <c r="TD2" s="67"/>
      <c r="TE2" s="67"/>
      <c r="TF2" s="67"/>
      <c r="TG2" s="67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68" t="s">
        <v>18</v>
      </c>
      <c r="TW2" s="68"/>
      <c r="TX2" s="68"/>
      <c r="TY2" s="68"/>
      <c r="TZ2" s="68"/>
      <c r="UA2" s="68" t="s">
        <v>19</v>
      </c>
      <c r="UB2" s="68"/>
      <c r="UC2" s="68"/>
      <c r="UD2" s="68"/>
      <c r="UE2" s="68"/>
      <c r="UF2" s="68" t="s">
        <v>99</v>
      </c>
      <c r="UG2" s="68"/>
      <c r="UH2" s="68"/>
      <c r="UI2" s="68"/>
      <c r="UJ2" s="68"/>
      <c r="UK2" s="68" t="s">
        <v>22</v>
      </c>
      <c r="UL2" s="68"/>
      <c r="UM2" s="68"/>
      <c r="UN2" s="68"/>
      <c r="UO2" s="68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67" t="s">
        <v>18</v>
      </c>
      <c r="VE2" s="67"/>
      <c r="VF2" s="67"/>
      <c r="VG2" s="67"/>
      <c r="VH2" s="67"/>
      <c r="VI2" s="67" t="s">
        <v>19</v>
      </c>
      <c r="VJ2" s="67"/>
      <c r="VK2" s="67"/>
      <c r="VL2" s="67"/>
      <c r="VM2" s="67"/>
      <c r="VN2" s="67" t="s">
        <v>99</v>
      </c>
      <c r="VO2" s="67"/>
      <c r="VP2" s="67"/>
      <c r="VQ2" s="67"/>
      <c r="VR2" s="67"/>
      <c r="VS2" s="67" t="s">
        <v>22</v>
      </c>
      <c r="VT2" s="67"/>
      <c r="VU2" s="67"/>
      <c r="VV2" s="67"/>
      <c r="VW2" s="67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68" t="s">
        <v>18</v>
      </c>
      <c r="WM2" s="68"/>
      <c r="WN2" s="68"/>
      <c r="WO2" s="68"/>
      <c r="WP2" s="68"/>
      <c r="WQ2" s="68" t="s">
        <v>19</v>
      </c>
      <c r="WR2" s="68"/>
      <c r="WS2" s="68"/>
      <c r="WT2" s="68"/>
      <c r="WU2" s="68"/>
      <c r="WV2" s="68" t="s">
        <v>22</v>
      </c>
      <c r="WW2" s="68"/>
      <c r="WX2" s="68"/>
      <c r="WY2" s="68"/>
      <c r="WZ2" s="68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163</v>
      </c>
      <c r="C4" s="4" t="s">
        <v>7</v>
      </c>
      <c r="D4" s="4" t="s">
        <v>164</v>
      </c>
      <c r="E4" s="9">
        <f>SUM(J4,L4,N4)</f>
        <v>97.16</v>
      </c>
      <c r="F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P","")</f>
        <v>P</v>
      </c>
      <c r="G4" s="3" t="str">
        <f>IF(OR(AND(AI4&gt;=AQ$23,AI4&lt;&gt;"",AF4=""),AND(AL4&gt;=AQ$23,AL4&lt;&gt;"",AF4=""),AND(AP4&gt;=AQ$23,AP4&lt;&gt;"",AF4=""),AND(BJ4&gt;=BR$23,BJ4&lt;&gt;"",BG4=""),AND(BM4&gt;=BR$23,BM4&lt;&gt;"",BG4=""),AND(BQ4&gt;=BR$23,BQ4&lt;&gt;"",BG4=""),AND(CK4&gt;=CS$23,CK4&lt;&gt;"",CH4=""),AND(CN4&gt;=CS$23,CN4&lt;&gt;"",CH4=""),AND(CR4&gt;=CS$23,CR4&lt;&gt;"",CH4=""),AND(DR4&gt;=EC$23,DR4&lt;&gt;""),AND(DU4&gt;=EC$23,DU4&lt;&gt;""),AND(DY4&gt;=EC$23,DY4&lt;&gt;""),AND(EB4&gt;=EC$23,EB4&lt;&gt;""),AND(EZ4&gt;=FK$23,EZ4&lt;&gt;""),AND(FC4&gt;=FK$23,FC4&lt;&gt;""),AND(FG4&gt;=FK$23,FG4&lt;&gt;""),AND(FJ4&gt;=FK$23,FJ4&lt;&gt;""),AND(GH4&gt;=GS$23,GH4&lt;&gt;""),AND(GK4&gt;=GS$23,GK4&lt;&gt;""),AND(GO4&gt;=GS$23,GO4&lt;&gt;""),AND(GR4&gt;=GS$23,GR4&lt;&gt;""),AND(HP4&gt;=IA$23,HP4&lt;&gt;""),AND(HS4&gt;=IA$23,HS4&lt;&gt;""),AND(HW4&gt;=IA$23,HW4&lt;&gt;""),AND(HZ4&gt;=IA$23,HZ4&lt;&gt;""),AND(IX4&gt;=JI$23,IX4&lt;&gt;""),AND(JA4&gt;=JI$23,JA4&lt;&gt;""),AND(JE4&gt;=JI$23,JE4&lt;&gt;""),AND(JH4&gt;=JI$23,JH4&lt;&gt;""),AND(KF4&gt;=KQ$23,KF4&lt;&gt;""),AND(KI4&gt;=KQ$23,KI4&lt;&gt;""),AND(KM4&gt;=KQ$23,KM4&lt;&gt;""),AND(KP4&gt;=KQ$23,KP4&lt;&gt;""),AND(LN4&gt;=LY$23,LN4&lt;&gt;""),AND(LQ4&gt;=LY$23,LQ4&lt;&gt;""),AND(LU4&gt;=LY$23,LU4&lt;&gt;""),AND(LX4&gt;=LY$23,LX4&lt;&gt;""),AND(MV4&gt;=NG$23,MV4&lt;&gt;""),AND(MY4&gt;=NG$23,MY4&lt;&gt;""),AND(NC4&gt;=NG$23,NC4&lt;&gt;""),AND(NF4&gt;=NG$23,NF4&lt;&gt;""),AND(OD4&gt;=OO$23,OD4&lt;&gt;""),AND(OG4&gt;=OO$23,OG4&lt;&gt;""),AND(OK4&gt;=OO$23,OK4&lt;&gt;""),AND(ON4&gt;=OO$23,ON4&lt;&gt;""),AND(PL4&gt;=PW$23,PL4&lt;&gt;""),AND(PO4&gt;=PW$23,PO4&lt;&gt;""),AND(PS4&gt;=PW$23,PS4&lt;&gt;""),AND(PV4&gt;=PW$23,PV4&lt;&gt;""),AND(QT4&gt;=RE$23,QT4&lt;&gt;""),AND(QW4&gt;=RE$23,QW4&lt;&gt;""),AND(RA4&gt;=RE$23,RA4&lt;&gt;""),AND(RD4&gt;=RE$23,RD4&lt;&gt;""),AND(SB4&gt;=SM$23,SB4&lt;&gt;""),AND(SE4&gt;=SM$23,SE4&lt;&gt;""),AND(SI4&gt;=SM$23,SI4&lt;&gt;""),AND(SL4&gt;=SM$23,SL4&lt;&gt;""),AND(TJ4&gt;=TU$23,TJ4&lt;&gt;""),AND(TM4&gt;=TU$23,TM4&lt;&gt;""),AND(TQ4&gt;=TU$23,TQ4&lt;&gt;""),AND(TT4&gt;=TU$23,TT4&lt;&gt;""),AND(UR4&gt;=VC$23,UR4&lt;&gt;""),AND(UU4&gt;=VC$23,UU4&lt;&gt;""),AND(UY4&gt;=VC$23,UY4&lt;&gt;""),AND(VB4&gt;=VC$23,VB4&lt;&gt;""),AND(VZ4&gt;=WK$23,VZ4&lt;&gt;""),AND(WC4&gt;=WK$23,WC4&lt;&gt;""),AND(WG4&gt;=WK$23,WG4&lt;&gt;""),AND(WJ4&gt;=WK$23,WJ4&lt;&gt;"")),"P","")</f>
        <v>P</v>
      </c>
      <c r="H4" s="36" t="str">
        <f>IF(AND(G4="P",F4=""),"No DD",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Merit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Excellence",IF(I4="P","Worlds Team",IF(F4="P","National Team","")))))</f>
        <v>Excellence</v>
      </c>
      <c r="I4" s="3" t="str">
        <f>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P","")</f>
        <v>P</v>
      </c>
      <c r="J4" s="8">
        <f>IF(COUNT(AI4,AL4,AP4,BJ4,BM4,BQ4,CK4,CN4,CR4)&gt;0,LARGE((AI4,AL4,AP4,BJ4,BM4,BQ4,CK4,CN4,CR4),1),0)</f>
        <v>47.7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47.53</v>
      </c>
      <c r="M4" s="8" t="str">
        <f>IF(L4="","",IF(OR(L4=CK4,L4=CN4,L4=CR4),$BS$1,IF(OR(L4=BJ4,L4=BM4,L4=BQ4),$AR$1,IF(OR(L4=AI4,L4=AL4,L4=AP4),$Q$1,""))))</f>
        <v>2025 Elite Canada</v>
      </c>
      <c r="N4" s="8">
        <f>IF(MAX(CT4,CU4)&gt;0,MAX(CT4,CU4),"")</f>
        <v>1.9299999999999926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POR (July 6)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>
        <v>7.7</v>
      </c>
      <c r="AS4" s="26">
        <v>9.0500000000000007</v>
      </c>
      <c r="AT4" s="26">
        <v>14.3</v>
      </c>
      <c r="AU4" s="26">
        <v>16.48</v>
      </c>
      <c r="AV4" s="26">
        <v>0</v>
      </c>
      <c r="AW4" s="26">
        <v>0.75</v>
      </c>
      <c r="AX4" s="26">
        <v>0.95</v>
      </c>
      <c r="AY4" s="26">
        <v>2</v>
      </c>
      <c r="AZ4" s="26">
        <v>1.58</v>
      </c>
      <c r="BA4" s="26">
        <v>0</v>
      </c>
      <c r="BB4" s="26">
        <v>8.43</v>
      </c>
      <c r="BC4" s="26">
        <v>9.25</v>
      </c>
      <c r="BD4" s="26">
        <v>11.6</v>
      </c>
      <c r="BE4" s="26">
        <v>18.420000000000002</v>
      </c>
      <c r="BF4" s="26">
        <v>0</v>
      </c>
      <c r="BG4" s="28"/>
      <c r="BH4" s="39">
        <f>IF(AT4&gt;0,AT4,"")</f>
        <v>14.3</v>
      </c>
      <c r="BI4" s="39">
        <f>IF(AU4&gt;0,AU4,"")</f>
        <v>16.48</v>
      </c>
      <c r="BJ4" s="11">
        <f>IF(SUM(AR4:AU4)-AV4&gt;0,SUM(AR4:AU4)-AV4,"")</f>
        <v>47.53</v>
      </c>
      <c r="BK4" s="11">
        <f>IF(AY4&gt;0,AY4,"")</f>
        <v>2</v>
      </c>
      <c r="BL4" s="11">
        <f>IF(AZ4&gt;0,AZ4,"")</f>
        <v>1.58</v>
      </c>
      <c r="BM4" s="11">
        <f>IF(SUM(AW4:AZ4)-BA4&gt;0,SUM(AW4:AZ4)-BA4,"")</f>
        <v>5.28</v>
      </c>
      <c r="BN4" s="11">
        <f>IF(BJ4="","",MAX(BJ4,BM4))</f>
        <v>47.53</v>
      </c>
      <c r="BO4" s="11">
        <f>IF(BD4&gt;0,BD4,"")</f>
        <v>11.6</v>
      </c>
      <c r="BP4" s="11">
        <f>IF(BE4&gt;0,BE4,"")</f>
        <v>18.420000000000002</v>
      </c>
      <c r="BQ4" s="11">
        <f>IF(SUM(BB4:BE4)-BF4&gt;0,SUM(BB4:BE4)-BF4,"")</f>
        <v>47.7</v>
      </c>
      <c r="BR4" s="11">
        <f>IF(SUM(BN4,BQ4)&gt;0,SUM(BN4,BQ4),"")</f>
        <v>95.23</v>
      </c>
      <c r="BS4" s="22">
        <v>3.28</v>
      </c>
      <c r="BT4" s="22">
        <v>3.75</v>
      </c>
      <c r="BU4" s="22">
        <v>5.2</v>
      </c>
      <c r="BV4" s="22">
        <v>7.66</v>
      </c>
      <c r="BW4" s="22">
        <v>0</v>
      </c>
      <c r="BX4" s="22">
        <v>8.4499999999999993</v>
      </c>
      <c r="BY4" s="22">
        <v>9.0500000000000007</v>
      </c>
      <c r="BZ4" s="22">
        <v>11.6</v>
      </c>
      <c r="CA4" s="22">
        <v>16.88</v>
      </c>
      <c r="CB4" s="22">
        <v>0.4</v>
      </c>
      <c r="CC4" s="22">
        <v>8.3800000000000008</v>
      </c>
      <c r="CD4" s="22">
        <v>9.35</v>
      </c>
      <c r="CE4" s="22">
        <v>11.6</v>
      </c>
      <c r="CF4" s="22">
        <v>18.04</v>
      </c>
      <c r="CG4" s="22">
        <v>0.4</v>
      </c>
      <c r="CH4" s="27"/>
      <c r="CI4" s="38">
        <f>IF(BU4&gt;0,BU4,"")</f>
        <v>5.2</v>
      </c>
      <c r="CJ4" s="38">
        <f>IF(BV4&gt;0,BV4,"")</f>
        <v>7.66</v>
      </c>
      <c r="CK4" s="40">
        <f>IF(SUM(BS4:BV4)-BW4&gt;0,SUM(BS4:BV4)-BW4,"")</f>
        <v>19.89</v>
      </c>
      <c r="CL4" s="40">
        <f>IF(BZ4&gt;0,BZ4,"")</f>
        <v>11.6</v>
      </c>
      <c r="CM4" s="40">
        <f>IF(CA4&gt;0,CA4,"")</f>
        <v>16.88</v>
      </c>
      <c r="CN4" s="40">
        <f>IF(SUM(BX4:CA4)-CB4&gt;0,SUM(BX4:CA4)-CB4,"")</f>
        <v>45.580000000000005</v>
      </c>
      <c r="CO4" s="40">
        <f>IF(CK4="","",MAX(CK4,CN4))</f>
        <v>45.580000000000005</v>
      </c>
      <c r="CP4" s="40">
        <f>IF(CE4&gt;0,CE4,"")</f>
        <v>11.6</v>
      </c>
      <c r="CQ4" s="40">
        <f>IF(CF4&gt;0,CF4,"")</f>
        <v>18.04</v>
      </c>
      <c r="CR4" s="40">
        <f>IF(SUM(CC4:CF4)-CG4&gt;0,SUM(CC4:CF4)-CG4,"")</f>
        <v>46.97</v>
      </c>
      <c r="CS4" s="40">
        <f>IF(SUM(CO4,CR4)&gt;0,SUM(CO4,CR4),"")</f>
        <v>92.550000000000011</v>
      </c>
      <c r="CT4" s="51">
        <f>IF(MAX(DV4,FD4,GL4,HT4,JB4,KJ4,LR4,MZ4,OH4,PP4,QX4,SF4,TN4,UV4,WD4)-IF(L4="",0,L4)&gt;0.001,MAX(DV4,FD4,GL4,HT4,JB4,KJ4,LR4,MZ4,OH4,PP4,QX4,SF4,TN4,UV4,WD4)-IF(L4="",0,L4),"")</f>
        <v>1.9299999999999926</v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7.35</v>
      </c>
      <c r="FM4" s="17">
        <v>9.15</v>
      </c>
      <c r="FN4" s="17">
        <v>14.9</v>
      </c>
      <c r="FO4" s="17">
        <v>18.059999999999999</v>
      </c>
      <c r="FP4" s="17">
        <v>0</v>
      </c>
      <c r="FQ4" s="17">
        <v>0.8</v>
      </c>
      <c r="FR4" s="17">
        <v>1</v>
      </c>
      <c r="FS4" s="17">
        <v>2</v>
      </c>
      <c r="FT4" s="17">
        <v>1.76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>
        <f>IF(FN4&gt;0,FN4,"")</f>
        <v>14.9</v>
      </c>
      <c r="GG4" s="40">
        <f>IF(FO4&gt;0,FO4,"")</f>
        <v>18.059999999999999</v>
      </c>
      <c r="GH4" s="40">
        <f>IF(SUM(FL4:FO4)-FP4&gt;0,SUM(FL4:FO4)-FP4,"")</f>
        <v>49.459999999999994</v>
      </c>
      <c r="GI4" s="40">
        <f>IF(FS4&gt;0,FS4,"")</f>
        <v>2</v>
      </c>
      <c r="GJ4" s="40">
        <f>IF(FT4&gt;0,FT4,"")</f>
        <v>1.76</v>
      </c>
      <c r="GK4" s="40">
        <f>IF(SUM(FQ4:FT4)-FU4&gt;0,SUM(FQ4:FT4)-FU4,"")</f>
        <v>5.56</v>
      </c>
      <c r="GL4" s="40">
        <f>IF(MAX(GH4,GK4)&gt;0,MAX(GH4,GK4),"")</f>
        <v>49.459999999999994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>
        <f>IF(SUM(GL4,GR4)&gt;0,SUM(GL4,GR4),"")</f>
        <v>49.459999999999994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IF(SUM(WD4,WJ4)&gt;0,SUM(WD4,WJ4),"")</f>
        <v/>
      </c>
      <c r="WL4" s="26">
        <f>IF($CH4="P",BS4,(BS4+AR4)/2)</f>
        <v>5.49</v>
      </c>
      <c r="WM4" s="26">
        <f>IF($CH4="P",BT4,(BT4+AS4)/2)</f>
        <v>6.4</v>
      </c>
      <c r="WN4" s="26">
        <f>IF($CH4="P",BU4,(BU4+AT4)/2)</f>
        <v>9.75</v>
      </c>
      <c r="WO4" s="26">
        <f>IF($CH4="P",BV4,(BV4+AU4)/2)</f>
        <v>12.07</v>
      </c>
      <c r="WP4" s="26">
        <f>IF($CH4="P",BW4,(BW4+AV4)/2)</f>
        <v>0</v>
      </c>
      <c r="WQ4" s="26">
        <f>IF($CH4="P",BX4,(BX4+AW4)/2)</f>
        <v>4.5999999999999996</v>
      </c>
      <c r="WR4" s="26">
        <f>IF($CH4="P",BY4,(BY4+AX4)/2)</f>
        <v>5</v>
      </c>
      <c r="WS4" s="26">
        <f>IF($CH4="P",BZ4,(BZ4+AY4)/2)</f>
        <v>6.8</v>
      </c>
      <c r="WT4" s="26">
        <f>IF($CH4="P",CA4,(CA4+AZ4)/2)</f>
        <v>9.23</v>
      </c>
      <c r="WU4" s="26">
        <f>IF($CH4="P",CB4,(CB4+BA4)/2)</f>
        <v>0.2</v>
      </c>
      <c r="WV4" s="26">
        <f>IF($CH4="P",CC4,(CC4+BB4)/2)</f>
        <v>8.4050000000000011</v>
      </c>
      <c r="WW4" s="26">
        <f>IF($CH4="P",CD4,(CD4+BC4)/2)</f>
        <v>9.3000000000000007</v>
      </c>
      <c r="WX4" s="26">
        <f>IF($CH4="P",CE4,(CE4+BD4)/2)</f>
        <v>11.6</v>
      </c>
      <c r="WY4" s="26">
        <f>IF($CH4="P",CF4,(CF4+BE4)/2)</f>
        <v>18.23</v>
      </c>
      <c r="WZ4" s="26">
        <f>IF($CH4="P",CG4,(CG4+BF4)/2)</f>
        <v>0.2</v>
      </c>
      <c r="XA4" s="28" t="s">
        <v>53</v>
      </c>
      <c r="XB4" s="11">
        <f>IF(WN4&gt;0,WN4,"")</f>
        <v>9.75</v>
      </c>
      <c r="XC4" s="11">
        <f>IF(WO4&gt;0,WO4,"")</f>
        <v>12.07</v>
      </c>
      <c r="XD4" s="11">
        <f>IF(SUM(WL4:WO4)-WP4&gt;0,SUM(WL4:WO4)-WP4,"")</f>
        <v>33.71</v>
      </c>
      <c r="XE4" s="11">
        <f>IF(WS4&gt;0,WS4,"")</f>
        <v>6.8</v>
      </c>
      <c r="XF4" s="11">
        <f>IF(WT4&gt;0,WT4,"")</f>
        <v>9.23</v>
      </c>
      <c r="XG4" s="11">
        <f>IF(SUM(WQ4:WT4)-WU4&gt;0,SUM(WQ4:WT4)-WU4,"")</f>
        <v>25.43</v>
      </c>
      <c r="XH4" s="11">
        <f>IF(MAX(XD4,XG4)&gt;0,MAX(XD4,XG4),"")</f>
        <v>33.71</v>
      </c>
      <c r="XI4" s="11">
        <f>IF(WX4&gt;0,WX4,"")</f>
        <v>11.6</v>
      </c>
      <c r="XJ4" s="11">
        <f>IF(WY4&gt;0,WY4,"")</f>
        <v>18.23</v>
      </c>
      <c r="XK4" s="11">
        <f>IF(SUM(WV4:WY4)-WZ4&gt;0,SUM(WV4:WY4)-WZ4,"")</f>
        <v>47.334999999999994</v>
      </c>
      <c r="XL4" s="11">
        <f>IF(SUM(XH4,XK4)&gt;0,SUM(XH4,XK4),"")</f>
        <v>81.044999999999987</v>
      </c>
    </row>
    <row r="5" spans="1:636" x14ac:dyDescent="0.2">
      <c r="A5" s="4" t="str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/>
      </c>
      <c r="B5" s="5" t="s">
        <v>166</v>
      </c>
      <c r="C5" s="4" t="s">
        <v>5</v>
      </c>
      <c r="D5" s="4" t="s">
        <v>165</v>
      </c>
      <c r="E5" s="9">
        <f>SUM(J5,L5,N5)</f>
        <v>67.099999999999994</v>
      </c>
      <c r="F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,AND(TH5&gt;=TU$19,TH5&lt;&gt;"",TJ5&gt;=TU$23,TJ5&lt;&gt;""),AND(TK5&gt;=TU$19,TK5&lt;&gt;"",TM5&gt;=TU$23,TM5&lt;&gt;""),AND(TO5&gt;=TU$19,TO5&lt;&gt;"",TQ5&gt;=TU$23,TQ5&lt;&gt;""),AND(TR5&gt;=TU$19,TR5&lt;&gt;"",TT5&gt;=TU$23,TT5&lt;&gt;""),AND(UP5&gt;=VC$19,UP5&lt;&gt;"",UR5&gt;=VC$23,UR5&lt;&gt;""),AND(US5&gt;=VC$19,US5&lt;&gt;"",UU5&gt;=VC$23,UU5&lt;&gt;""),AND(UW5&gt;=VC$19,UW5&lt;&gt;"",UY5&gt;=VC$23,UY5&lt;&gt;""),AND(UZ5&gt;=VC$19,UZ5&lt;&gt;"",VB5&gt;=VC$23,VB5&lt;&gt;""),AND(VX5&gt;=WK$19,VX5&lt;&gt;"",VZ5&gt;=WK$23,VZ5&lt;&gt;""),AND(WA5&gt;=WK$19,WA5&lt;&gt;"",WC5&gt;=WK$23,WC5&lt;&gt;""),AND(WE5&gt;=WK$19,WE5&lt;&gt;"",WG5&gt;=WK$23,WG5&lt;&gt;""),AND(WH5&gt;=WK$19,WH5&lt;&gt;"",WJ5&gt;=WK$23,WJ5&lt;&gt;"")),"P","")</f>
        <v/>
      </c>
      <c r="G5" s="3" t="str">
        <f>IF(OR(AND(AI5&gt;=AQ$23,AI5&lt;&gt;"",AF5=""),AND(AL5&gt;=AQ$23,AL5&lt;&gt;"",AF5=""),AND(AP5&gt;=AQ$23,AP5&lt;&gt;"",AF5=""),AND(BJ5&gt;=BR$23,BJ5&lt;&gt;"",BG5=""),AND(BM5&gt;=BR$23,BM5&lt;&gt;"",BG5=""),AND(BQ5&gt;=BR$23,BQ5&lt;&gt;"",BG5=""),AND(CK5&gt;=CS$23,CK5&lt;&gt;"",CH5=""),AND(CN5&gt;=CS$23,CN5&lt;&gt;"",CH5=""),AND(CR5&gt;=CS$23,CR5&lt;&gt;"",CH5=""),AND(DR5&gt;=EC$23,DR5&lt;&gt;""),AND(DU5&gt;=EC$23,DU5&lt;&gt;""),AND(DY5&gt;=EC$23,DY5&lt;&gt;""),AND(EB5&gt;=EC$23,EB5&lt;&gt;""),AND(EZ5&gt;=FK$23,EZ5&lt;&gt;""),AND(FC5&gt;=FK$23,FC5&lt;&gt;""),AND(FG5&gt;=FK$23,FG5&lt;&gt;""),AND(FJ5&gt;=FK$23,FJ5&lt;&gt;""),AND(GH5&gt;=GS$23,GH5&lt;&gt;""),AND(GK5&gt;=GS$23,GK5&lt;&gt;""),AND(GO5&gt;=GS$23,GO5&lt;&gt;""),AND(GR5&gt;=GS$23,GR5&lt;&gt;""),AND(HP5&gt;=IA$23,HP5&lt;&gt;""),AND(HS5&gt;=IA$23,HS5&lt;&gt;""),AND(HW5&gt;=IA$23,HW5&lt;&gt;""),AND(HZ5&gt;=IA$23,HZ5&lt;&gt;""),AND(IX5&gt;=JI$23,IX5&lt;&gt;""),AND(JA5&gt;=JI$23,JA5&lt;&gt;""),AND(JE5&gt;=JI$23,JE5&lt;&gt;""),AND(JH5&gt;=JI$23,JH5&lt;&gt;""),AND(KF5&gt;=KQ$23,KF5&lt;&gt;""),AND(KI5&gt;=KQ$23,KI5&lt;&gt;""),AND(KM5&gt;=KQ$23,KM5&lt;&gt;""),AND(KP5&gt;=KQ$23,KP5&lt;&gt;""),AND(LN5&gt;=LY$23,LN5&lt;&gt;""),AND(LQ5&gt;=LY$23,LQ5&lt;&gt;""),AND(LU5&gt;=LY$23,LU5&lt;&gt;""),AND(LX5&gt;=LY$23,LX5&lt;&gt;""),AND(MV5&gt;=NG$23,MV5&lt;&gt;""),AND(MY5&gt;=NG$23,MY5&lt;&gt;""),AND(NC5&gt;=NG$23,NC5&lt;&gt;""),AND(NF5&gt;=NG$23,NF5&lt;&gt;""),AND(OD5&gt;=OO$23,OD5&lt;&gt;""),AND(OG5&gt;=OO$23,OG5&lt;&gt;""),AND(OK5&gt;=OO$23,OK5&lt;&gt;""),AND(ON5&gt;=OO$23,ON5&lt;&gt;""),AND(PL5&gt;=PW$23,PL5&lt;&gt;""),AND(PO5&gt;=PW$23,PO5&lt;&gt;""),AND(PS5&gt;=PW$23,PS5&lt;&gt;""),AND(PV5&gt;=PW$23,PV5&lt;&gt;""),AND(QT5&gt;=RE$23,QT5&lt;&gt;""),AND(QW5&gt;=RE$23,QW5&lt;&gt;""),AND(RA5&gt;=RE$23,RA5&lt;&gt;""),AND(RD5&gt;=RE$23,RD5&lt;&gt;""),AND(SB5&gt;=SM$23,SB5&lt;&gt;""),AND(SE5&gt;=SM$23,SE5&lt;&gt;""),AND(SI5&gt;=SM$23,SI5&lt;&gt;""),AND(SL5&gt;=SM$23,SL5&lt;&gt;""),AND(TJ5&gt;=TU$23,TJ5&lt;&gt;""),AND(TM5&gt;=TU$23,TM5&lt;&gt;""),AND(TQ5&gt;=TU$23,TQ5&lt;&gt;""),AND(TT5&gt;=TU$23,TT5&lt;&gt;""),AND(UR5&gt;=VC$23,UR5&lt;&gt;""),AND(UU5&gt;=VC$23,UU5&lt;&gt;""),AND(UY5&gt;=VC$23,UY5&lt;&gt;""),AND(VB5&gt;=VC$23,VB5&lt;&gt;""),AND(VZ5&gt;=WK$23,VZ5&lt;&gt;""),AND(WC5&gt;=WK$23,WC5&lt;&gt;""),AND(WG5&gt;=WK$23,WG5&lt;&gt;""),AND(WJ5&gt;=WK$23,WJ5&lt;&gt;"")),"P","")</f>
        <v/>
      </c>
      <c r="H5" s="36" t="str">
        <f>IF(AND(G5="P",F5=""),"No DD",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,AND(TH5&gt;=TU$22,TH5&lt;&gt;"",TJ5&gt;=TU$26,TJ5&lt;&gt;""),AND(TK5&gt;=TU$22,TK5&lt;&gt;"",TM5&gt;=TU$26,TM5&lt;&gt;""),AND(TO5&gt;=TU$22,TO5&lt;&gt;"",TQ5&gt;=TU$26,TQ5&lt;&gt;""),AND(TR5&gt;=TU$22,TR5&lt;&gt;"",TT5&gt;=TU$26,TT5&lt;&gt;""),AND(UP5&gt;=VC$22,UP5&lt;&gt;"",UR5&gt;=VC$26,UR5&lt;&gt;""),AND(US5&gt;=VC$22,US5&lt;&gt;"",UU5&gt;=VC$26,UU5&lt;&gt;""),AND(UW5&gt;=VC$22,UW5&lt;&gt;"",UY5&gt;=VC$26,UY5&lt;&gt;""),AND(UZ5&gt;=VC$22,UZ5&lt;&gt;"",VB5&gt;=VC$26,VB5&lt;&gt;""),AND(VX5&gt;=WK$22,VX5&lt;&gt;"",VZ5&gt;=WK$26,VZ5&lt;&gt;""),AND(WA5&gt;=WK$22,WA5&lt;&gt;"",WC5&gt;=WK$26,WC5&lt;&gt;""),AND(WE5&gt;=WK$22,WE5&lt;&gt;"",WG5&gt;=WK$26,WG5&lt;&gt;""),AND(WH5&gt;=WK$22,WH5&lt;&gt;"",WJ5&gt;=WK$26,WJ5&lt;&gt;"")),"Merit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Excellence",IF(I5="P","Worlds Team",IF(F5="P","National Team","")))))</f>
        <v/>
      </c>
      <c r="I5" s="3" t="str">
        <f>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,AND(TH5&gt;=TU$20,TH5&lt;&gt;"",TJ5&gt;=TU$24,TJ5&lt;&gt;""),AND(TK5&gt;=TU$20,TK5&lt;&gt;"",TM5&gt;=TU$24,TM5&lt;&gt;""),AND(TO5&gt;=TU$20,TO5&lt;&gt;"",TQ5&gt;=TU$24,TQ5&lt;&gt;""),AND(TR5&gt;=TU$20,TR5&lt;&gt;"",TT5&gt;=TU$24,TT5&lt;&gt;""),AND(UP5&gt;=VC$20,UP5&lt;&gt;"",UR5&gt;=VC$24,UR5&lt;&gt;""),AND(US5&gt;=VC$20,US5&lt;&gt;"",UU5&gt;=VC$24,UU5&lt;&gt;""),AND(UW5&gt;=VC$20,UW5&lt;&gt;"",UY5&gt;=VC$24,UY5&lt;&gt;""),AND(UZ5&gt;=VC$20,UZ5&lt;&gt;"",VB5&gt;=VC$24,VB5&lt;&gt;""),AND(VX5&gt;=WK$20,VX5&lt;&gt;"",VZ5&gt;=WK$24,VZ5&lt;&gt;""),AND(WA5&gt;=WK$20,WA5&lt;&gt;"",WC5&gt;=WK$24,WC5&lt;&gt;""),AND(WE5&gt;=WK$20,WE5&lt;&gt;"",WG5&gt;=WK$24,WG5&lt;&gt;""),AND(WH5&gt;=WK$20,WH5&lt;&gt;"",WJ5&gt;=WK$24,WJ5&lt;&gt;"")),"P","")</f>
        <v/>
      </c>
      <c r="J5" s="8">
        <f>IF(COUNT(AI5,AL5,AP5,BJ5,BM5,BQ5,CK5,CN5,CR5)&gt;0,LARGE((AI5,AL5,AP5,BJ5,BM5,BQ5,CK5,CN5,CR5),1),0)</f>
        <v>38.33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28.77</v>
      </c>
      <c r="M5" s="8" t="str">
        <f>IF(L5="","",IF(OR(L5=CK5,L5=CN5,L5=CR5),$BS$1,IF(OR(L5=BJ5,L5=BM5,L5=BQ5),$AR$1,IF(OR(L5=AI5,L5=AL5,L5=AP5),$Q$1,""))))</f>
        <v>2025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>
        <v>4.5999999999999996</v>
      </c>
      <c r="AS5" s="26">
        <v>6.45</v>
      </c>
      <c r="AT5" s="26">
        <v>10.199999999999999</v>
      </c>
      <c r="AU5" s="26">
        <v>7.72</v>
      </c>
      <c r="AV5" s="26">
        <v>0.2</v>
      </c>
      <c r="AW5" s="26">
        <v>5.35</v>
      </c>
      <c r="AX5" s="26">
        <v>7.5</v>
      </c>
      <c r="AY5" s="26">
        <v>11.3</v>
      </c>
      <c r="AZ5" s="26">
        <v>14.18</v>
      </c>
      <c r="BA5" s="26">
        <v>0</v>
      </c>
      <c r="BB5" s="26">
        <v>0.68</v>
      </c>
      <c r="BC5" s="26">
        <v>0.95</v>
      </c>
      <c r="BD5" s="26">
        <v>2</v>
      </c>
      <c r="BE5" s="26">
        <v>1.36</v>
      </c>
      <c r="BF5" s="26">
        <v>0</v>
      </c>
      <c r="BG5" s="28"/>
      <c r="BH5" s="39">
        <f>IF(AT5&gt;0,AT5,"")</f>
        <v>10.199999999999999</v>
      </c>
      <c r="BI5" s="39">
        <f>IF(AU5&gt;0,AU5,"")</f>
        <v>7.72</v>
      </c>
      <c r="BJ5" s="11">
        <f>IF(SUM(AR5:AU5)-AV5&gt;0,SUM(AR5:AU5)-AV5,"")</f>
        <v>28.77</v>
      </c>
      <c r="BK5" s="11">
        <f>IF(AY5&gt;0,AY5,"")</f>
        <v>11.3</v>
      </c>
      <c r="BL5" s="11">
        <f>IF(AZ5&gt;0,AZ5,"")</f>
        <v>14.18</v>
      </c>
      <c r="BM5" s="11">
        <f>IF(SUM(AW5:AZ5)-BA5&gt;0,SUM(AW5:AZ5)-BA5,"")</f>
        <v>38.33</v>
      </c>
      <c r="BN5" s="11">
        <f>IF(BJ5="","",MAX(BJ5,BM5))</f>
        <v>38.33</v>
      </c>
      <c r="BO5" s="11">
        <f>IF(BD5&gt;0,BD5,"")</f>
        <v>2</v>
      </c>
      <c r="BP5" s="11">
        <f>IF(BE5&gt;0,BE5,"")</f>
        <v>1.36</v>
      </c>
      <c r="BQ5" s="11">
        <f>IF(SUM(BB5:BE5)-BF5&gt;0,SUM(BB5:BE5)-BF5,"")</f>
        <v>4.99</v>
      </c>
      <c r="BR5" s="11">
        <f>IF(SUM(BN5,BQ5)&gt;0,SUM(BN5,BQ5),"")</f>
        <v>43.32</v>
      </c>
      <c r="BS5" s="22">
        <v>0</v>
      </c>
      <c r="BT5" s="22">
        <v>0</v>
      </c>
      <c r="BU5" s="22">
        <v>0</v>
      </c>
      <c r="BV5" s="22">
        <v>0</v>
      </c>
      <c r="BW5" s="22">
        <v>0</v>
      </c>
      <c r="BX5" s="22">
        <v>0</v>
      </c>
      <c r="BY5" s="22">
        <v>0</v>
      </c>
      <c r="BZ5" s="22">
        <v>0</v>
      </c>
      <c r="CA5" s="22">
        <v>0</v>
      </c>
      <c r="CB5" s="22">
        <v>0</v>
      </c>
      <c r="CC5" s="22">
        <v>1.78</v>
      </c>
      <c r="CD5" s="22">
        <v>2.7</v>
      </c>
      <c r="CE5" s="22">
        <v>5</v>
      </c>
      <c r="CF5" s="22">
        <v>5.0199999999999996</v>
      </c>
      <c r="CG5" s="22">
        <v>0</v>
      </c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>
        <f>IF(CE5&gt;0,CE5,"")</f>
        <v>5</v>
      </c>
      <c r="CQ5" s="40">
        <f>IF(CF5&gt;0,CF5,"")</f>
        <v>5.0199999999999996</v>
      </c>
      <c r="CR5" s="40">
        <f>IF(SUM(CC5:CF5)-CG5&gt;0,SUM(CC5:CF5)-CG5,"")</f>
        <v>14.5</v>
      </c>
      <c r="CS5" s="40">
        <f>IF(SUM(CO5,CR5)&gt;0,SUM(CO5,CR5),"")</f>
        <v>14.5</v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IF(SUM(WD5,WJ5)&gt;0,SUM(WD5,WJ5),"")</f>
        <v/>
      </c>
      <c r="WL5" s="26">
        <f>IF($CH5="P",BS5,(BS5+AR5)/2)</f>
        <v>2.2999999999999998</v>
      </c>
      <c r="WM5" s="26">
        <f>IF($CH5="P",BT5,(BT5+AS5)/2)</f>
        <v>3.2250000000000001</v>
      </c>
      <c r="WN5" s="26">
        <f>IF($CH5="P",BU5,(BU5+AT5)/2)</f>
        <v>5.0999999999999996</v>
      </c>
      <c r="WO5" s="26">
        <f>IF($CH5="P",BV5,(BV5+AU5)/2)</f>
        <v>3.86</v>
      </c>
      <c r="WP5" s="26">
        <f>IF($CH5="P",BW5,(BW5+AV5)/2)</f>
        <v>0.1</v>
      </c>
      <c r="WQ5" s="26">
        <f>IF($CH5="P",BX5,(BX5+AW5)/2)</f>
        <v>2.6749999999999998</v>
      </c>
      <c r="WR5" s="26">
        <f>IF($CH5="P",BY5,(BY5+AX5)/2)</f>
        <v>3.75</v>
      </c>
      <c r="WS5" s="26">
        <f>IF($CH5="P",BZ5,(BZ5+AY5)/2)</f>
        <v>5.65</v>
      </c>
      <c r="WT5" s="26">
        <f>IF($CH5="P",CA5,(CA5+AZ5)/2)</f>
        <v>7.09</v>
      </c>
      <c r="WU5" s="26">
        <f>IF($CH5="P",CB5,(CB5+BA5)/2)</f>
        <v>0</v>
      </c>
      <c r="WV5" s="26">
        <f>IF($CH5="P",CC5,(CC5+BB5)/2)</f>
        <v>1.23</v>
      </c>
      <c r="WW5" s="26">
        <f>IF($CH5="P",CD5,(CD5+BC5)/2)</f>
        <v>1.8250000000000002</v>
      </c>
      <c r="WX5" s="26">
        <f>IF($CH5="P",CE5,(CE5+BD5)/2)</f>
        <v>3.5</v>
      </c>
      <c r="WY5" s="26">
        <f>IF($CH5="P",CF5,(CF5+BE5)/2)</f>
        <v>3.19</v>
      </c>
      <c r="WZ5" s="26">
        <f>IF($CH5="P",CG5,(CG5+BF5)/2)</f>
        <v>0</v>
      </c>
      <c r="XA5" s="28" t="s">
        <v>53</v>
      </c>
      <c r="XB5" s="11">
        <f>IF(WN5&gt;0,WN5,"")</f>
        <v>5.0999999999999996</v>
      </c>
      <c r="XC5" s="11">
        <f>IF(WO5&gt;0,WO5,"")</f>
        <v>3.86</v>
      </c>
      <c r="XD5" s="11">
        <f>IF(SUM(WL5:WO5)-WP5&gt;0,SUM(WL5:WO5)-WP5,"")</f>
        <v>14.385</v>
      </c>
      <c r="XE5" s="11">
        <f>IF(WS5&gt;0,WS5,"")</f>
        <v>5.65</v>
      </c>
      <c r="XF5" s="11">
        <f>IF(WT5&gt;0,WT5,"")</f>
        <v>7.09</v>
      </c>
      <c r="XG5" s="11">
        <f>IF(SUM(WQ5:WT5)-WU5&gt;0,SUM(WQ5:WT5)-WU5,"")</f>
        <v>19.164999999999999</v>
      </c>
      <c r="XH5" s="11">
        <f>IF(MAX(XD5,XG5)&gt;0,MAX(XD5,XG5),"")</f>
        <v>19.164999999999999</v>
      </c>
      <c r="XI5" s="11">
        <f>IF(WX5&gt;0,WX5,"")</f>
        <v>3.5</v>
      </c>
      <c r="XJ5" s="11">
        <f>IF(WY5&gt;0,WY5,"")</f>
        <v>3.19</v>
      </c>
      <c r="XK5" s="11">
        <f>IF(SUM(WV5:WY5)-WZ5&gt;0,SUM(WV5:WY5)-WZ5,"")</f>
        <v>9.7449999999999992</v>
      </c>
      <c r="XL5" s="11">
        <f>IF(SUM(XH5,XK5)&gt;0,SUM(XH5,XK5),"")</f>
        <v>28.909999999999997</v>
      </c>
    </row>
    <row r="6" spans="1:636" x14ac:dyDescent="0.2">
      <c r="A6" s="4" t="str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/>
      </c>
      <c r="B6" s="5" t="s">
        <v>240</v>
      </c>
      <c r="C6" s="4" t="s">
        <v>5</v>
      </c>
      <c r="D6" s="4" t="s">
        <v>239</v>
      </c>
      <c r="E6" s="9">
        <f>SUM(J6,L6,N6)</f>
        <v>62.68</v>
      </c>
      <c r="F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,AND(TH6&gt;=TU$19,TH6&lt;&gt;"",TJ6&gt;=TU$23,TJ6&lt;&gt;""),AND(TK6&gt;=TU$19,TK6&lt;&gt;"",TM6&gt;=TU$23,TM6&lt;&gt;""),AND(TO6&gt;=TU$19,TO6&lt;&gt;"",TQ6&gt;=TU$23,TQ6&lt;&gt;""),AND(TR6&gt;=TU$19,TR6&lt;&gt;"",TT6&gt;=TU$23,TT6&lt;&gt;""),AND(UP6&gt;=VC$19,UP6&lt;&gt;"",UR6&gt;=VC$23,UR6&lt;&gt;""),AND(US6&gt;=VC$19,US6&lt;&gt;"",UU6&gt;=VC$23,UU6&lt;&gt;""),AND(UW6&gt;=VC$19,UW6&lt;&gt;"",UY6&gt;=VC$23,UY6&lt;&gt;""),AND(UZ6&gt;=VC$19,UZ6&lt;&gt;"",VB6&gt;=VC$23,VB6&lt;&gt;""),AND(VX6&gt;=WK$19,VX6&lt;&gt;"",VZ6&gt;=WK$23,VZ6&lt;&gt;""),AND(WA6&gt;=WK$19,WA6&lt;&gt;"",WC6&gt;=WK$23,WC6&lt;&gt;""),AND(WE6&gt;=WK$19,WE6&lt;&gt;"",WG6&gt;=WK$23,WG6&lt;&gt;""),AND(WH6&gt;=WK$19,WH6&lt;&gt;"",WJ6&gt;=WK$23,WJ6&lt;&gt;"")),"P","")</f>
        <v/>
      </c>
      <c r="G6" s="3" t="str">
        <f>IF(OR(AND(AI6&gt;=AQ$23,AI6&lt;&gt;"",AF6=""),AND(AL6&gt;=AQ$23,AL6&lt;&gt;"",AF6=""),AND(AP6&gt;=AQ$23,AP6&lt;&gt;"",AF6=""),AND(BJ6&gt;=BR$23,BJ6&lt;&gt;"",BG6=""),AND(BM6&gt;=BR$23,BM6&lt;&gt;"",BG6=""),AND(BQ6&gt;=BR$23,BQ6&lt;&gt;"",BG6=""),AND(CK6&gt;=CS$23,CK6&lt;&gt;"",CH6=""),AND(CN6&gt;=CS$23,CN6&lt;&gt;"",CH6=""),AND(CR6&gt;=CS$23,CR6&lt;&gt;"",CH6=""),AND(DR6&gt;=EC$23,DR6&lt;&gt;""),AND(DU6&gt;=EC$23,DU6&lt;&gt;""),AND(DY6&gt;=EC$23,DY6&lt;&gt;""),AND(EB6&gt;=EC$23,EB6&lt;&gt;""),AND(EZ6&gt;=FK$23,EZ6&lt;&gt;""),AND(FC6&gt;=FK$23,FC6&lt;&gt;""),AND(FG6&gt;=FK$23,FG6&lt;&gt;""),AND(FJ6&gt;=FK$23,FJ6&lt;&gt;""),AND(GH6&gt;=GS$23,GH6&lt;&gt;""),AND(GK6&gt;=GS$23,GK6&lt;&gt;""),AND(GO6&gt;=GS$23,GO6&lt;&gt;""),AND(GR6&gt;=GS$23,GR6&lt;&gt;""),AND(HP6&gt;=IA$23,HP6&lt;&gt;""),AND(HS6&gt;=IA$23,HS6&lt;&gt;""),AND(HW6&gt;=IA$23,HW6&lt;&gt;""),AND(HZ6&gt;=IA$23,HZ6&lt;&gt;""),AND(IX6&gt;=JI$23,IX6&lt;&gt;""),AND(JA6&gt;=JI$23,JA6&lt;&gt;""),AND(JE6&gt;=JI$23,JE6&lt;&gt;""),AND(JH6&gt;=JI$23,JH6&lt;&gt;""),AND(KF6&gt;=KQ$23,KF6&lt;&gt;""),AND(KI6&gt;=KQ$23,KI6&lt;&gt;""),AND(KM6&gt;=KQ$23,KM6&lt;&gt;""),AND(KP6&gt;=KQ$23,KP6&lt;&gt;""),AND(LN6&gt;=LY$23,LN6&lt;&gt;""),AND(LQ6&gt;=LY$23,LQ6&lt;&gt;""),AND(LU6&gt;=LY$23,LU6&lt;&gt;""),AND(LX6&gt;=LY$23,LX6&lt;&gt;""),AND(MV6&gt;=NG$23,MV6&lt;&gt;""),AND(MY6&gt;=NG$23,MY6&lt;&gt;""),AND(NC6&gt;=NG$23,NC6&lt;&gt;""),AND(NF6&gt;=NG$23,NF6&lt;&gt;""),AND(OD6&gt;=OO$23,OD6&lt;&gt;""),AND(OG6&gt;=OO$23,OG6&lt;&gt;""),AND(OK6&gt;=OO$23,OK6&lt;&gt;""),AND(ON6&gt;=OO$23,ON6&lt;&gt;""),AND(PL6&gt;=PW$23,PL6&lt;&gt;""),AND(PO6&gt;=PW$23,PO6&lt;&gt;""),AND(PS6&gt;=PW$23,PS6&lt;&gt;""),AND(PV6&gt;=PW$23,PV6&lt;&gt;""),AND(QT6&gt;=RE$23,QT6&lt;&gt;""),AND(QW6&gt;=RE$23,QW6&lt;&gt;""),AND(RA6&gt;=RE$23,RA6&lt;&gt;""),AND(RD6&gt;=RE$23,RD6&lt;&gt;""),AND(SB6&gt;=SM$23,SB6&lt;&gt;""),AND(SE6&gt;=SM$23,SE6&lt;&gt;""),AND(SI6&gt;=SM$23,SI6&lt;&gt;""),AND(SL6&gt;=SM$23,SL6&lt;&gt;""),AND(TJ6&gt;=TU$23,TJ6&lt;&gt;""),AND(TM6&gt;=TU$23,TM6&lt;&gt;""),AND(TQ6&gt;=TU$23,TQ6&lt;&gt;""),AND(TT6&gt;=TU$23,TT6&lt;&gt;""),AND(UR6&gt;=VC$23,UR6&lt;&gt;""),AND(UU6&gt;=VC$23,UU6&lt;&gt;""),AND(UY6&gt;=VC$23,UY6&lt;&gt;""),AND(VB6&gt;=VC$23,VB6&lt;&gt;""),AND(VZ6&gt;=WK$23,VZ6&lt;&gt;""),AND(WC6&gt;=WK$23,WC6&lt;&gt;""),AND(WG6&gt;=WK$23,WG6&lt;&gt;""),AND(WJ6&gt;=WK$23,WJ6&lt;&gt;"")),"P","")</f>
        <v/>
      </c>
      <c r="H6" s="36" t="str">
        <f>IF(AND(G6="P",F6=""),"No DD",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,AND(TH6&gt;=TU$22,TH6&lt;&gt;"",TJ6&gt;=TU$26,TJ6&lt;&gt;""),AND(TK6&gt;=TU$22,TK6&lt;&gt;"",TM6&gt;=TU$26,TM6&lt;&gt;""),AND(TO6&gt;=TU$22,TO6&lt;&gt;"",TQ6&gt;=TU$26,TQ6&lt;&gt;""),AND(TR6&gt;=TU$22,TR6&lt;&gt;"",TT6&gt;=TU$26,TT6&lt;&gt;""),AND(UP6&gt;=VC$22,UP6&lt;&gt;"",UR6&gt;=VC$26,UR6&lt;&gt;""),AND(US6&gt;=VC$22,US6&lt;&gt;"",UU6&gt;=VC$26,UU6&lt;&gt;""),AND(UW6&gt;=VC$22,UW6&lt;&gt;"",UY6&gt;=VC$26,UY6&lt;&gt;""),AND(UZ6&gt;=VC$22,UZ6&lt;&gt;"",VB6&gt;=VC$26,VB6&lt;&gt;""),AND(VX6&gt;=WK$22,VX6&lt;&gt;"",VZ6&gt;=WK$26,VZ6&lt;&gt;""),AND(WA6&gt;=WK$22,WA6&lt;&gt;"",WC6&gt;=WK$26,WC6&lt;&gt;""),AND(WE6&gt;=WK$22,WE6&lt;&gt;"",WG6&gt;=WK$26,WG6&lt;&gt;""),AND(WH6&gt;=WK$22,WH6&lt;&gt;"",WJ6&gt;=WK$26,WJ6&lt;&gt;"")),"Merit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Excellence",IF(I6="P","Worlds Team",IF(F6="P","National Team","")))))</f>
        <v/>
      </c>
      <c r="I6" s="3" t="str">
        <f>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,AND(TH6&gt;=TU$20,TH6&lt;&gt;"",TJ6&gt;=TU$24,TJ6&lt;&gt;""),AND(TK6&gt;=TU$20,TK6&lt;&gt;"",TM6&gt;=TU$24,TM6&lt;&gt;""),AND(TO6&gt;=TU$20,TO6&lt;&gt;"",TQ6&gt;=TU$24,TQ6&lt;&gt;""),AND(TR6&gt;=TU$20,TR6&lt;&gt;"",TT6&gt;=TU$24,TT6&lt;&gt;""),AND(UP6&gt;=VC$20,UP6&lt;&gt;"",UR6&gt;=VC$24,UR6&lt;&gt;""),AND(US6&gt;=VC$20,US6&lt;&gt;"",UU6&gt;=VC$24,UU6&lt;&gt;""),AND(UW6&gt;=VC$20,UW6&lt;&gt;"",UY6&gt;=VC$24,UY6&lt;&gt;""),AND(UZ6&gt;=VC$20,UZ6&lt;&gt;"",VB6&gt;=VC$24,VB6&lt;&gt;""),AND(VX6&gt;=WK$20,VX6&lt;&gt;"",VZ6&gt;=WK$24,VZ6&lt;&gt;""),AND(WA6&gt;=WK$20,WA6&lt;&gt;"",WC6&gt;=WK$24,WC6&lt;&gt;""),AND(WE6&gt;=WK$20,WE6&lt;&gt;"",WG6&gt;=WK$24,WG6&lt;&gt;""),AND(WH6&gt;=WK$20,WH6&lt;&gt;"",WJ6&gt;=WK$24,WJ6&lt;&gt;"")),"P","")</f>
        <v/>
      </c>
      <c r="J6" s="8">
        <f>IF(COUNT(AI6,AL6,AP6,BJ6,BM6,BQ6,CK6,CN6,CR6)&gt;0,LARGE((AI6,AL6,AP6,BJ6,BM6,BQ6,CK6,CN6,CR6),1),0)</f>
        <v>45.35</v>
      </c>
      <c r="K6" s="8" t="str">
        <f>IF(J6="","",IF(OR(J6=CK6,J6=CN6,J6=CR6),$BS$1,IF(OR(J6=BJ6,J6=BM6,J6=BQ6),$AR$1,IF(OR(J6=AI6,J6=AL6,J6=AP6),$Q$1,""))))</f>
        <v>2025 Nationals</v>
      </c>
      <c r="L6" s="8">
        <f>IF(COUNT(AI6,AL6,AP6,BJ6,BM6,BQ6,CK6,CN6,CR6)&gt;1,LARGE((AI6,AL6,AP6,BJ6,BM6,BQ6,CK6,CN6,CR6),2),0)</f>
        <v>17.329999999999998</v>
      </c>
      <c r="M6" s="8" t="str">
        <f>IF(L6="","",IF(OR(L6=CK6,L6=CN6,L6=CR6),$BS$1,IF(OR(L6=BJ6,L6=BM6,L6=BQ6),$AR$1,IF(OR(L6=AI6,L6=AL6,L6=AP6),$Q$1,""))))</f>
        <v>2025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>IF(S6&gt;0,S6,"")</f>
        <v/>
      </c>
      <c r="AH6" s="38" t="str">
        <f>IF(T6&gt;0,T6,"")</f>
        <v/>
      </c>
      <c r="AI6" s="40" t="str">
        <f>IF(SUM(Q6:T6)-U6&gt;0,SUM(Q6:T6)-U6,"")</f>
        <v/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 t="str">
        <f>IF(AI6="","",MAX(AI6,AL6))</f>
        <v/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 t="str">
        <f>IF(SUM(AM6,AP6)&gt;0,SUM(AM6,AP6),"")</f>
        <v/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2">
        <v>7</v>
      </c>
      <c r="BT6" s="22">
        <v>9.25</v>
      </c>
      <c r="BU6" s="22">
        <v>13.2</v>
      </c>
      <c r="BV6" s="22">
        <v>16.3</v>
      </c>
      <c r="BW6" s="22">
        <v>0.4</v>
      </c>
      <c r="BX6" s="22">
        <v>2.83</v>
      </c>
      <c r="BY6" s="22">
        <v>3.5</v>
      </c>
      <c r="BZ6" s="22">
        <v>4.8</v>
      </c>
      <c r="CA6" s="22">
        <v>6.2</v>
      </c>
      <c r="CB6" s="22">
        <v>0</v>
      </c>
      <c r="CC6" s="22">
        <v>0.73</v>
      </c>
      <c r="CD6" s="22">
        <v>1</v>
      </c>
      <c r="CE6" s="22">
        <v>2</v>
      </c>
      <c r="CF6" s="22">
        <v>1.78</v>
      </c>
      <c r="CG6" s="22">
        <v>0</v>
      </c>
      <c r="CH6" s="27"/>
      <c r="CI6" s="38">
        <f>IF(BU6&gt;0,BU6,"")</f>
        <v>13.2</v>
      </c>
      <c r="CJ6" s="38">
        <f>IF(BV6&gt;0,BV6,"")</f>
        <v>16.3</v>
      </c>
      <c r="CK6" s="40">
        <f>IF(SUM(BS6:BV6)-BW6&gt;0,SUM(BS6:BV6)-BW6,"")</f>
        <v>45.35</v>
      </c>
      <c r="CL6" s="40">
        <f>IF(BZ6&gt;0,BZ6,"")</f>
        <v>4.8</v>
      </c>
      <c r="CM6" s="40">
        <f>IF(CA6&gt;0,CA6,"")</f>
        <v>6.2</v>
      </c>
      <c r="CN6" s="40">
        <f>IF(SUM(BX6:CA6)-CB6&gt;0,SUM(BX6:CA6)-CB6,"")</f>
        <v>17.329999999999998</v>
      </c>
      <c r="CO6" s="40">
        <f>IF(CK6="","",MAX(CK6,CN6))</f>
        <v>45.35</v>
      </c>
      <c r="CP6" s="40">
        <f>IF(CE6&gt;0,CE6,"")</f>
        <v>2</v>
      </c>
      <c r="CQ6" s="40">
        <f>IF(CF6&gt;0,CF6,"")</f>
        <v>1.78</v>
      </c>
      <c r="CR6" s="40">
        <f>IF(SUM(CC6:CF6)-CG6&gt;0,SUM(CC6:CF6)-CG6,"")</f>
        <v>5.51</v>
      </c>
      <c r="CS6" s="40">
        <f>IF(SUM(CO6,CR6)&gt;0,SUM(CO6,CR6),"")</f>
        <v>50.86</v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IF(SUM(WD6,WJ6)&gt;0,SUM(WD6,WJ6),"")</f>
        <v/>
      </c>
      <c r="WL6" s="26">
        <f>IF($CH6="P",BS6,(BS6+AR6)/2)</f>
        <v>3.5</v>
      </c>
      <c r="WM6" s="26">
        <f>IF($CH6="P",BT6,(BT6+AS6)/2)</f>
        <v>4.625</v>
      </c>
      <c r="WN6" s="26">
        <f>IF($CH6="P",BU6,(BU6+AT6)/2)</f>
        <v>6.6</v>
      </c>
      <c r="WO6" s="26">
        <f>IF($CH6="P",BV6,(BV6+AU6)/2)</f>
        <v>8.15</v>
      </c>
      <c r="WP6" s="26">
        <f>IF($CH6="P",BW6,(BW6+AV6)/2)</f>
        <v>0.2</v>
      </c>
      <c r="WQ6" s="26">
        <f>IF($CH6="P",BX6,(BX6+AW6)/2)</f>
        <v>1.415</v>
      </c>
      <c r="WR6" s="26">
        <f>IF($CH6="P",BY6,(BY6+AX6)/2)</f>
        <v>1.75</v>
      </c>
      <c r="WS6" s="26">
        <f>IF($CH6="P",BZ6,(BZ6+AY6)/2)</f>
        <v>2.4</v>
      </c>
      <c r="WT6" s="26">
        <f>IF($CH6="P",CA6,(CA6+AZ6)/2)</f>
        <v>3.1</v>
      </c>
      <c r="WU6" s="26">
        <f>IF($CH6="P",CB6,(CB6+BA6)/2)</f>
        <v>0</v>
      </c>
      <c r="WV6" s="26">
        <f>IF($CH6="P",CC6,(CC6+BB6)/2)</f>
        <v>0.36499999999999999</v>
      </c>
      <c r="WW6" s="26">
        <f>IF($CH6="P",CD6,(CD6+BC6)/2)</f>
        <v>0.5</v>
      </c>
      <c r="WX6" s="26">
        <f>IF($CH6="P",CE6,(CE6+BD6)/2)</f>
        <v>1</v>
      </c>
      <c r="WY6" s="26">
        <f>IF($CH6="P",CF6,(CF6+BE6)/2)</f>
        <v>0.89</v>
      </c>
      <c r="WZ6" s="26">
        <f>IF($CH6="P",CG6,(CG6+BF6)/2)</f>
        <v>0</v>
      </c>
      <c r="XA6" s="28" t="s">
        <v>53</v>
      </c>
      <c r="XB6" s="11">
        <f>IF(WN6&gt;0,WN6,"")</f>
        <v>6.6</v>
      </c>
      <c r="XC6" s="11">
        <f>IF(WO6&gt;0,WO6,"")</f>
        <v>8.15</v>
      </c>
      <c r="XD6" s="11">
        <f>IF(SUM(WL6:WO6)-WP6&gt;0,SUM(WL6:WO6)-WP6,"")</f>
        <v>22.675000000000001</v>
      </c>
      <c r="XE6" s="11">
        <f>IF(WS6&gt;0,WS6,"")</f>
        <v>2.4</v>
      </c>
      <c r="XF6" s="11">
        <f>IF(WT6&gt;0,WT6,"")</f>
        <v>3.1</v>
      </c>
      <c r="XG6" s="11">
        <f>IF(SUM(WQ6:WT6)-WU6&gt;0,SUM(WQ6:WT6)-WU6,"")</f>
        <v>8.6649999999999991</v>
      </c>
      <c r="XH6" s="11">
        <f>IF(MAX(XD6,XG6)&gt;0,MAX(XD6,XG6),"")</f>
        <v>22.675000000000001</v>
      </c>
      <c r="XI6" s="11">
        <f>IF(WX6&gt;0,WX6,"")</f>
        <v>1</v>
      </c>
      <c r="XJ6" s="11">
        <f>IF(WY6&gt;0,WY6,"")</f>
        <v>0.89</v>
      </c>
      <c r="XK6" s="11">
        <f>IF(SUM(WV6:WY6)-WZ6&gt;0,SUM(WV6:WY6)-WZ6,"")</f>
        <v>2.7549999999999999</v>
      </c>
      <c r="XL6" s="11">
        <f>IF(SUM(XH6,XK6)&gt;0,SUM(XH6,XK6),"")</f>
        <v>25.43</v>
      </c>
    </row>
    <row r="7" spans="1:636" x14ac:dyDescent="0.2">
      <c r="A7" s="4" t="str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/>
      </c>
      <c r="B7" s="5" t="s">
        <v>210</v>
      </c>
      <c r="C7" s="4" t="s">
        <v>7</v>
      </c>
      <c r="D7" s="4" t="s">
        <v>213</v>
      </c>
      <c r="E7" s="9">
        <f>SUM(J7,L7,N7)</f>
        <v>59</v>
      </c>
      <c r="F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,AND(TH7&gt;=TU$19,TH7&lt;&gt;"",TJ7&gt;=TU$23,TJ7&lt;&gt;""),AND(TK7&gt;=TU$19,TK7&lt;&gt;"",TM7&gt;=TU$23,TM7&lt;&gt;""),AND(TO7&gt;=TU$19,TO7&lt;&gt;"",TQ7&gt;=TU$23,TQ7&lt;&gt;""),AND(TR7&gt;=TU$19,TR7&lt;&gt;"",TT7&gt;=TU$23,TT7&lt;&gt;""),AND(UP7&gt;=VC$19,UP7&lt;&gt;"",UR7&gt;=VC$23,UR7&lt;&gt;""),AND(US7&gt;=VC$19,US7&lt;&gt;"",UU7&gt;=VC$23,UU7&lt;&gt;""),AND(UW7&gt;=VC$19,UW7&lt;&gt;"",UY7&gt;=VC$23,UY7&lt;&gt;""),AND(UZ7&gt;=VC$19,UZ7&lt;&gt;"",VB7&gt;=VC$23,VB7&lt;&gt;""),AND(VX7&gt;=WK$19,VX7&lt;&gt;"",VZ7&gt;=WK$23,VZ7&lt;&gt;""),AND(WA7&gt;=WK$19,WA7&lt;&gt;"",WC7&gt;=WK$23,WC7&lt;&gt;""),AND(WE7&gt;=WK$19,WE7&lt;&gt;"",WG7&gt;=WK$23,WG7&lt;&gt;""),AND(WH7&gt;=WK$19,WH7&lt;&gt;"",WJ7&gt;=WK$23,WJ7&lt;&gt;"")),"P","")</f>
        <v/>
      </c>
      <c r="G7" s="3" t="str">
        <f>IF(OR(AND(AI7&gt;=AQ$23,AI7&lt;&gt;"",AF7=""),AND(AL7&gt;=AQ$23,AL7&lt;&gt;"",AF7=""),AND(AP7&gt;=AQ$23,AP7&lt;&gt;"",AF7=""),AND(BJ7&gt;=BR$23,BJ7&lt;&gt;"",BG7=""),AND(BM7&gt;=BR$23,BM7&lt;&gt;"",BG7=""),AND(BQ7&gt;=BR$23,BQ7&lt;&gt;"",BG7=""),AND(CK7&gt;=CS$23,CK7&lt;&gt;"",CH7=""),AND(CN7&gt;=CS$23,CN7&lt;&gt;"",CH7=""),AND(CR7&gt;=CS$23,CR7&lt;&gt;"",CH7=""),AND(DR7&gt;=EC$23,DR7&lt;&gt;""),AND(DU7&gt;=EC$23,DU7&lt;&gt;""),AND(DY7&gt;=EC$23,DY7&lt;&gt;""),AND(EB7&gt;=EC$23,EB7&lt;&gt;""),AND(EZ7&gt;=FK$23,EZ7&lt;&gt;""),AND(FC7&gt;=FK$23,FC7&lt;&gt;""),AND(FG7&gt;=FK$23,FG7&lt;&gt;""),AND(FJ7&gt;=FK$23,FJ7&lt;&gt;""),AND(GH7&gt;=GS$23,GH7&lt;&gt;""),AND(GK7&gt;=GS$23,GK7&lt;&gt;""),AND(GO7&gt;=GS$23,GO7&lt;&gt;""),AND(GR7&gt;=GS$23,GR7&lt;&gt;""),AND(HP7&gt;=IA$23,HP7&lt;&gt;""),AND(HS7&gt;=IA$23,HS7&lt;&gt;""),AND(HW7&gt;=IA$23,HW7&lt;&gt;""),AND(HZ7&gt;=IA$23,HZ7&lt;&gt;""),AND(IX7&gt;=JI$23,IX7&lt;&gt;""),AND(JA7&gt;=JI$23,JA7&lt;&gt;""),AND(JE7&gt;=JI$23,JE7&lt;&gt;""),AND(JH7&gt;=JI$23,JH7&lt;&gt;""),AND(KF7&gt;=KQ$23,KF7&lt;&gt;""),AND(KI7&gt;=KQ$23,KI7&lt;&gt;""),AND(KM7&gt;=KQ$23,KM7&lt;&gt;""),AND(KP7&gt;=KQ$23,KP7&lt;&gt;""),AND(LN7&gt;=LY$23,LN7&lt;&gt;""),AND(LQ7&gt;=LY$23,LQ7&lt;&gt;""),AND(LU7&gt;=LY$23,LU7&lt;&gt;""),AND(LX7&gt;=LY$23,LX7&lt;&gt;""),AND(MV7&gt;=NG$23,MV7&lt;&gt;""),AND(MY7&gt;=NG$23,MY7&lt;&gt;""),AND(NC7&gt;=NG$23,NC7&lt;&gt;""),AND(NF7&gt;=NG$23,NF7&lt;&gt;""),AND(OD7&gt;=OO$23,OD7&lt;&gt;""),AND(OG7&gt;=OO$23,OG7&lt;&gt;""),AND(OK7&gt;=OO$23,OK7&lt;&gt;""),AND(ON7&gt;=OO$23,ON7&lt;&gt;""),AND(PL7&gt;=PW$23,PL7&lt;&gt;""),AND(PO7&gt;=PW$23,PO7&lt;&gt;""),AND(PS7&gt;=PW$23,PS7&lt;&gt;""),AND(PV7&gt;=PW$23,PV7&lt;&gt;""),AND(QT7&gt;=RE$23,QT7&lt;&gt;""),AND(QW7&gt;=RE$23,QW7&lt;&gt;""),AND(RA7&gt;=RE$23,RA7&lt;&gt;""),AND(RD7&gt;=RE$23,RD7&lt;&gt;""),AND(SB7&gt;=SM$23,SB7&lt;&gt;""),AND(SE7&gt;=SM$23,SE7&lt;&gt;""),AND(SI7&gt;=SM$23,SI7&lt;&gt;""),AND(SL7&gt;=SM$23,SL7&lt;&gt;""),AND(TJ7&gt;=TU$23,TJ7&lt;&gt;""),AND(TM7&gt;=TU$23,TM7&lt;&gt;""),AND(TQ7&gt;=TU$23,TQ7&lt;&gt;""),AND(TT7&gt;=TU$23,TT7&lt;&gt;""),AND(UR7&gt;=VC$23,UR7&lt;&gt;""),AND(UU7&gt;=VC$23,UU7&lt;&gt;""),AND(UY7&gt;=VC$23,UY7&lt;&gt;""),AND(VB7&gt;=VC$23,VB7&lt;&gt;""),AND(VZ7&gt;=WK$23,VZ7&lt;&gt;""),AND(WC7&gt;=WK$23,WC7&lt;&gt;""),AND(WG7&gt;=WK$23,WG7&lt;&gt;""),AND(WJ7&gt;=WK$23,WJ7&lt;&gt;"")),"P","")</f>
        <v/>
      </c>
      <c r="H7" s="36" t="str">
        <f>IF(AND(G7="P",F7=""),"No DD",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,AND(TH7&gt;=TU$22,TH7&lt;&gt;"",TJ7&gt;=TU$26,TJ7&lt;&gt;""),AND(TK7&gt;=TU$22,TK7&lt;&gt;"",TM7&gt;=TU$26,TM7&lt;&gt;""),AND(TO7&gt;=TU$22,TO7&lt;&gt;"",TQ7&gt;=TU$26,TQ7&lt;&gt;""),AND(TR7&gt;=TU$22,TR7&lt;&gt;"",TT7&gt;=TU$26,TT7&lt;&gt;""),AND(UP7&gt;=VC$22,UP7&lt;&gt;"",UR7&gt;=VC$26,UR7&lt;&gt;""),AND(US7&gt;=VC$22,US7&lt;&gt;"",UU7&gt;=VC$26,UU7&lt;&gt;""),AND(UW7&gt;=VC$22,UW7&lt;&gt;"",UY7&gt;=VC$26,UY7&lt;&gt;""),AND(UZ7&gt;=VC$22,UZ7&lt;&gt;"",VB7&gt;=VC$26,VB7&lt;&gt;""),AND(VX7&gt;=WK$22,VX7&lt;&gt;"",VZ7&gt;=WK$26,VZ7&lt;&gt;""),AND(WA7&gt;=WK$22,WA7&lt;&gt;"",WC7&gt;=WK$26,WC7&lt;&gt;""),AND(WE7&gt;=WK$22,WE7&lt;&gt;"",WG7&gt;=WK$26,WG7&lt;&gt;""),AND(WH7&gt;=WK$22,WH7&lt;&gt;"",WJ7&gt;=WK$26,WJ7&lt;&gt;"")),"Merit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Excellence",IF(I7="P","Worlds Team",IF(F7="P","National Team","")))))</f>
        <v/>
      </c>
      <c r="I7" s="3" t="str">
        <f>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,AND(TH7&gt;=TU$20,TH7&lt;&gt;"",TJ7&gt;=TU$24,TJ7&lt;&gt;""),AND(TK7&gt;=TU$20,TK7&lt;&gt;"",TM7&gt;=TU$24,TM7&lt;&gt;""),AND(TO7&gt;=TU$20,TO7&lt;&gt;"",TQ7&gt;=TU$24,TQ7&lt;&gt;""),AND(TR7&gt;=TU$20,TR7&lt;&gt;"",TT7&gt;=TU$24,TT7&lt;&gt;""),AND(UP7&gt;=VC$20,UP7&lt;&gt;"",UR7&gt;=VC$24,UR7&lt;&gt;""),AND(US7&gt;=VC$20,US7&lt;&gt;"",UU7&gt;=VC$24,UU7&lt;&gt;""),AND(UW7&gt;=VC$20,UW7&lt;&gt;"",UY7&gt;=VC$24,UY7&lt;&gt;""),AND(UZ7&gt;=VC$20,UZ7&lt;&gt;"",VB7&gt;=VC$24,VB7&lt;&gt;""),AND(VX7&gt;=WK$20,VX7&lt;&gt;"",VZ7&gt;=WK$24,VZ7&lt;&gt;""),AND(WA7&gt;=WK$20,WA7&lt;&gt;"",WC7&gt;=WK$24,WC7&lt;&gt;""),AND(WE7&gt;=WK$20,WE7&lt;&gt;"",WG7&gt;=WK$24,WG7&lt;&gt;""),AND(WH7&gt;=WK$20,WH7&lt;&gt;"",WJ7&gt;=WK$24,WJ7&lt;&gt;"")),"P","")</f>
        <v/>
      </c>
      <c r="J7" s="8">
        <f>IF(COUNT(AI7,AL7,AP7,BJ7,BM7,BQ7,CK7,CN7,CR7)&gt;0,LARGE((AI7,AL7,AP7,BJ7,BM7,BQ7,CK7,CN7,CR7),1),0)</f>
        <v>45.02</v>
      </c>
      <c r="K7" s="8" t="str">
        <f>IF(J7="","",IF(OR(J7=CK7,J7=CN7,J7=CR7),$BS$1,IF(OR(J7=BJ7,J7=BM7,J7=BQ7),$AR$1,IF(OR(J7=AI7,J7=AL7,J7=AP7),$Q$1,""))))</f>
        <v>2025 Nationals</v>
      </c>
      <c r="L7" s="8">
        <f>IF(COUNT(AI7,AL7,AP7,BJ7,BM7,BQ7,CK7,CN7,CR7)&gt;1,LARGE((AI7,AL7,AP7,BJ7,BM7,BQ7,CK7,CN7,CR7),2),0)</f>
        <v>13.98</v>
      </c>
      <c r="M7" s="8" t="str">
        <f>IF(L7="","",IF(OR(L7=CK7,L7=CN7,L7=CR7),$BS$1,IF(OR(L7=BJ7,L7=BM7,L7=BQ7),$AR$1,IF(OR(L7=AI7,L7=AL7,L7=AP7),$Q$1,""))))</f>
        <v>2025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>
        <v>2.2999999999999998</v>
      </c>
      <c r="AS7" s="26">
        <v>2.7</v>
      </c>
      <c r="AT7" s="26">
        <v>4.3</v>
      </c>
      <c r="AU7" s="26">
        <v>4.68</v>
      </c>
      <c r="AV7" s="26">
        <v>0</v>
      </c>
      <c r="AW7" s="26">
        <v>0.75</v>
      </c>
      <c r="AX7" s="26">
        <v>0.8</v>
      </c>
      <c r="AY7" s="26">
        <v>1.7</v>
      </c>
      <c r="AZ7" s="26">
        <v>1.3</v>
      </c>
      <c r="BA7" s="26">
        <v>0</v>
      </c>
      <c r="BB7" s="26"/>
      <c r="BC7" s="26"/>
      <c r="BD7" s="26"/>
      <c r="BE7" s="26"/>
      <c r="BF7" s="26"/>
      <c r="BG7" s="28"/>
      <c r="BH7" s="39">
        <f>IF(AT7&gt;0,AT7,"")</f>
        <v>4.3</v>
      </c>
      <c r="BI7" s="39">
        <f>IF(AU7&gt;0,AU7,"")</f>
        <v>4.68</v>
      </c>
      <c r="BJ7" s="11">
        <f>IF(SUM(AR7:AU7)-AV7&gt;0,SUM(AR7:AU7)-AV7,"")</f>
        <v>13.98</v>
      </c>
      <c r="BK7" s="11">
        <f>IF(AY7&gt;0,AY7,"")</f>
        <v>1.7</v>
      </c>
      <c r="BL7" s="11">
        <f>IF(AZ7&gt;0,AZ7,"")</f>
        <v>1.3</v>
      </c>
      <c r="BM7" s="11">
        <f>IF(SUM(AW7:AZ7)-BA7&gt;0,SUM(AW7:AZ7)-BA7,"")</f>
        <v>4.55</v>
      </c>
      <c r="BN7" s="11">
        <f>IF(BJ7="","",MAX(BJ7,BM7))</f>
        <v>13.98</v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>
        <f>IF(SUM(BN7,BQ7)&gt;0,SUM(BN7,BQ7),"")</f>
        <v>13.98</v>
      </c>
      <c r="BS7" s="22">
        <v>0.8</v>
      </c>
      <c r="BT7" s="22">
        <v>0.95</v>
      </c>
      <c r="BU7" s="22">
        <v>1.7</v>
      </c>
      <c r="BV7" s="22">
        <v>1.9</v>
      </c>
      <c r="BW7" s="22">
        <v>0</v>
      </c>
      <c r="BX7" s="22">
        <v>7.7</v>
      </c>
      <c r="BY7" s="22">
        <v>9.1</v>
      </c>
      <c r="BZ7" s="22">
        <v>12.8</v>
      </c>
      <c r="CA7" s="22">
        <v>15.42</v>
      </c>
      <c r="CB7" s="22">
        <v>0</v>
      </c>
      <c r="CC7" s="22">
        <v>1.58</v>
      </c>
      <c r="CD7" s="22">
        <v>2</v>
      </c>
      <c r="CE7" s="22">
        <v>2.8</v>
      </c>
      <c r="CF7" s="22">
        <v>3.9</v>
      </c>
      <c r="CG7" s="22">
        <v>0</v>
      </c>
      <c r="CH7" s="27"/>
      <c r="CI7" s="38">
        <f>IF(BU7&gt;0,BU7,"")</f>
        <v>1.7</v>
      </c>
      <c r="CJ7" s="38">
        <f>IF(BV7&gt;0,BV7,"")</f>
        <v>1.9</v>
      </c>
      <c r="CK7" s="40">
        <f>IF(SUM(BS7:BV7)-BW7&gt;0,SUM(BS7:BV7)-BW7,"")</f>
        <v>5.35</v>
      </c>
      <c r="CL7" s="40">
        <f>IF(BZ7&gt;0,BZ7,"")</f>
        <v>12.8</v>
      </c>
      <c r="CM7" s="40">
        <f>IF(CA7&gt;0,CA7,"")</f>
        <v>15.42</v>
      </c>
      <c r="CN7" s="40">
        <f>IF(SUM(BX7:CA7)-CB7&gt;0,SUM(BX7:CA7)-CB7,"")</f>
        <v>45.02</v>
      </c>
      <c r="CO7" s="40">
        <f>IF(CK7="","",MAX(CK7,CN7))</f>
        <v>45.02</v>
      </c>
      <c r="CP7" s="40">
        <f>IF(CE7&gt;0,CE7,"")</f>
        <v>2.8</v>
      </c>
      <c r="CQ7" s="40">
        <f>IF(CF7&gt;0,CF7,"")</f>
        <v>3.9</v>
      </c>
      <c r="CR7" s="40">
        <f>IF(SUM(CC7:CF7)-CG7&gt;0,SUM(CC7:CF7)-CG7,"")</f>
        <v>10.28</v>
      </c>
      <c r="CS7" s="40">
        <f>IF(SUM(CO7,CR7)&gt;0,SUM(CO7,CR7),"")</f>
        <v>55.300000000000004</v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IF(SUM(WD7,WJ7)&gt;0,SUM(WD7,WJ7),"")</f>
        <v/>
      </c>
      <c r="WL7" s="26">
        <f>IF($CH7="P",BS7,(BS7+AR7)/2)</f>
        <v>1.5499999999999998</v>
      </c>
      <c r="WM7" s="26">
        <f>IF($CH7="P",BT7,(BT7+AS7)/2)</f>
        <v>1.8250000000000002</v>
      </c>
      <c r="WN7" s="26">
        <f>IF($CH7="P",BU7,(BU7+AT7)/2)</f>
        <v>3</v>
      </c>
      <c r="WO7" s="26">
        <f>IF($CH7="P",BV7,(BV7+AU7)/2)</f>
        <v>3.29</v>
      </c>
      <c r="WP7" s="26">
        <f>IF($CH7="P",BW7,(BW7+AV7)/2)</f>
        <v>0</v>
      </c>
      <c r="WQ7" s="26">
        <f>IF($CH7="P",BX7,(BX7+AW7)/2)</f>
        <v>4.2249999999999996</v>
      </c>
      <c r="WR7" s="26">
        <f>IF($CH7="P",BY7,(BY7+AX7)/2)</f>
        <v>4.95</v>
      </c>
      <c r="WS7" s="26">
        <f>IF($CH7="P",BZ7,(BZ7+AY7)/2)</f>
        <v>7.25</v>
      </c>
      <c r="WT7" s="26">
        <f>IF($CH7="P",CA7,(CA7+AZ7)/2)</f>
        <v>8.36</v>
      </c>
      <c r="WU7" s="26">
        <f>IF($CH7="P",CB7,(CB7+BA7)/2)</f>
        <v>0</v>
      </c>
      <c r="WV7" s="26">
        <f>IF($CH7="P",CC7,(CC7+BB7)/2)</f>
        <v>0.79</v>
      </c>
      <c r="WW7" s="26">
        <f>IF($CH7="P",CD7,(CD7+BC7)/2)</f>
        <v>1</v>
      </c>
      <c r="WX7" s="26">
        <f>IF($CH7="P",CE7,(CE7+BD7)/2)</f>
        <v>1.4</v>
      </c>
      <c r="WY7" s="26">
        <f>IF($CH7="P",CF7,(CF7+BE7)/2)</f>
        <v>1.95</v>
      </c>
      <c r="WZ7" s="26">
        <f>IF($CH7="P",CG7,(CG7+BF7)/2)</f>
        <v>0</v>
      </c>
      <c r="XA7" s="28" t="s">
        <v>53</v>
      </c>
      <c r="XB7" s="11">
        <f>IF(WN7&gt;0,WN7,"")</f>
        <v>3</v>
      </c>
      <c r="XC7" s="11">
        <f>IF(WO7&gt;0,WO7,"")</f>
        <v>3.29</v>
      </c>
      <c r="XD7" s="11">
        <f>IF(SUM(WL7:WO7)-WP7&gt;0,SUM(WL7:WO7)-WP7,"")</f>
        <v>9.6649999999999991</v>
      </c>
      <c r="XE7" s="11">
        <f>IF(WS7&gt;0,WS7,"")</f>
        <v>7.25</v>
      </c>
      <c r="XF7" s="11">
        <f>IF(WT7&gt;0,WT7,"")</f>
        <v>8.36</v>
      </c>
      <c r="XG7" s="11">
        <f>IF(SUM(WQ7:WT7)-WU7&gt;0,SUM(WQ7:WT7)-WU7,"")</f>
        <v>24.785</v>
      </c>
      <c r="XH7" s="11">
        <f>IF(MAX(XD7,XG7)&gt;0,MAX(XD7,XG7),"")</f>
        <v>24.785</v>
      </c>
      <c r="XI7" s="11">
        <f>IF(WX7&gt;0,WX7,"")</f>
        <v>1.4</v>
      </c>
      <c r="XJ7" s="11">
        <f>IF(WY7&gt;0,WY7,"")</f>
        <v>1.95</v>
      </c>
      <c r="XK7" s="11">
        <f>IF(SUM(WV7:WY7)-WZ7&gt;0,SUM(WV7:WY7)-WZ7,"")</f>
        <v>5.14</v>
      </c>
      <c r="XL7" s="11">
        <f>IF(SUM(XH7,XK7)&gt;0,SUM(XH7,XK7),"")</f>
        <v>29.925000000000001</v>
      </c>
    </row>
    <row r="8" spans="1:636" x14ac:dyDescent="0.2">
      <c r="A8" s="4" t="str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/>
      </c>
      <c r="B8" s="5" t="s">
        <v>236</v>
      </c>
      <c r="C8" s="4" t="s">
        <v>3</v>
      </c>
      <c r="D8" s="4" t="s">
        <v>235</v>
      </c>
      <c r="E8" s="9">
        <f>SUM(J8,L8,N8)</f>
        <v>58.67</v>
      </c>
      <c r="F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,AND(TH8&gt;=TU$19,TH8&lt;&gt;"",TJ8&gt;=TU$23,TJ8&lt;&gt;""),AND(TK8&gt;=TU$19,TK8&lt;&gt;"",TM8&gt;=TU$23,TM8&lt;&gt;""),AND(TO8&gt;=TU$19,TO8&lt;&gt;"",TQ8&gt;=TU$23,TQ8&lt;&gt;""),AND(TR8&gt;=TU$19,TR8&lt;&gt;"",TT8&gt;=TU$23,TT8&lt;&gt;""),AND(UP8&gt;=VC$19,UP8&lt;&gt;"",UR8&gt;=VC$23,UR8&lt;&gt;""),AND(US8&gt;=VC$19,US8&lt;&gt;"",UU8&gt;=VC$23,UU8&lt;&gt;""),AND(UW8&gt;=VC$19,UW8&lt;&gt;"",UY8&gt;=VC$23,UY8&lt;&gt;""),AND(UZ8&gt;=VC$19,UZ8&lt;&gt;"",VB8&gt;=VC$23,VB8&lt;&gt;""),AND(VX8&gt;=WK$19,VX8&lt;&gt;"",VZ8&gt;=WK$23,VZ8&lt;&gt;""),AND(WA8&gt;=WK$19,WA8&lt;&gt;"",WC8&gt;=WK$23,WC8&lt;&gt;""),AND(WE8&gt;=WK$19,WE8&lt;&gt;"",WG8&gt;=WK$23,WG8&lt;&gt;""),AND(WH8&gt;=WK$19,WH8&lt;&gt;"",WJ8&gt;=WK$23,WJ8&lt;&gt;"")),"P","")</f>
        <v/>
      </c>
      <c r="G8" s="3" t="str">
        <f>IF(OR(AND(AI8&gt;=AQ$23,AI8&lt;&gt;"",AF8=""),AND(AL8&gt;=AQ$23,AL8&lt;&gt;"",AF8=""),AND(AP8&gt;=AQ$23,AP8&lt;&gt;"",AF8=""),AND(BJ8&gt;=BR$23,BJ8&lt;&gt;"",BG8=""),AND(BM8&gt;=BR$23,BM8&lt;&gt;"",BG8=""),AND(BQ8&gt;=BR$23,BQ8&lt;&gt;"",BG8=""),AND(CK8&gt;=CS$23,CK8&lt;&gt;"",CH8=""),AND(CN8&gt;=CS$23,CN8&lt;&gt;"",CH8=""),AND(CR8&gt;=CS$23,CR8&lt;&gt;"",CH8=""),AND(DR8&gt;=EC$23,DR8&lt;&gt;""),AND(DU8&gt;=EC$23,DU8&lt;&gt;""),AND(DY8&gt;=EC$23,DY8&lt;&gt;""),AND(EB8&gt;=EC$23,EB8&lt;&gt;""),AND(EZ8&gt;=FK$23,EZ8&lt;&gt;""),AND(FC8&gt;=FK$23,FC8&lt;&gt;""),AND(FG8&gt;=FK$23,FG8&lt;&gt;""),AND(FJ8&gt;=FK$23,FJ8&lt;&gt;""),AND(GH8&gt;=GS$23,GH8&lt;&gt;""),AND(GK8&gt;=GS$23,GK8&lt;&gt;""),AND(GO8&gt;=GS$23,GO8&lt;&gt;""),AND(GR8&gt;=GS$23,GR8&lt;&gt;""),AND(HP8&gt;=IA$23,HP8&lt;&gt;""),AND(HS8&gt;=IA$23,HS8&lt;&gt;""),AND(HW8&gt;=IA$23,HW8&lt;&gt;""),AND(HZ8&gt;=IA$23,HZ8&lt;&gt;""),AND(IX8&gt;=JI$23,IX8&lt;&gt;""),AND(JA8&gt;=JI$23,JA8&lt;&gt;""),AND(JE8&gt;=JI$23,JE8&lt;&gt;""),AND(JH8&gt;=JI$23,JH8&lt;&gt;""),AND(KF8&gt;=KQ$23,KF8&lt;&gt;""),AND(KI8&gt;=KQ$23,KI8&lt;&gt;""),AND(KM8&gt;=KQ$23,KM8&lt;&gt;""),AND(KP8&gt;=KQ$23,KP8&lt;&gt;""),AND(LN8&gt;=LY$23,LN8&lt;&gt;""),AND(LQ8&gt;=LY$23,LQ8&lt;&gt;""),AND(LU8&gt;=LY$23,LU8&lt;&gt;""),AND(LX8&gt;=LY$23,LX8&lt;&gt;""),AND(MV8&gt;=NG$23,MV8&lt;&gt;""),AND(MY8&gt;=NG$23,MY8&lt;&gt;""),AND(NC8&gt;=NG$23,NC8&lt;&gt;""),AND(NF8&gt;=NG$23,NF8&lt;&gt;""),AND(OD8&gt;=OO$23,OD8&lt;&gt;""),AND(OG8&gt;=OO$23,OG8&lt;&gt;""),AND(OK8&gt;=OO$23,OK8&lt;&gt;""),AND(ON8&gt;=OO$23,ON8&lt;&gt;""),AND(PL8&gt;=PW$23,PL8&lt;&gt;""),AND(PO8&gt;=PW$23,PO8&lt;&gt;""),AND(PS8&gt;=PW$23,PS8&lt;&gt;""),AND(PV8&gt;=PW$23,PV8&lt;&gt;""),AND(QT8&gt;=RE$23,QT8&lt;&gt;""),AND(QW8&gt;=RE$23,QW8&lt;&gt;""),AND(RA8&gt;=RE$23,RA8&lt;&gt;""),AND(RD8&gt;=RE$23,RD8&lt;&gt;""),AND(SB8&gt;=SM$23,SB8&lt;&gt;""),AND(SE8&gt;=SM$23,SE8&lt;&gt;""),AND(SI8&gt;=SM$23,SI8&lt;&gt;""),AND(SL8&gt;=SM$23,SL8&lt;&gt;""),AND(TJ8&gt;=TU$23,TJ8&lt;&gt;""),AND(TM8&gt;=TU$23,TM8&lt;&gt;""),AND(TQ8&gt;=TU$23,TQ8&lt;&gt;""),AND(TT8&gt;=TU$23,TT8&lt;&gt;""),AND(UR8&gt;=VC$23,UR8&lt;&gt;""),AND(UU8&gt;=VC$23,UU8&lt;&gt;""),AND(UY8&gt;=VC$23,UY8&lt;&gt;""),AND(VB8&gt;=VC$23,VB8&lt;&gt;""),AND(VZ8&gt;=WK$23,VZ8&lt;&gt;""),AND(WC8&gt;=WK$23,WC8&lt;&gt;""),AND(WG8&gt;=WK$23,WG8&lt;&gt;""),AND(WJ8&gt;=WK$23,WJ8&lt;&gt;"")),"P","")</f>
        <v/>
      </c>
      <c r="H8" s="36" t="str">
        <f>IF(AND(G8="P",F8=""),"No DD",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,AND(TH8&gt;=TU$22,TH8&lt;&gt;"",TJ8&gt;=TU$26,TJ8&lt;&gt;""),AND(TK8&gt;=TU$22,TK8&lt;&gt;"",TM8&gt;=TU$26,TM8&lt;&gt;""),AND(TO8&gt;=TU$22,TO8&lt;&gt;"",TQ8&gt;=TU$26,TQ8&lt;&gt;""),AND(TR8&gt;=TU$22,TR8&lt;&gt;"",TT8&gt;=TU$26,TT8&lt;&gt;""),AND(UP8&gt;=VC$22,UP8&lt;&gt;"",UR8&gt;=VC$26,UR8&lt;&gt;""),AND(US8&gt;=VC$22,US8&lt;&gt;"",UU8&gt;=VC$26,UU8&lt;&gt;""),AND(UW8&gt;=VC$22,UW8&lt;&gt;"",UY8&gt;=VC$26,UY8&lt;&gt;""),AND(UZ8&gt;=VC$22,UZ8&lt;&gt;"",VB8&gt;=VC$26,VB8&lt;&gt;""),AND(VX8&gt;=WK$22,VX8&lt;&gt;"",VZ8&gt;=WK$26,VZ8&lt;&gt;""),AND(WA8&gt;=WK$22,WA8&lt;&gt;"",WC8&gt;=WK$26,WC8&lt;&gt;""),AND(WE8&gt;=WK$22,WE8&lt;&gt;"",WG8&gt;=WK$26,WG8&lt;&gt;""),AND(WH8&gt;=WK$22,WH8&lt;&gt;"",WJ8&gt;=WK$26,WJ8&lt;&gt;"")),"Merit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Excellence",IF(I8="P","Worlds Team",IF(F8="P","National Team","")))))</f>
        <v/>
      </c>
      <c r="I8" s="3" t="str">
        <f>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,AND(TH8&gt;=TU$20,TH8&lt;&gt;"",TJ8&gt;=TU$24,TJ8&lt;&gt;""),AND(TK8&gt;=TU$20,TK8&lt;&gt;"",TM8&gt;=TU$24,TM8&lt;&gt;""),AND(TO8&gt;=TU$20,TO8&lt;&gt;"",TQ8&gt;=TU$24,TQ8&lt;&gt;""),AND(TR8&gt;=TU$20,TR8&lt;&gt;"",TT8&gt;=TU$24,TT8&lt;&gt;""),AND(UP8&gt;=VC$20,UP8&lt;&gt;"",UR8&gt;=VC$24,UR8&lt;&gt;""),AND(US8&gt;=VC$20,US8&lt;&gt;"",UU8&gt;=VC$24,UU8&lt;&gt;""),AND(UW8&gt;=VC$20,UW8&lt;&gt;"",UY8&gt;=VC$24,UY8&lt;&gt;""),AND(UZ8&gt;=VC$20,UZ8&lt;&gt;"",VB8&gt;=VC$24,VB8&lt;&gt;""),AND(VX8&gt;=WK$20,VX8&lt;&gt;"",VZ8&gt;=WK$24,VZ8&lt;&gt;""),AND(WA8&gt;=WK$20,WA8&lt;&gt;"",WC8&gt;=WK$24,WC8&lt;&gt;""),AND(WE8&gt;=WK$20,WE8&lt;&gt;"",WG8&gt;=WK$24,WG8&lt;&gt;""),AND(WH8&gt;=WK$20,WH8&lt;&gt;"",WJ8&gt;=WK$24,WJ8&lt;&gt;"")),"P","")</f>
        <v/>
      </c>
      <c r="J8" s="8">
        <f>IF(COUNT(AI8,AL8,AP8,BJ8,BM8,BQ8,CK8,CN8,CR8)&gt;0,LARGE((AI8,AL8,AP8,BJ8,BM8,BQ8,CK8,CN8,CR8),1),0)</f>
        <v>42.870000000000005</v>
      </c>
      <c r="K8" s="8" t="str">
        <f>IF(J8="","",IF(OR(J8=CK8,J8=CN8,J8=CR8),$BS$1,IF(OR(J8=BJ8,J8=BM8,J8=BQ8),$AR$1,IF(OR(J8=AI8,J8=AL8,J8=AP8),$Q$1,""))))</f>
        <v>2025 Nationals</v>
      </c>
      <c r="L8" s="8">
        <f>IF(COUNT(AI8,AL8,AP8,BJ8,BM8,BQ8,CK8,CN8,CR8)&gt;1,LARGE((AI8,AL8,AP8,BJ8,BM8,BQ8,CK8,CN8,CR8),2),0)</f>
        <v>15.8</v>
      </c>
      <c r="M8" s="8" t="str">
        <f>IF(L8="","",IF(OR(L8=CK8,L8=CN8,L8=CR8),$BS$1,IF(OR(L8=BJ8,L8=BM8,L8=BQ8),$AR$1,IF(OR(L8=AI8,L8=AL8,L8=AP8),$Q$1,""))))</f>
        <v>2025 Nationals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>
        <v>6.73</v>
      </c>
      <c r="BT8" s="22">
        <v>8.3000000000000007</v>
      </c>
      <c r="BU8" s="22">
        <v>10.8</v>
      </c>
      <c r="BV8" s="22">
        <v>17.04</v>
      </c>
      <c r="BW8" s="22">
        <v>0</v>
      </c>
      <c r="BX8" s="22">
        <v>1.5</v>
      </c>
      <c r="BY8" s="22">
        <v>1.95</v>
      </c>
      <c r="BZ8" s="22">
        <v>2.6</v>
      </c>
      <c r="CA8" s="22">
        <v>2.44</v>
      </c>
      <c r="CB8" s="22">
        <v>0</v>
      </c>
      <c r="CC8" s="22">
        <v>2.8</v>
      </c>
      <c r="CD8" s="22">
        <v>3.7</v>
      </c>
      <c r="CE8" s="22">
        <v>5.4</v>
      </c>
      <c r="CF8" s="22">
        <v>3.9</v>
      </c>
      <c r="CG8" s="22">
        <v>0</v>
      </c>
      <c r="CH8" s="27"/>
      <c r="CI8" s="38">
        <f>IF(BU8&gt;0,BU8,"")</f>
        <v>10.8</v>
      </c>
      <c r="CJ8" s="38">
        <f>IF(BV8&gt;0,BV8,"")</f>
        <v>17.04</v>
      </c>
      <c r="CK8" s="40">
        <f>IF(SUM(BS8:BV8)-BW8&gt;0,SUM(BS8:BV8)-BW8,"")</f>
        <v>42.870000000000005</v>
      </c>
      <c r="CL8" s="40">
        <f>IF(BZ8&gt;0,BZ8,"")</f>
        <v>2.6</v>
      </c>
      <c r="CM8" s="40">
        <f>IF(CA8&gt;0,CA8,"")</f>
        <v>2.44</v>
      </c>
      <c r="CN8" s="40">
        <f>IF(SUM(BX8:CA8)-CB8&gt;0,SUM(BX8:CA8)-CB8,"")</f>
        <v>8.49</v>
      </c>
      <c r="CO8" s="40">
        <f>IF(CK8="","",MAX(CK8,CN8))</f>
        <v>42.870000000000005</v>
      </c>
      <c r="CP8" s="40">
        <f>IF(CE8&gt;0,CE8,"")</f>
        <v>5.4</v>
      </c>
      <c r="CQ8" s="40">
        <f>IF(CF8&gt;0,CF8,"")</f>
        <v>3.9</v>
      </c>
      <c r="CR8" s="40">
        <f>IF(SUM(CC8:CF8)-CG8&gt;0,SUM(CC8:CF8)-CG8,"")</f>
        <v>15.8</v>
      </c>
      <c r="CS8" s="40">
        <f>IF(SUM(CO8,CR8)&gt;0,SUM(CO8,CR8),"")</f>
        <v>58.67</v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IF(SUM(WD8,WJ8)&gt;0,SUM(WD8,WJ8),"")</f>
        <v/>
      </c>
      <c r="WL8" s="26">
        <f>IF($CH8="P",BS8,(BS8+AR8)/2)</f>
        <v>3.3650000000000002</v>
      </c>
      <c r="WM8" s="26">
        <f>IF($CH8="P",BT8,(BT8+AS8)/2)</f>
        <v>4.1500000000000004</v>
      </c>
      <c r="WN8" s="26">
        <f>IF($CH8="P",BU8,(BU8+AT8)/2)</f>
        <v>5.4</v>
      </c>
      <c r="WO8" s="26">
        <f>IF($CH8="P",BV8,(BV8+AU8)/2)</f>
        <v>8.52</v>
      </c>
      <c r="WP8" s="26">
        <f>IF($CH8="P",BW8,(BW8+AV8)/2)</f>
        <v>0</v>
      </c>
      <c r="WQ8" s="26">
        <f>IF($CH8="P",BX8,(BX8+AW8)/2)</f>
        <v>0.75</v>
      </c>
      <c r="WR8" s="26">
        <f>IF($CH8="P",BY8,(BY8+AX8)/2)</f>
        <v>0.97499999999999998</v>
      </c>
      <c r="WS8" s="26">
        <f>IF($CH8="P",BZ8,(BZ8+AY8)/2)</f>
        <v>1.3</v>
      </c>
      <c r="WT8" s="26">
        <f>IF($CH8="P",CA8,(CA8+AZ8)/2)</f>
        <v>1.22</v>
      </c>
      <c r="WU8" s="26">
        <f>IF($CH8="P",CB8,(CB8+BA8)/2)</f>
        <v>0</v>
      </c>
      <c r="WV8" s="26">
        <f>IF($CH8="P",CC8,(CC8+BB8)/2)</f>
        <v>1.4</v>
      </c>
      <c r="WW8" s="26">
        <f>IF($CH8="P",CD8,(CD8+BC8)/2)</f>
        <v>1.85</v>
      </c>
      <c r="WX8" s="26">
        <f>IF($CH8="P",CE8,(CE8+BD8)/2)</f>
        <v>2.7</v>
      </c>
      <c r="WY8" s="26">
        <f>IF($CH8="P",CF8,(CF8+BE8)/2)</f>
        <v>1.95</v>
      </c>
      <c r="WZ8" s="26">
        <f>IF($CH8="P",CG8,(CG8+BF8)/2)</f>
        <v>0</v>
      </c>
      <c r="XA8" s="28" t="s">
        <v>53</v>
      </c>
      <c r="XB8" s="11">
        <f>IF(WN8&gt;0,WN8,"")</f>
        <v>5.4</v>
      </c>
      <c r="XC8" s="11">
        <f>IF(WO8&gt;0,WO8,"")</f>
        <v>8.52</v>
      </c>
      <c r="XD8" s="11">
        <f>IF(SUM(WL8:WO8)-WP8&gt;0,SUM(WL8:WO8)-WP8,"")</f>
        <v>21.435000000000002</v>
      </c>
      <c r="XE8" s="11">
        <f>IF(WS8&gt;0,WS8,"")</f>
        <v>1.3</v>
      </c>
      <c r="XF8" s="11">
        <f>IF(WT8&gt;0,WT8,"")</f>
        <v>1.22</v>
      </c>
      <c r="XG8" s="11">
        <f>IF(SUM(WQ8:WT8)-WU8&gt;0,SUM(WQ8:WT8)-WU8,"")</f>
        <v>4.2450000000000001</v>
      </c>
      <c r="XH8" s="11">
        <f>IF(MAX(XD8,XG8)&gt;0,MAX(XD8,XG8),"")</f>
        <v>21.435000000000002</v>
      </c>
      <c r="XI8" s="11">
        <f>IF(WX8&gt;0,WX8,"")</f>
        <v>2.7</v>
      </c>
      <c r="XJ8" s="11">
        <f>IF(WY8&gt;0,WY8,"")</f>
        <v>1.95</v>
      </c>
      <c r="XK8" s="11">
        <f>IF(SUM(WV8:WY8)-WZ8&gt;0,SUM(WV8:WY8)-WZ8,"")</f>
        <v>7.9</v>
      </c>
      <c r="XL8" s="11">
        <f>IF(SUM(XH8,XK8)&gt;0,SUM(XH8,XK8),"")</f>
        <v>29.335000000000001</v>
      </c>
    </row>
    <row r="9" spans="1:636" x14ac:dyDescent="0.2">
      <c r="A9" s="4" t="str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/>
      </c>
      <c r="B9" s="5" t="s">
        <v>238</v>
      </c>
      <c r="C9" s="4" t="s">
        <v>71</v>
      </c>
      <c r="D9" s="4" t="s">
        <v>237</v>
      </c>
      <c r="E9" s="9">
        <f>SUM(J9,L9,N9)</f>
        <v>56.419999999999995</v>
      </c>
      <c r="F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,AND(TH9&gt;=TU$19,TH9&lt;&gt;"",TJ9&gt;=TU$23,TJ9&lt;&gt;""),AND(TK9&gt;=TU$19,TK9&lt;&gt;"",TM9&gt;=TU$23,TM9&lt;&gt;""),AND(TO9&gt;=TU$19,TO9&lt;&gt;"",TQ9&gt;=TU$23,TQ9&lt;&gt;""),AND(TR9&gt;=TU$19,TR9&lt;&gt;"",TT9&gt;=TU$23,TT9&lt;&gt;""),AND(UP9&gt;=VC$19,UP9&lt;&gt;"",UR9&gt;=VC$23,UR9&lt;&gt;""),AND(US9&gt;=VC$19,US9&lt;&gt;"",UU9&gt;=VC$23,UU9&lt;&gt;""),AND(UW9&gt;=VC$19,UW9&lt;&gt;"",UY9&gt;=VC$23,UY9&lt;&gt;""),AND(UZ9&gt;=VC$19,UZ9&lt;&gt;"",VB9&gt;=VC$23,VB9&lt;&gt;""),AND(VX9&gt;=WK$19,VX9&lt;&gt;"",VZ9&gt;=WK$23,VZ9&lt;&gt;""),AND(WA9&gt;=WK$19,WA9&lt;&gt;"",WC9&gt;=WK$23,WC9&lt;&gt;""),AND(WE9&gt;=WK$19,WE9&lt;&gt;"",WG9&gt;=WK$23,WG9&lt;&gt;""),AND(WH9&gt;=WK$19,WH9&lt;&gt;"",WJ9&gt;=WK$23,WJ9&lt;&gt;"")),"P","")</f>
        <v/>
      </c>
      <c r="G9" s="3" t="str">
        <f>IF(OR(AND(AI9&gt;=AQ$23,AI9&lt;&gt;"",AF9=""),AND(AL9&gt;=AQ$23,AL9&lt;&gt;"",AF9=""),AND(AP9&gt;=AQ$23,AP9&lt;&gt;"",AF9=""),AND(BJ9&gt;=BR$23,BJ9&lt;&gt;"",BG9=""),AND(BM9&gt;=BR$23,BM9&lt;&gt;"",BG9=""),AND(BQ9&gt;=BR$23,BQ9&lt;&gt;"",BG9=""),AND(CK9&gt;=CS$23,CK9&lt;&gt;"",CH9=""),AND(CN9&gt;=CS$23,CN9&lt;&gt;"",CH9=""),AND(CR9&gt;=CS$23,CR9&lt;&gt;"",CH9=""),AND(DR9&gt;=EC$23,DR9&lt;&gt;""),AND(DU9&gt;=EC$23,DU9&lt;&gt;""),AND(DY9&gt;=EC$23,DY9&lt;&gt;""),AND(EB9&gt;=EC$23,EB9&lt;&gt;""),AND(EZ9&gt;=FK$23,EZ9&lt;&gt;""),AND(FC9&gt;=FK$23,FC9&lt;&gt;""),AND(FG9&gt;=FK$23,FG9&lt;&gt;""),AND(FJ9&gt;=FK$23,FJ9&lt;&gt;""),AND(GH9&gt;=GS$23,GH9&lt;&gt;""),AND(GK9&gt;=GS$23,GK9&lt;&gt;""),AND(GO9&gt;=GS$23,GO9&lt;&gt;""),AND(GR9&gt;=GS$23,GR9&lt;&gt;""),AND(HP9&gt;=IA$23,HP9&lt;&gt;""),AND(HS9&gt;=IA$23,HS9&lt;&gt;""),AND(HW9&gt;=IA$23,HW9&lt;&gt;""),AND(HZ9&gt;=IA$23,HZ9&lt;&gt;""),AND(IX9&gt;=JI$23,IX9&lt;&gt;""),AND(JA9&gt;=JI$23,JA9&lt;&gt;""),AND(JE9&gt;=JI$23,JE9&lt;&gt;""),AND(JH9&gt;=JI$23,JH9&lt;&gt;""),AND(KF9&gt;=KQ$23,KF9&lt;&gt;""),AND(KI9&gt;=KQ$23,KI9&lt;&gt;""),AND(KM9&gt;=KQ$23,KM9&lt;&gt;""),AND(KP9&gt;=KQ$23,KP9&lt;&gt;""),AND(LN9&gt;=LY$23,LN9&lt;&gt;""),AND(LQ9&gt;=LY$23,LQ9&lt;&gt;""),AND(LU9&gt;=LY$23,LU9&lt;&gt;""),AND(LX9&gt;=LY$23,LX9&lt;&gt;""),AND(MV9&gt;=NG$23,MV9&lt;&gt;""),AND(MY9&gt;=NG$23,MY9&lt;&gt;""),AND(NC9&gt;=NG$23,NC9&lt;&gt;""),AND(NF9&gt;=NG$23,NF9&lt;&gt;""),AND(OD9&gt;=OO$23,OD9&lt;&gt;""),AND(OG9&gt;=OO$23,OG9&lt;&gt;""),AND(OK9&gt;=OO$23,OK9&lt;&gt;""),AND(ON9&gt;=OO$23,ON9&lt;&gt;""),AND(PL9&gt;=PW$23,PL9&lt;&gt;""),AND(PO9&gt;=PW$23,PO9&lt;&gt;""),AND(PS9&gt;=PW$23,PS9&lt;&gt;""),AND(PV9&gt;=PW$23,PV9&lt;&gt;""),AND(QT9&gt;=RE$23,QT9&lt;&gt;""),AND(QW9&gt;=RE$23,QW9&lt;&gt;""),AND(RA9&gt;=RE$23,RA9&lt;&gt;""),AND(RD9&gt;=RE$23,RD9&lt;&gt;""),AND(SB9&gt;=SM$23,SB9&lt;&gt;""),AND(SE9&gt;=SM$23,SE9&lt;&gt;""),AND(SI9&gt;=SM$23,SI9&lt;&gt;""),AND(SL9&gt;=SM$23,SL9&lt;&gt;""),AND(TJ9&gt;=TU$23,TJ9&lt;&gt;""),AND(TM9&gt;=TU$23,TM9&lt;&gt;""),AND(TQ9&gt;=TU$23,TQ9&lt;&gt;""),AND(TT9&gt;=TU$23,TT9&lt;&gt;""),AND(UR9&gt;=VC$23,UR9&lt;&gt;""),AND(UU9&gt;=VC$23,UU9&lt;&gt;""),AND(UY9&gt;=VC$23,UY9&lt;&gt;""),AND(VB9&gt;=VC$23,VB9&lt;&gt;""),AND(VZ9&gt;=WK$23,VZ9&lt;&gt;""),AND(WC9&gt;=WK$23,WC9&lt;&gt;""),AND(WG9&gt;=WK$23,WG9&lt;&gt;""),AND(WJ9&gt;=WK$23,WJ9&lt;&gt;"")),"P","")</f>
        <v/>
      </c>
      <c r="H9" s="36" t="str">
        <f>IF(AND(G9="P",F9=""),"No DD",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,AND(TH9&gt;=TU$22,TH9&lt;&gt;"",TJ9&gt;=TU$26,TJ9&lt;&gt;""),AND(TK9&gt;=TU$22,TK9&lt;&gt;"",TM9&gt;=TU$26,TM9&lt;&gt;""),AND(TO9&gt;=TU$22,TO9&lt;&gt;"",TQ9&gt;=TU$26,TQ9&lt;&gt;""),AND(TR9&gt;=TU$22,TR9&lt;&gt;"",TT9&gt;=TU$26,TT9&lt;&gt;""),AND(UP9&gt;=VC$22,UP9&lt;&gt;"",UR9&gt;=VC$26,UR9&lt;&gt;""),AND(US9&gt;=VC$22,US9&lt;&gt;"",UU9&gt;=VC$26,UU9&lt;&gt;""),AND(UW9&gt;=VC$22,UW9&lt;&gt;"",UY9&gt;=VC$26,UY9&lt;&gt;""),AND(UZ9&gt;=VC$22,UZ9&lt;&gt;"",VB9&gt;=VC$26,VB9&lt;&gt;""),AND(VX9&gt;=WK$22,VX9&lt;&gt;"",VZ9&gt;=WK$26,VZ9&lt;&gt;""),AND(WA9&gt;=WK$22,WA9&lt;&gt;"",WC9&gt;=WK$26,WC9&lt;&gt;""),AND(WE9&gt;=WK$22,WE9&lt;&gt;"",WG9&gt;=WK$26,WG9&lt;&gt;""),AND(WH9&gt;=WK$22,WH9&lt;&gt;"",WJ9&gt;=WK$26,WJ9&lt;&gt;"")),"Merit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Excellence",IF(I9="P","Worlds Team",IF(F9="P","National Team","")))))</f>
        <v/>
      </c>
      <c r="I9" s="3" t="str">
        <f>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,AND(TH9&gt;=TU$20,TH9&lt;&gt;"",TJ9&gt;=TU$24,TJ9&lt;&gt;""),AND(TK9&gt;=TU$20,TK9&lt;&gt;"",TM9&gt;=TU$24,TM9&lt;&gt;""),AND(TO9&gt;=TU$20,TO9&lt;&gt;"",TQ9&gt;=TU$24,TQ9&lt;&gt;""),AND(TR9&gt;=TU$20,TR9&lt;&gt;"",TT9&gt;=TU$24,TT9&lt;&gt;""),AND(UP9&gt;=VC$20,UP9&lt;&gt;"",UR9&gt;=VC$24,UR9&lt;&gt;""),AND(US9&gt;=VC$20,US9&lt;&gt;"",UU9&gt;=VC$24,UU9&lt;&gt;""),AND(UW9&gt;=VC$20,UW9&lt;&gt;"",UY9&gt;=VC$24,UY9&lt;&gt;""),AND(UZ9&gt;=VC$20,UZ9&lt;&gt;"",VB9&gt;=VC$24,VB9&lt;&gt;""),AND(VX9&gt;=WK$20,VX9&lt;&gt;"",VZ9&gt;=WK$24,VZ9&lt;&gt;""),AND(WA9&gt;=WK$20,WA9&lt;&gt;"",WC9&gt;=WK$24,WC9&lt;&gt;""),AND(WE9&gt;=WK$20,WE9&lt;&gt;"",WG9&gt;=WK$24,WG9&lt;&gt;""),AND(WH9&gt;=WK$20,WH9&lt;&gt;"",WJ9&gt;=WK$24,WJ9&lt;&gt;"")),"P","")</f>
        <v/>
      </c>
      <c r="J9" s="8">
        <f>IF(COUNT(AI9,AL9,AP9,BJ9,BM9,BQ9,CK9,CN9,CR9)&gt;0,LARGE((AI9,AL9,AP9,BJ9,BM9,BQ9,CK9,CN9,CR9),1),0)</f>
        <v>33.799999999999997</v>
      </c>
      <c r="K9" s="8" t="str">
        <f>IF(J9="","",IF(OR(J9=CK9,J9=CN9,J9=CR9),$BS$1,IF(OR(J9=BJ9,J9=BM9,J9=BQ9),$AR$1,IF(OR(J9=AI9,J9=AL9,J9=AP9),$Q$1,""))))</f>
        <v>2025 Nationals</v>
      </c>
      <c r="L9" s="8">
        <f>IF(COUNT(AI9,AL9,AP9,BJ9,BM9,BQ9,CK9,CN9,CR9)&gt;1,LARGE((AI9,AL9,AP9,BJ9,BM9,BQ9,CK9,CN9,CR9),2),0)</f>
        <v>22.619999999999997</v>
      </c>
      <c r="M9" s="8" t="str">
        <f>IF(L9="","",IF(OR(L9=CK9,L9=CN9,L9=CR9),$BS$1,IF(OR(L9=BJ9,L9=BM9,L9=BQ9),$AR$1,IF(OR(L9=AI9,L9=AL9,L9=AP9),$Q$1,""))))</f>
        <v>2025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>
        <v>2.85</v>
      </c>
      <c r="BT9" s="22">
        <v>3.75</v>
      </c>
      <c r="BU9" s="22">
        <v>5.8</v>
      </c>
      <c r="BV9" s="22">
        <v>4.3</v>
      </c>
      <c r="BW9" s="22">
        <v>0</v>
      </c>
      <c r="BX9" s="22">
        <v>10</v>
      </c>
      <c r="BY9" s="22">
        <v>9.8000000000000007</v>
      </c>
      <c r="BZ9" s="22">
        <v>0</v>
      </c>
      <c r="CA9" s="22">
        <v>14</v>
      </c>
      <c r="CB9" s="22">
        <v>0</v>
      </c>
      <c r="CC9" s="22">
        <v>4.43</v>
      </c>
      <c r="CD9" s="22">
        <v>5.45</v>
      </c>
      <c r="CE9" s="22">
        <v>7</v>
      </c>
      <c r="CF9" s="22">
        <v>5.74</v>
      </c>
      <c r="CG9" s="22">
        <v>0</v>
      </c>
      <c r="CH9" s="27"/>
      <c r="CI9" s="38">
        <f>IF(BU9&gt;0,BU9,"")</f>
        <v>5.8</v>
      </c>
      <c r="CJ9" s="38">
        <f>IF(BV9&gt;0,BV9,"")</f>
        <v>4.3</v>
      </c>
      <c r="CK9" s="40">
        <f>IF(SUM(BS9:BV9)-BW9&gt;0,SUM(BS9:BV9)-BW9,"")</f>
        <v>16.7</v>
      </c>
      <c r="CL9" s="40" t="str">
        <f>IF(BZ9&gt;0,BZ9,"")</f>
        <v/>
      </c>
      <c r="CM9" s="40">
        <f>IF(CA9&gt;0,CA9,"")</f>
        <v>14</v>
      </c>
      <c r="CN9" s="40">
        <f>IF(SUM(BX9:CA9)-CB9&gt;0,SUM(BX9:CA9)-CB9,"")</f>
        <v>33.799999999999997</v>
      </c>
      <c r="CO9" s="40">
        <f>IF(CK9="","",MAX(CK9,CN9))</f>
        <v>33.799999999999997</v>
      </c>
      <c r="CP9" s="40">
        <f>IF(CE9&gt;0,CE9,"")</f>
        <v>7</v>
      </c>
      <c r="CQ9" s="40">
        <f>IF(CF9&gt;0,CF9,"")</f>
        <v>5.74</v>
      </c>
      <c r="CR9" s="40">
        <f>IF(SUM(CC9:CF9)-CG9&gt;0,SUM(CC9:CF9)-CG9,"")</f>
        <v>22.619999999999997</v>
      </c>
      <c r="CS9" s="40">
        <f>IF(SUM(CO9,CR9)&gt;0,SUM(CO9,CR9),"")</f>
        <v>56.419999999999995</v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IF(SUM(WD9,WJ9)&gt;0,SUM(WD9,WJ9),"")</f>
        <v/>
      </c>
      <c r="WL9" s="26">
        <f>IF($CH9="P",BS9,(BS9+AR9)/2)</f>
        <v>1.425</v>
      </c>
      <c r="WM9" s="26">
        <f>IF($CH9="P",BT9,(BT9+AS9)/2)</f>
        <v>1.875</v>
      </c>
      <c r="WN9" s="26">
        <f>IF($CH9="P",BU9,(BU9+AT9)/2)</f>
        <v>2.9</v>
      </c>
      <c r="WO9" s="26">
        <f>IF($CH9="P",BV9,(BV9+AU9)/2)</f>
        <v>2.15</v>
      </c>
      <c r="WP9" s="26">
        <f>IF($CH9="P",BW9,(BW9+AV9)/2)</f>
        <v>0</v>
      </c>
      <c r="WQ9" s="26">
        <f>IF($CH9="P",BX9,(BX9+AW9)/2)</f>
        <v>5</v>
      </c>
      <c r="WR9" s="26">
        <f>IF($CH9="P",BY9,(BY9+AX9)/2)</f>
        <v>4.9000000000000004</v>
      </c>
      <c r="WS9" s="26">
        <f>IF($CH9="P",BZ9,(BZ9+AY9)/2)</f>
        <v>0</v>
      </c>
      <c r="WT9" s="26">
        <f>IF($CH9="P",CA9,(CA9+AZ9)/2)</f>
        <v>7</v>
      </c>
      <c r="WU9" s="26">
        <f>IF($CH9="P",CB9,(CB9+BA9)/2)</f>
        <v>0</v>
      </c>
      <c r="WV9" s="26">
        <f>IF($CH9="P",CC9,(CC9+BB9)/2)</f>
        <v>2.2149999999999999</v>
      </c>
      <c r="WW9" s="26">
        <f>IF($CH9="P",CD9,(CD9+BC9)/2)</f>
        <v>2.7250000000000001</v>
      </c>
      <c r="WX9" s="26">
        <f>IF($CH9="P",CE9,(CE9+BD9)/2)</f>
        <v>3.5</v>
      </c>
      <c r="WY9" s="26">
        <f>IF($CH9="P",CF9,(CF9+BE9)/2)</f>
        <v>2.87</v>
      </c>
      <c r="WZ9" s="26">
        <f>IF($CH9="P",CG9,(CG9+BF9)/2)</f>
        <v>0</v>
      </c>
      <c r="XA9" s="28" t="s">
        <v>53</v>
      </c>
      <c r="XB9" s="11">
        <f>IF(WN9&gt;0,WN9,"")</f>
        <v>2.9</v>
      </c>
      <c r="XC9" s="11">
        <f>IF(WO9&gt;0,WO9,"")</f>
        <v>2.15</v>
      </c>
      <c r="XD9" s="11">
        <f>IF(SUM(WL9:WO9)-WP9&gt;0,SUM(WL9:WO9)-WP9,"")</f>
        <v>8.35</v>
      </c>
      <c r="XE9" s="11" t="str">
        <f>IF(WS9&gt;0,WS9,"")</f>
        <v/>
      </c>
      <c r="XF9" s="11">
        <f>IF(WT9&gt;0,WT9,"")</f>
        <v>7</v>
      </c>
      <c r="XG9" s="11">
        <f>IF(SUM(WQ9:WT9)-WU9&gt;0,SUM(WQ9:WT9)-WU9,"")</f>
        <v>16.899999999999999</v>
      </c>
      <c r="XH9" s="11">
        <f>IF(MAX(XD9,XG9)&gt;0,MAX(XD9,XG9),"")</f>
        <v>16.899999999999999</v>
      </c>
      <c r="XI9" s="11">
        <f>IF(WX9&gt;0,WX9,"")</f>
        <v>3.5</v>
      </c>
      <c r="XJ9" s="11">
        <f>IF(WY9&gt;0,WY9,"")</f>
        <v>2.87</v>
      </c>
      <c r="XK9" s="11">
        <f>IF(SUM(WV9:WY9)-WZ9&gt;0,SUM(WV9:WY9)-WZ9,"")</f>
        <v>11.309999999999999</v>
      </c>
      <c r="XL9" s="11">
        <f>IF(SUM(XH9,XK9)&gt;0,SUM(XH9,XK9),"")</f>
        <v>28.209999999999997</v>
      </c>
    </row>
    <row r="10" spans="1:636" x14ac:dyDescent="0.2">
      <c r="A10" s="4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>2</v>
      </c>
      <c r="B10" s="5" t="s">
        <v>257</v>
      </c>
      <c r="C10" s="4" t="s">
        <v>256</v>
      </c>
      <c r="D10" s="4" t="s">
        <v>255</v>
      </c>
      <c r="E10" s="9">
        <f>SUM(J10,L10,N10)</f>
        <v>48.11</v>
      </c>
      <c r="F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,AND(TH10&gt;=TU$19,TH10&lt;&gt;"",TJ10&gt;=TU$23,TJ10&lt;&gt;""),AND(TK10&gt;=TU$19,TK10&lt;&gt;"",TM10&gt;=TU$23,TM10&lt;&gt;""),AND(TO10&gt;=TU$19,TO10&lt;&gt;"",TQ10&gt;=TU$23,TQ10&lt;&gt;""),AND(TR10&gt;=TU$19,TR10&lt;&gt;"",TT10&gt;=TU$23,TT10&lt;&gt;""),AND(UP10&gt;=VC$19,UP10&lt;&gt;"",UR10&gt;=VC$23,UR10&lt;&gt;""),AND(US10&gt;=VC$19,US10&lt;&gt;"",UU10&gt;=VC$23,UU10&lt;&gt;""),AND(UW10&gt;=VC$19,UW10&lt;&gt;"",UY10&gt;=VC$23,UY10&lt;&gt;""),AND(UZ10&gt;=VC$19,UZ10&lt;&gt;"",VB10&gt;=VC$23,VB10&lt;&gt;""),AND(VX10&gt;=WK$19,VX10&lt;&gt;"",VZ10&gt;=WK$23,VZ10&lt;&gt;""),AND(WA10&gt;=WK$19,WA10&lt;&gt;"",WC10&gt;=WK$23,WC10&lt;&gt;""),AND(WE10&gt;=WK$19,WE10&lt;&gt;"",WG10&gt;=WK$23,WG10&lt;&gt;""),AND(WH10&gt;=WK$19,WH10&lt;&gt;"",WJ10&gt;=WK$23,WJ10&lt;&gt;"")),"P","")</f>
        <v/>
      </c>
      <c r="G10" s="3" t="str">
        <f>IF(OR(AND(AI10&gt;=AQ$23,AI10&lt;&gt;"",AF10=""),AND(AL10&gt;=AQ$23,AL10&lt;&gt;"",AF10=""),AND(AP10&gt;=AQ$23,AP10&lt;&gt;"",AF10=""),AND(BJ10&gt;=BR$23,BJ10&lt;&gt;"",BG10=""),AND(BM10&gt;=BR$23,BM10&lt;&gt;"",BG10=""),AND(BQ10&gt;=BR$23,BQ10&lt;&gt;"",BG10=""),AND(CK10&gt;=CS$23,CK10&lt;&gt;"",CH10=""),AND(CN10&gt;=CS$23,CN10&lt;&gt;"",CH10=""),AND(CR10&gt;=CS$23,CR10&lt;&gt;"",CH10=""),AND(DR10&gt;=EC$23,DR10&lt;&gt;""),AND(DU10&gt;=EC$23,DU10&lt;&gt;""),AND(DY10&gt;=EC$23,DY10&lt;&gt;""),AND(EB10&gt;=EC$23,EB10&lt;&gt;""),AND(EZ10&gt;=FK$23,EZ10&lt;&gt;""),AND(FC10&gt;=FK$23,FC10&lt;&gt;""),AND(FG10&gt;=FK$23,FG10&lt;&gt;""),AND(FJ10&gt;=FK$23,FJ10&lt;&gt;""),AND(GH10&gt;=GS$23,GH10&lt;&gt;""),AND(GK10&gt;=GS$23,GK10&lt;&gt;""),AND(GO10&gt;=GS$23,GO10&lt;&gt;""),AND(GR10&gt;=GS$23,GR10&lt;&gt;""),AND(HP10&gt;=IA$23,HP10&lt;&gt;""),AND(HS10&gt;=IA$23,HS10&lt;&gt;""),AND(HW10&gt;=IA$23,HW10&lt;&gt;""),AND(HZ10&gt;=IA$23,HZ10&lt;&gt;""),AND(IX10&gt;=JI$23,IX10&lt;&gt;""),AND(JA10&gt;=JI$23,JA10&lt;&gt;""),AND(JE10&gt;=JI$23,JE10&lt;&gt;""),AND(JH10&gt;=JI$23,JH10&lt;&gt;""),AND(KF10&gt;=KQ$23,KF10&lt;&gt;""),AND(KI10&gt;=KQ$23,KI10&lt;&gt;""),AND(KM10&gt;=KQ$23,KM10&lt;&gt;""),AND(KP10&gt;=KQ$23,KP10&lt;&gt;""),AND(LN10&gt;=LY$23,LN10&lt;&gt;""),AND(LQ10&gt;=LY$23,LQ10&lt;&gt;""),AND(LU10&gt;=LY$23,LU10&lt;&gt;""),AND(LX10&gt;=LY$23,LX10&lt;&gt;""),AND(MV10&gt;=NG$23,MV10&lt;&gt;""),AND(MY10&gt;=NG$23,MY10&lt;&gt;""),AND(NC10&gt;=NG$23,NC10&lt;&gt;""),AND(NF10&gt;=NG$23,NF10&lt;&gt;""),AND(OD10&gt;=OO$23,OD10&lt;&gt;""),AND(OG10&gt;=OO$23,OG10&lt;&gt;""),AND(OK10&gt;=OO$23,OK10&lt;&gt;""),AND(ON10&gt;=OO$23,ON10&lt;&gt;""),AND(PL10&gt;=PW$23,PL10&lt;&gt;""),AND(PO10&gt;=PW$23,PO10&lt;&gt;""),AND(PS10&gt;=PW$23,PS10&lt;&gt;""),AND(PV10&gt;=PW$23,PV10&lt;&gt;""),AND(QT10&gt;=RE$23,QT10&lt;&gt;""),AND(QW10&gt;=RE$23,QW10&lt;&gt;""),AND(RA10&gt;=RE$23,RA10&lt;&gt;""),AND(RD10&gt;=RE$23,RD10&lt;&gt;""),AND(SB10&gt;=SM$23,SB10&lt;&gt;""),AND(SE10&gt;=SM$23,SE10&lt;&gt;""),AND(SI10&gt;=SM$23,SI10&lt;&gt;""),AND(SL10&gt;=SM$23,SL10&lt;&gt;""),AND(TJ10&gt;=TU$23,TJ10&lt;&gt;""),AND(TM10&gt;=TU$23,TM10&lt;&gt;""),AND(TQ10&gt;=TU$23,TQ10&lt;&gt;""),AND(TT10&gt;=TU$23,TT10&lt;&gt;""),AND(UR10&gt;=VC$23,UR10&lt;&gt;""),AND(UU10&gt;=VC$23,UU10&lt;&gt;""),AND(UY10&gt;=VC$23,UY10&lt;&gt;""),AND(VB10&gt;=VC$23,VB10&lt;&gt;""),AND(VZ10&gt;=WK$23,VZ10&lt;&gt;""),AND(WC10&gt;=WK$23,WC10&lt;&gt;""),AND(WG10&gt;=WK$23,WG10&lt;&gt;""),AND(WJ10&gt;=WK$23,WJ10&lt;&gt;"")),"P","")</f>
        <v>P</v>
      </c>
      <c r="H10" s="36" t="str">
        <f>IF(AND(G10="P",F10=""),"No DD",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,AND(TH10&gt;=TU$22,TH10&lt;&gt;"",TJ10&gt;=TU$26,TJ10&lt;&gt;""),AND(TK10&gt;=TU$22,TK10&lt;&gt;"",TM10&gt;=TU$26,TM10&lt;&gt;""),AND(TO10&gt;=TU$22,TO10&lt;&gt;"",TQ10&gt;=TU$26,TQ10&lt;&gt;""),AND(TR10&gt;=TU$22,TR10&lt;&gt;"",TT10&gt;=TU$26,TT10&lt;&gt;""),AND(UP10&gt;=VC$22,UP10&lt;&gt;"",UR10&gt;=VC$26,UR10&lt;&gt;""),AND(US10&gt;=VC$22,US10&lt;&gt;"",UU10&gt;=VC$26,UU10&lt;&gt;""),AND(UW10&gt;=VC$22,UW10&lt;&gt;"",UY10&gt;=VC$26,UY10&lt;&gt;""),AND(UZ10&gt;=VC$22,UZ10&lt;&gt;"",VB10&gt;=VC$26,VB10&lt;&gt;""),AND(VX10&gt;=WK$22,VX10&lt;&gt;"",VZ10&gt;=WK$26,VZ10&lt;&gt;""),AND(WA10&gt;=WK$22,WA10&lt;&gt;"",WC10&gt;=WK$26,WC10&lt;&gt;""),AND(WE10&gt;=WK$22,WE10&lt;&gt;"",WG10&gt;=WK$26,WG10&lt;&gt;""),AND(WH10&gt;=WK$22,WH10&lt;&gt;"",WJ10&gt;=WK$26,WJ10&lt;&gt;"")),"Merit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Excellence",IF(I10="P","Worlds Team",IF(F10="P","National Team","")))))</f>
        <v>No DD</v>
      </c>
      <c r="I10" s="3" t="str">
        <f>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,AND(TH10&gt;=TU$20,TH10&lt;&gt;"",TJ10&gt;=TU$24,TJ10&lt;&gt;""),AND(TK10&gt;=TU$20,TK10&lt;&gt;"",TM10&gt;=TU$24,TM10&lt;&gt;""),AND(TO10&gt;=TU$20,TO10&lt;&gt;"",TQ10&gt;=TU$24,TQ10&lt;&gt;""),AND(TR10&gt;=TU$20,TR10&lt;&gt;"",TT10&gt;=TU$24,TT10&lt;&gt;""),AND(UP10&gt;=VC$20,UP10&lt;&gt;"",UR10&gt;=VC$24,UR10&lt;&gt;""),AND(US10&gt;=VC$20,US10&lt;&gt;"",UU10&gt;=VC$24,UU10&lt;&gt;""),AND(UW10&gt;=VC$20,UW10&lt;&gt;"",UY10&gt;=VC$24,UY10&lt;&gt;""),AND(UZ10&gt;=VC$20,UZ10&lt;&gt;"",VB10&gt;=VC$24,VB10&lt;&gt;""),AND(VX10&gt;=WK$20,VX10&lt;&gt;"",VZ10&gt;=WK$24,VZ10&lt;&gt;""),AND(WA10&gt;=WK$20,WA10&lt;&gt;"",WC10&gt;=WK$24,WC10&lt;&gt;""),AND(WE10&gt;=WK$20,WE10&lt;&gt;"",WG10&gt;=WK$24,WG10&lt;&gt;""),AND(WH10&gt;=WK$20,WH10&lt;&gt;"",WJ10&gt;=WK$24,WJ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48.11</v>
      </c>
      <c r="O10" s="11" t="str">
        <f>IF(N10="","",IF(N10=CT10,"("&amp;CT$2&amp;")",IF(N10=CU10,"("&amp;CU$2&amp;")")))</f>
        <v>(Final)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2025 Junior Pan Am Games (Aug 12)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>
        <f>IF(MAX(DV10,FD10,GL10,HT10,JB10,KJ10,LR10,MZ10,OH10,PP10,QX10,SF10,TN10,UV10,WD10)-IF(L10="",0,L10)&gt;0.001,MAX(DV10,FD10,GL10,HT10,JB10,KJ10,LR10,MZ10,OH10,PP10,QX10,SF10,TN10,UV10,WD10)-IF(L10="",0,L10),"")</f>
        <v>45.06</v>
      </c>
      <c r="CU10" s="51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>48.11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IF(SUM(GL10,GR10)&gt;0,SUM(GL10,GR10),"")</f>
        <v/>
      </c>
      <c r="GT10" s="18">
        <v>7.8</v>
      </c>
      <c r="GU10" s="18">
        <v>9.3000000000000007</v>
      </c>
      <c r="GV10" s="18">
        <v>13.3</v>
      </c>
      <c r="GW10" s="18">
        <v>14.66</v>
      </c>
      <c r="GX10" s="18">
        <v>0</v>
      </c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>
        <v>8.02</v>
      </c>
      <c r="HJ10" s="18">
        <v>9.35</v>
      </c>
      <c r="HK10" s="18">
        <v>13.3</v>
      </c>
      <c r="HL10" s="18">
        <v>17.440000000000001</v>
      </c>
      <c r="HM10" s="18">
        <v>0</v>
      </c>
      <c r="HN10" s="11">
        <f>IF(GV10&gt;0,GV10,"")</f>
        <v>13.3</v>
      </c>
      <c r="HO10" s="11">
        <f>IF(GW10&gt;0,GW10,"")</f>
        <v>14.66</v>
      </c>
      <c r="HP10" s="11">
        <f>IF(SUM(GT10:GW10)-GX10&gt;0,SUM(GT10:GW10)-GX10,"")</f>
        <v>45.06</v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>
        <f>IF(MAX(HP10,HS10)&gt;0,MAX(HP10,HS10),"")</f>
        <v>45.06</v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>
        <f>IF(HK10&gt;0,HK10,"")</f>
        <v>13.3</v>
      </c>
      <c r="HY10" s="11">
        <f>IF(HL10&gt;0,HL10,"")</f>
        <v>17.440000000000001</v>
      </c>
      <c r="HZ10" s="11">
        <f>IF(SUM(HI10:HL10)-HM10&gt;0,SUM(HI10:HL10)-HM10,"")</f>
        <v>48.11</v>
      </c>
      <c r="IA10" s="11">
        <f>IF(SUM(HT10,HZ10)&gt;0,SUM(HT10,HZ10),"")</f>
        <v>93.17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IF(SUM(WD10,WJ10)&gt;0,SUM(WD10,WJ10),"")</f>
        <v/>
      </c>
      <c r="WL10" s="26">
        <f>IF($CH10="P",BS10,(BS10+AR10)/2)</f>
        <v>0</v>
      </c>
      <c r="WM10" s="26">
        <f>IF($CH10="P",BT10,(BT10+AS10)/2)</f>
        <v>0</v>
      </c>
      <c r="WN10" s="26">
        <f>IF($CH10="P",BU10,(BU10+AT10)/2)</f>
        <v>0</v>
      </c>
      <c r="WO10" s="26">
        <f>IF($CH10="P",BV10,(BV10+AU10)/2)</f>
        <v>0</v>
      </c>
      <c r="WP10" s="26">
        <f>IF($CH10="P",BW10,(BW10+AV10)/2)</f>
        <v>0</v>
      </c>
      <c r="WQ10" s="26">
        <f>IF($CH10="P",BX10,(BX10+AW10)/2)</f>
        <v>0</v>
      </c>
      <c r="WR10" s="26">
        <f>IF($CH10="P",BY10,(BY10+AX10)/2)</f>
        <v>0</v>
      </c>
      <c r="WS10" s="26">
        <f>IF($CH10="P",BZ10,(BZ10+AY10)/2)</f>
        <v>0</v>
      </c>
      <c r="WT10" s="26">
        <f>IF($CH10="P",CA10,(CA10+AZ10)/2)</f>
        <v>0</v>
      </c>
      <c r="WU10" s="26">
        <f>IF($CH10="P",CB10,(CB10+BA10)/2)</f>
        <v>0</v>
      </c>
      <c r="WV10" s="26">
        <f>IF($CH10="P",CC10,(CC10+BB10)/2)</f>
        <v>0</v>
      </c>
      <c r="WW10" s="26">
        <f>IF($CH10="P",CD10,(CD10+BC10)/2)</f>
        <v>0</v>
      </c>
      <c r="WX10" s="26">
        <f>IF($CH10="P",CE10,(CE10+BD10)/2)</f>
        <v>0</v>
      </c>
      <c r="WY10" s="26">
        <f>IF($CH10="P",CF10,(CF10+BE10)/2)</f>
        <v>0</v>
      </c>
      <c r="WZ10" s="26">
        <f>IF($CH10="P",CG10,(CG10+BF10)/2)</f>
        <v>0</v>
      </c>
      <c r="XA10" s="28" t="s">
        <v>53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157</v>
      </c>
      <c r="C11" s="4" t="s">
        <v>7</v>
      </c>
      <c r="D11" s="4" t="s">
        <v>156</v>
      </c>
      <c r="E11" s="9">
        <f>SUM(J11,L11,N11)</f>
        <v>42.2</v>
      </c>
      <c r="F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,AND(TH11&gt;=TU$19,TH11&lt;&gt;"",TJ11&gt;=TU$23,TJ11&lt;&gt;""),AND(TK11&gt;=TU$19,TK11&lt;&gt;"",TM11&gt;=TU$23,TM11&lt;&gt;""),AND(TO11&gt;=TU$19,TO11&lt;&gt;"",TQ11&gt;=TU$23,TQ11&lt;&gt;""),AND(TR11&gt;=TU$19,TR11&lt;&gt;"",TT11&gt;=TU$23,TT11&lt;&gt;""),AND(UP11&gt;=VC$19,UP11&lt;&gt;"",UR11&gt;=VC$23,UR11&lt;&gt;""),AND(US11&gt;=VC$19,US11&lt;&gt;"",UU11&gt;=VC$23,UU11&lt;&gt;""),AND(UW11&gt;=VC$19,UW11&lt;&gt;"",UY11&gt;=VC$23,UY11&lt;&gt;""),AND(UZ11&gt;=VC$19,UZ11&lt;&gt;"",VB11&gt;=VC$23,VB11&lt;&gt;""),AND(VX11&gt;=WK$19,VX11&lt;&gt;"",VZ11&gt;=WK$23,VZ11&lt;&gt;""),AND(WA11&gt;=WK$19,WA11&lt;&gt;"",WC11&gt;=WK$23,WC11&lt;&gt;""),AND(WE11&gt;=WK$19,WE11&lt;&gt;"",WG11&gt;=WK$23,WG11&lt;&gt;""),AND(WH11&gt;=WK$19,WH11&lt;&gt;"",WJ11&gt;=WK$23,WJ11&lt;&gt;"")),"P","")</f>
        <v/>
      </c>
      <c r="G11" s="3" t="str">
        <f>IF(OR(AND(AI11&gt;=AQ$23,AI11&lt;&gt;"",AF11=""),AND(AL11&gt;=AQ$23,AL11&lt;&gt;"",AF11=""),AND(AP11&gt;=AQ$23,AP11&lt;&gt;"",AF11=""),AND(BJ11&gt;=BR$23,BJ11&lt;&gt;"",BG11=""),AND(BM11&gt;=BR$23,BM11&lt;&gt;"",BG11=""),AND(BQ11&gt;=BR$23,BQ11&lt;&gt;"",BG11=""),AND(CK11&gt;=CS$23,CK11&lt;&gt;"",CH11=""),AND(CN11&gt;=CS$23,CN11&lt;&gt;"",CH11=""),AND(CR11&gt;=CS$23,CR11&lt;&gt;"",CH11=""),AND(DR11&gt;=EC$23,DR11&lt;&gt;""),AND(DU11&gt;=EC$23,DU11&lt;&gt;""),AND(DY11&gt;=EC$23,DY11&lt;&gt;""),AND(EB11&gt;=EC$23,EB11&lt;&gt;""),AND(EZ11&gt;=FK$23,EZ11&lt;&gt;""),AND(FC11&gt;=FK$23,FC11&lt;&gt;""),AND(FG11&gt;=FK$23,FG11&lt;&gt;""),AND(FJ11&gt;=FK$23,FJ11&lt;&gt;""),AND(GH11&gt;=GS$23,GH11&lt;&gt;""),AND(GK11&gt;=GS$23,GK11&lt;&gt;""),AND(GO11&gt;=GS$23,GO11&lt;&gt;""),AND(GR11&gt;=GS$23,GR11&lt;&gt;""),AND(HP11&gt;=IA$23,HP11&lt;&gt;""),AND(HS11&gt;=IA$23,HS11&lt;&gt;""),AND(HW11&gt;=IA$23,HW11&lt;&gt;""),AND(HZ11&gt;=IA$23,HZ11&lt;&gt;""),AND(IX11&gt;=JI$23,IX11&lt;&gt;""),AND(JA11&gt;=JI$23,JA11&lt;&gt;""),AND(JE11&gt;=JI$23,JE11&lt;&gt;""),AND(JH11&gt;=JI$23,JH11&lt;&gt;""),AND(KF11&gt;=KQ$23,KF11&lt;&gt;""),AND(KI11&gt;=KQ$23,KI11&lt;&gt;""),AND(KM11&gt;=KQ$23,KM11&lt;&gt;""),AND(KP11&gt;=KQ$23,KP11&lt;&gt;""),AND(LN11&gt;=LY$23,LN11&lt;&gt;""),AND(LQ11&gt;=LY$23,LQ11&lt;&gt;""),AND(LU11&gt;=LY$23,LU11&lt;&gt;""),AND(LX11&gt;=LY$23,LX11&lt;&gt;""),AND(MV11&gt;=NG$23,MV11&lt;&gt;""),AND(MY11&gt;=NG$23,MY11&lt;&gt;""),AND(NC11&gt;=NG$23,NC11&lt;&gt;""),AND(NF11&gt;=NG$23,NF11&lt;&gt;""),AND(OD11&gt;=OO$23,OD11&lt;&gt;""),AND(OG11&gt;=OO$23,OG11&lt;&gt;""),AND(OK11&gt;=OO$23,OK11&lt;&gt;""),AND(ON11&gt;=OO$23,ON11&lt;&gt;""),AND(PL11&gt;=PW$23,PL11&lt;&gt;""),AND(PO11&gt;=PW$23,PO11&lt;&gt;""),AND(PS11&gt;=PW$23,PS11&lt;&gt;""),AND(PV11&gt;=PW$23,PV11&lt;&gt;""),AND(QT11&gt;=RE$23,QT11&lt;&gt;""),AND(QW11&gt;=RE$23,QW11&lt;&gt;""),AND(RA11&gt;=RE$23,RA11&lt;&gt;""),AND(RD11&gt;=RE$23,RD11&lt;&gt;""),AND(SB11&gt;=SM$23,SB11&lt;&gt;""),AND(SE11&gt;=SM$23,SE11&lt;&gt;""),AND(SI11&gt;=SM$23,SI11&lt;&gt;""),AND(SL11&gt;=SM$23,SL11&lt;&gt;""),AND(TJ11&gt;=TU$23,TJ11&lt;&gt;""),AND(TM11&gt;=TU$23,TM11&lt;&gt;""),AND(TQ11&gt;=TU$23,TQ11&lt;&gt;""),AND(TT11&gt;=TU$23,TT11&lt;&gt;""),AND(UR11&gt;=VC$23,UR11&lt;&gt;""),AND(UU11&gt;=VC$23,UU11&lt;&gt;""),AND(UY11&gt;=VC$23,UY11&lt;&gt;""),AND(VB11&gt;=VC$23,VB11&lt;&gt;""),AND(VZ11&gt;=WK$23,VZ11&lt;&gt;""),AND(WC11&gt;=WK$23,WC11&lt;&gt;""),AND(WG11&gt;=WK$23,WG11&lt;&gt;""),AND(WJ11&gt;=WK$23,WJ11&lt;&gt;"")),"P","")</f>
        <v/>
      </c>
      <c r="H11" s="36" t="str">
        <f>IF(AND(G11="P",F11=""),"No DD",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,AND(TH11&gt;=TU$22,TH11&lt;&gt;"",TJ11&gt;=TU$26,TJ11&lt;&gt;""),AND(TK11&gt;=TU$22,TK11&lt;&gt;"",TM11&gt;=TU$26,TM11&lt;&gt;""),AND(TO11&gt;=TU$22,TO11&lt;&gt;"",TQ11&gt;=TU$26,TQ11&lt;&gt;""),AND(TR11&gt;=TU$22,TR11&lt;&gt;"",TT11&gt;=TU$26,TT11&lt;&gt;""),AND(UP11&gt;=VC$22,UP11&lt;&gt;"",UR11&gt;=VC$26,UR11&lt;&gt;""),AND(US11&gt;=VC$22,US11&lt;&gt;"",UU11&gt;=VC$26,UU11&lt;&gt;""),AND(UW11&gt;=VC$22,UW11&lt;&gt;"",UY11&gt;=VC$26,UY11&lt;&gt;""),AND(UZ11&gt;=VC$22,UZ11&lt;&gt;"",VB11&gt;=VC$26,VB11&lt;&gt;""),AND(VX11&gt;=WK$22,VX11&lt;&gt;"",VZ11&gt;=WK$26,VZ11&lt;&gt;""),AND(WA11&gt;=WK$22,WA11&lt;&gt;"",WC11&gt;=WK$26,WC11&lt;&gt;""),AND(WE11&gt;=WK$22,WE11&lt;&gt;"",WG11&gt;=WK$26,WG11&lt;&gt;""),AND(WH11&gt;=WK$22,WH11&lt;&gt;"",WJ11&gt;=WK$26,WJ11&lt;&gt;"")),"Merit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Excellence",IF(I11="P","Worlds Team",IF(F11="P","National Team","")))))</f>
        <v/>
      </c>
      <c r="I11" s="3" t="str">
        <f>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,AND(TH11&gt;=TU$20,TH11&lt;&gt;"",TJ11&gt;=TU$24,TJ11&lt;&gt;""),AND(TK11&gt;=TU$20,TK11&lt;&gt;"",TM11&gt;=TU$24,TM11&lt;&gt;""),AND(TO11&gt;=TU$20,TO11&lt;&gt;"",TQ11&gt;=TU$24,TQ11&lt;&gt;""),AND(TR11&gt;=TU$20,TR11&lt;&gt;"",TT11&gt;=TU$24,TT11&lt;&gt;""),AND(UP11&gt;=VC$20,UP11&lt;&gt;"",UR11&gt;=VC$24,UR11&lt;&gt;""),AND(US11&gt;=VC$20,US11&lt;&gt;"",UU11&gt;=VC$24,UU11&lt;&gt;""),AND(UW11&gt;=VC$20,UW11&lt;&gt;"",UY11&gt;=VC$24,UY11&lt;&gt;""),AND(UZ11&gt;=VC$20,UZ11&lt;&gt;"",VB11&gt;=VC$24,VB11&lt;&gt;""),AND(VX11&gt;=WK$20,VX11&lt;&gt;"",VZ11&gt;=WK$24,VZ11&lt;&gt;""),AND(WA11&gt;=WK$20,WA11&lt;&gt;"",WC11&gt;=WK$24,WC11&lt;&gt;""),AND(WE11&gt;=WK$20,WE11&lt;&gt;"",WG11&gt;=WK$24,WG11&lt;&gt;""),AND(WH11&gt;=WK$20,WH11&lt;&gt;"",WJ11&gt;=WK$24,WJ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42.2</v>
      </c>
      <c r="O11" s="11" t="str">
        <f>IF(N11="","",IF(N11=CT11,"("&amp;CT$2&amp;")",IF(N11=CU11,"("&amp;CU$2&amp;")")))</f>
        <v>(Prelim)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2025 World Cup ITA (April 5)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>IF(S11&gt;0,S11,"")</f>
        <v/>
      </c>
      <c r="AH11" s="38" t="str">
        <f>IF(T11&gt;0,T11,"")</f>
        <v/>
      </c>
      <c r="AI11" s="40" t="str">
        <f>IF(SUM(Q11:T11)-U11&gt;0,SUM(Q11:T11)-U11,"")</f>
        <v/>
      </c>
      <c r="AJ11" s="40" t="str">
        <f>IF(X11&gt;0,X11,"")</f>
        <v/>
      </c>
      <c r="AK11" s="40" t="str">
        <f>IF(Y11&gt;0,Y11,"")</f>
        <v/>
      </c>
      <c r="AL11" s="40" t="str">
        <f>IF(SUM(V11:Y11)-Z11&gt;0,SUM(V11:Y11)-Z11,"")</f>
        <v/>
      </c>
      <c r="AM11" s="40" t="str">
        <f>IF(AI11="","",MAX(AI11,AL11))</f>
        <v/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 t="str">
        <f>IF(SUM(AM11,AP11)&gt;0,SUM(AM11,AP11),"")</f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>
        <f>IF(MAX(DV11,FD11,GL11,HT11,JB11,KJ11,LR11,MZ11,OH11,PP11,QX11,SF11,TN11,UV11,WD11)-IF(L11="",0,L11)&gt;0.001,MAX(DV11,FD11,GL11,HT11,JB11,KJ11,LR11,MZ11,OH11,PP11,QX11,SF11,TN11,UV11,WD11)-IF(L11="",0,L11),"")</f>
        <v>42.2</v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>
        <v>6.6</v>
      </c>
      <c r="CW11" s="17">
        <v>8.3000000000000007</v>
      </c>
      <c r="CX11" s="17">
        <v>12.6</v>
      </c>
      <c r="CY11" s="17">
        <v>14.7</v>
      </c>
      <c r="CZ11" s="17">
        <v>0</v>
      </c>
      <c r="DA11" s="17">
        <v>2.15</v>
      </c>
      <c r="DB11" s="17">
        <v>2.8</v>
      </c>
      <c r="DC11" s="17">
        <v>4.8</v>
      </c>
      <c r="DD11" s="17">
        <v>4.96</v>
      </c>
      <c r="DE11" s="17">
        <v>0</v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>
        <f>IF(CX11&gt;0,CX11,"")</f>
        <v>12.6</v>
      </c>
      <c r="DQ11" s="40">
        <f>IF(CY11&gt;0,CY11,"")</f>
        <v>14.7</v>
      </c>
      <c r="DR11" s="40">
        <f>IF(SUM(CV11:CY11)-CZ11&gt;0,SUM(CV11:CY11)-CZ11,"")</f>
        <v>42.2</v>
      </c>
      <c r="DS11" s="40">
        <f>IF(DC11&gt;0,DC11,"")</f>
        <v>4.8</v>
      </c>
      <c r="DT11" s="40">
        <f>IF(DD11&gt;0,DD11,"")</f>
        <v>4.96</v>
      </c>
      <c r="DU11" s="40">
        <f>IF(SUM(DA11:DD11)-DE11&gt;0,SUM(DA11:DD11)-DE11,"")</f>
        <v>14.71</v>
      </c>
      <c r="DV11" s="40">
        <f>IF(MAX(DR11,DU11)&gt;0,MAX(DR11,DU11),"")</f>
        <v>42.2</v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>
        <f>IF(SUM(DV11,EB11)&gt;0,SUM(DV11,EB11),"")</f>
        <v>42.2</v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IF(SUM(WD11,WJ11)&gt;0,SUM(WD11,WJ11),"")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247</v>
      </c>
      <c r="C12" s="4" t="s">
        <v>232</v>
      </c>
      <c r="D12" s="4" t="s">
        <v>248</v>
      </c>
      <c r="E12" s="9">
        <f>SUM(J12,L12,N12)</f>
        <v>39.010000000000005</v>
      </c>
      <c r="F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,AND(TH12&gt;=TU$19,TH12&lt;&gt;"",TJ12&gt;=TU$23,TJ12&lt;&gt;""),AND(TK12&gt;=TU$19,TK12&lt;&gt;"",TM12&gt;=TU$23,TM12&lt;&gt;""),AND(TO12&gt;=TU$19,TO12&lt;&gt;"",TQ12&gt;=TU$23,TQ12&lt;&gt;""),AND(TR12&gt;=TU$19,TR12&lt;&gt;"",TT12&gt;=TU$23,TT12&lt;&gt;""),AND(UP12&gt;=VC$19,UP12&lt;&gt;"",UR12&gt;=VC$23,UR12&lt;&gt;""),AND(US12&gt;=VC$19,US12&lt;&gt;"",UU12&gt;=VC$23,UU12&lt;&gt;""),AND(UW12&gt;=VC$19,UW12&lt;&gt;"",UY12&gt;=VC$23,UY12&lt;&gt;""),AND(UZ12&gt;=VC$19,UZ12&lt;&gt;"",VB12&gt;=VC$23,VB12&lt;&gt;""),AND(VX12&gt;=WK$19,VX12&lt;&gt;"",VZ12&gt;=WK$23,VZ12&lt;&gt;""),AND(WA12&gt;=WK$19,WA12&lt;&gt;"",WC12&gt;=WK$23,WC12&lt;&gt;""),AND(WE12&gt;=WK$19,WE12&lt;&gt;"",WG12&gt;=WK$23,WG12&lt;&gt;""),AND(WH12&gt;=WK$19,WH12&lt;&gt;"",WJ12&gt;=WK$23,WJ12&lt;&gt;"")),"P","")</f>
        <v/>
      </c>
      <c r="G12" s="3" t="str">
        <f>IF(OR(AND(AI12&gt;=AQ$23,AI12&lt;&gt;"",AF12=""),AND(AL12&gt;=AQ$23,AL12&lt;&gt;"",AF12=""),AND(AP12&gt;=AQ$23,AP12&lt;&gt;"",AF12=""),AND(BJ12&gt;=BR$23,BJ12&lt;&gt;"",BG12=""),AND(BM12&gt;=BR$23,BM12&lt;&gt;"",BG12=""),AND(BQ12&gt;=BR$23,BQ12&lt;&gt;"",BG12=""),AND(CK12&gt;=CS$23,CK12&lt;&gt;"",CH12=""),AND(CN12&gt;=CS$23,CN12&lt;&gt;"",CH12=""),AND(CR12&gt;=CS$23,CR12&lt;&gt;"",CH12=""),AND(DR12&gt;=EC$23,DR12&lt;&gt;""),AND(DU12&gt;=EC$23,DU12&lt;&gt;""),AND(DY12&gt;=EC$23,DY12&lt;&gt;""),AND(EB12&gt;=EC$23,EB12&lt;&gt;""),AND(EZ12&gt;=FK$23,EZ12&lt;&gt;""),AND(FC12&gt;=FK$23,FC12&lt;&gt;""),AND(FG12&gt;=FK$23,FG12&lt;&gt;""),AND(FJ12&gt;=FK$23,FJ12&lt;&gt;""),AND(GH12&gt;=GS$23,GH12&lt;&gt;""),AND(GK12&gt;=GS$23,GK12&lt;&gt;""),AND(GO12&gt;=GS$23,GO12&lt;&gt;""),AND(GR12&gt;=GS$23,GR12&lt;&gt;""),AND(HP12&gt;=IA$23,HP12&lt;&gt;""),AND(HS12&gt;=IA$23,HS12&lt;&gt;""),AND(HW12&gt;=IA$23,HW12&lt;&gt;""),AND(HZ12&gt;=IA$23,HZ12&lt;&gt;""),AND(IX12&gt;=JI$23,IX12&lt;&gt;""),AND(JA12&gt;=JI$23,JA12&lt;&gt;""),AND(JE12&gt;=JI$23,JE12&lt;&gt;""),AND(JH12&gt;=JI$23,JH12&lt;&gt;""),AND(KF12&gt;=KQ$23,KF12&lt;&gt;""),AND(KI12&gt;=KQ$23,KI12&lt;&gt;""),AND(KM12&gt;=KQ$23,KM12&lt;&gt;""),AND(KP12&gt;=KQ$23,KP12&lt;&gt;""),AND(LN12&gt;=LY$23,LN12&lt;&gt;""),AND(LQ12&gt;=LY$23,LQ12&lt;&gt;""),AND(LU12&gt;=LY$23,LU12&lt;&gt;""),AND(LX12&gt;=LY$23,LX12&lt;&gt;""),AND(MV12&gt;=NG$23,MV12&lt;&gt;""),AND(MY12&gt;=NG$23,MY12&lt;&gt;""),AND(NC12&gt;=NG$23,NC12&lt;&gt;""),AND(NF12&gt;=NG$23,NF12&lt;&gt;""),AND(OD12&gt;=OO$23,OD12&lt;&gt;""),AND(OG12&gt;=OO$23,OG12&lt;&gt;""),AND(OK12&gt;=OO$23,OK12&lt;&gt;""),AND(ON12&gt;=OO$23,ON12&lt;&gt;""),AND(PL12&gt;=PW$23,PL12&lt;&gt;""),AND(PO12&gt;=PW$23,PO12&lt;&gt;""),AND(PS12&gt;=PW$23,PS12&lt;&gt;""),AND(PV12&gt;=PW$23,PV12&lt;&gt;""),AND(QT12&gt;=RE$23,QT12&lt;&gt;""),AND(QW12&gt;=RE$23,QW12&lt;&gt;""),AND(RA12&gt;=RE$23,RA12&lt;&gt;""),AND(RD12&gt;=RE$23,RD12&lt;&gt;""),AND(SB12&gt;=SM$23,SB12&lt;&gt;""),AND(SE12&gt;=SM$23,SE12&lt;&gt;""),AND(SI12&gt;=SM$23,SI12&lt;&gt;""),AND(SL12&gt;=SM$23,SL12&lt;&gt;""),AND(TJ12&gt;=TU$23,TJ12&lt;&gt;""),AND(TM12&gt;=TU$23,TM12&lt;&gt;""),AND(TQ12&gt;=TU$23,TQ12&lt;&gt;""),AND(TT12&gt;=TU$23,TT12&lt;&gt;""),AND(UR12&gt;=VC$23,UR12&lt;&gt;""),AND(UU12&gt;=VC$23,UU12&lt;&gt;""),AND(UY12&gt;=VC$23,UY12&lt;&gt;""),AND(VB12&gt;=VC$23,VB12&lt;&gt;""),AND(VZ12&gt;=WK$23,VZ12&lt;&gt;""),AND(WC12&gt;=WK$23,WC12&lt;&gt;""),AND(WG12&gt;=WK$23,WG12&lt;&gt;""),AND(WJ12&gt;=WK$23,WJ12&lt;&gt;"")),"P","")</f>
        <v/>
      </c>
      <c r="H12" s="36" t="str">
        <f>IF(AND(G12="P",F12=""),"No DD",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,AND(TH12&gt;=TU$22,TH12&lt;&gt;"",TJ12&gt;=TU$26,TJ12&lt;&gt;""),AND(TK12&gt;=TU$22,TK12&lt;&gt;"",TM12&gt;=TU$26,TM12&lt;&gt;""),AND(TO12&gt;=TU$22,TO12&lt;&gt;"",TQ12&gt;=TU$26,TQ12&lt;&gt;""),AND(TR12&gt;=TU$22,TR12&lt;&gt;"",TT12&gt;=TU$26,TT12&lt;&gt;""),AND(UP12&gt;=VC$22,UP12&lt;&gt;"",UR12&gt;=VC$26,UR12&lt;&gt;""),AND(US12&gt;=VC$22,US12&lt;&gt;"",UU12&gt;=VC$26,UU12&lt;&gt;""),AND(UW12&gt;=VC$22,UW12&lt;&gt;"",UY12&gt;=VC$26,UY12&lt;&gt;""),AND(UZ12&gt;=VC$22,UZ12&lt;&gt;"",VB12&gt;=VC$26,VB12&lt;&gt;""),AND(VX12&gt;=WK$22,VX12&lt;&gt;"",VZ12&gt;=WK$26,VZ12&lt;&gt;""),AND(WA12&gt;=WK$22,WA12&lt;&gt;"",WC12&gt;=WK$26,WC12&lt;&gt;""),AND(WE12&gt;=WK$22,WE12&lt;&gt;"",WG12&gt;=WK$26,WG12&lt;&gt;""),AND(WH12&gt;=WK$22,WH12&lt;&gt;"",WJ12&gt;=WK$26,WJ12&lt;&gt;"")),"Merit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Excellence",IF(I12="P","Worlds Team",IF(F12="P","National Team","")))))</f>
        <v/>
      </c>
      <c r="I12" s="3" t="str">
        <f>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,AND(TH12&gt;=TU$20,TH12&lt;&gt;"",TJ12&gt;=TU$24,TJ12&lt;&gt;""),AND(TK12&gt;=TU$20,TK12&lt;&gt;"",TM12&gt;=TU$24,TM12&lt;&gt;""),AND(TO12&gt;=TU$20,TO12&lt;&gt;"",TQ12&gt;=TU$24,TQ12&lt;&gt;""),AND(TR12&gt;=TU$20,TR12&lt;&gt;"",TT12&gt;=TU$24,TT12&lt;&gt;""),AND(UP12&gt;=VC$20,UP12&lt;&gt;"",UR12&gt;=VC$24,UR12&lt;&gt;""),AND(US12&gt;=VC$20,US12&lt;&gt;"",UU12&gt;=VC$24,UU12&lt;&gt;""),AND(UW12&gt;=VC$20,UW12&lt;&gt;"",UY12&gt;=VC$24,UY12&lt;&gt;""),AND(UZ12&gt;=VC$20,UZ12&lt;&gt;"",VB12&gt;=VC$24,VB12&lt;&gt;""),AND(VX12&gt;=WK$20,VX12&lt;&gt;"",VZ12&gt;=WK$24,VZ12&lt;&gt;""),AND(WA12&gt;=WK$20,WA12&lt;&gt;"",WC12&gt;=WK$24,WC12&lt;&gt;""),AND(WE12&gt;=WK$20,WE12&lt;&gt;"",WG12&gt;=WK$24,WG12&lt;&gt;""),AND(WH12&gt;=WK$20,WH12&lt;&gt;"",WJ12&gt;=WK$24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39.010000000000005</v>
      </c>
      <c r="O12" s="11" t="str">
        <f>IF(N12="","",IF(N12=CT12,"("&amp;CT$2&amp;")",IF(N12=CU12,"("&amp;CU$2&amp;")")))</f>
        <v>(Prelim)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2025 World Cup POR (July 6)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>
        <f>IF(MAX(DV12,FD12,GL12,HT12,JB12,KJ12,LR12,MZ12,OH12,PP12,QX12,SF12,TN12,UV12,WD12)-IF(L12="",0,L12)&gt;0.001,MAX(DV12,FD12,GL12,HT12,JB12,KJ12,LR12,MZ12,OH12,PP12,QX12,SF12,TN12,UV12,WD12)-IF(L12="",0,L12),"")</f>
        <v>39.010000000000005</v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>
        <v>5.95</v>
      </c>
      <c r="FM12" s="17">
        <v>7.4</v>
      </c>
      <c r="FN12" s="17">
        <v>12.3</v>
      </c>
      <c r="FO12" s="17">
        <v>13.36</v>
      </c>
      <c r="FP12" s="17">
        <v>0</v>
      </c>
      <c r="FQ12" s="17">
        <v>1.6</v>
      </c>
      <c r="FR12" s="17">
        <v>1.85</v>
      </c>
      <c r="FS12" s="17">
        <v>3.5</v>
      </c>
      <c r="FT12" s="17">
        <v>3.06</v>
      </c>
      <c r="FU12" s="17">
        <v>0</v>
      </c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>
        <f>IF(FN12&gt;0,FN12,"")</f>
        <v>12.3</v>
      </c>
      <c r="GG12" s="40">
        <f>IF(FO12&gt;0,FO12,"")</f>
        <v>13.36</v>
      </c>
      <c r="GH12" s="40">
        <f>IF(SUM(FL12:FO12)-FP12&gt;0,SUM(FL12:FO12)-FP12,"")</f>
        <v>39.010000000000005</v>
      </c>
      <c r="GI12" s="40">
        <f>IF(FS12&gt;0,FS12,"")</f>
        <v>3.5</v>
      </c>
      <c r="GJ12" s="40">
        <f>IF(FT12&gt;0,FT12,"")</f>
        <v>3.06</v>
      </c>
      <c r="GK12" s="40">
        <f>IF(SUM(FQ12:FT12)-FU12&gt;0,SUM(FQ12:FT12)-FU12,"")</f>
        <v>10.01</v>
      </c>
      <c r="GL12" s="40">
        <f>IF(MAX(GH12,GK12)&gt;0,MAX(GH12,GK12),"")</f>
        <v>39.010000000000005</v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>
        <f>IF(SUM(GL12,GR12)&gt;0,SUM(GL12,GR12),"")</f>
        <v>39.010000000000005</v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IF(SUM(WD12,WJ12)&gt;0,SUM(WD12,WJ12),"")</f>
        <v/>
      </c>
      <c r="WL12" s="26">
        <f>IF($CH12="P",BS12,(BS12+AR12)/2)</f>
        <v>0</v>
      </c>
      <c r="WM12" s="26">
        <f>IF($CH12="P",BT12,(BT12+AS12)/2)</f>
        <v>0</v>
      </c>
      <c r="WN12" s="26">
        <f>IF($CH12="P",BU12,(BU12+AT12)/2)</f>
        <v>0</v>
      </c>
      <c r="WO12" s="26">
        <f>IF($CH12="P",BV12,(BV12+AU12)/2)</f>
        <v>0</v>
      </c>
      <c r="WP12" s="26">
        <f>IF($CH12="P",BW12,(BW12+AV12)/2)</f>
        <v>0</v>
      </c>
      <c r="WQ12" s="26">
        <f>IF($CH12="P",BX12,(BX12+AW12)/2)</f>
        <v>0</v>
      </c>
      <c r="WR12" s="26">
        <f>IF($CH12="P",BY12,(BY12+AX12)/2)</f>
        <v>0</v>
      </c>
      <c r="WS12" s="26">
        <f>IF($CH12="P",BZ12,(BZ12+AY12)/2)</f>
        <v>0</v>
      </c>
      <c r="WT12" s="26">
        <f>IF($CH12="P",CA12,(CA12+AZ12)/2)</f>
        <v>0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167</v>
      </c>
      <c r="C13" s="4" t="s">
        <v>5</v>
      </c>
      <c r="D13" s="4" t="s">
        <v>168</v>
      </c>
      <c r="E13" s="9">
        <f>SUM(J13,L13,N13)</f>
        <v>35.519999999999996</v>
      </c>
      <c r="F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,AND(TH13&gt;=TU$19,TH13&lt;&gt;"",TJ13&gt;=TU$23,TJ13&lt;&gt;""),AND(TK13&gt;=TU$19,TK13&lt;&gt;"",TM13&gt;=TU$23,TM13&lt;&gt;""),AND(TO13&gt;=TU$19,TO13&lt;&gt;"",TQ13&gt;=TU$23,TQ13&lt;&gt;""),AND(TR13&gt;=TU$19,TR13&lt;&gt;"",TT13&gt;=TU$23,TT13&lt;&gt;""),AND(UP13&gt;=VC$19,UP13&lt;&gt;"",UR13&gt;=VC$23,UR13&lt;&gt;""),AND(US13&gt;=VC$19,US13&lt;&gt;"",UU13&gt;=VC$23,UU13&lt;&gt;""),AND(UW13&gt;=VC$19,UW13&lt;&gt;"",UY13&gt;=VC$23,UY13&lt;&gt;""),AND(UZ13&gt;=VC$19,UZ13&lt;&gt;"",VB13&gt;=VC$23,VB13&lt;&gt;""),AND(VX13&gt;=WK$19,VX13&lt;&gt;"",VZ13&gt;=WK$23,VZ13&lt;&gt;""),AND(WA13&gt;=WK$19,WA13&lt;&gt;"",WC13&gt;=WK$23,WC13&lt;&gt;""),AND(WE13&gt;=WK$19,WE13&lt;&gt;"",WG13&gt;=WK$23,WG13&lt;&gt;""),AND(WH13&gt;=WK$19,WH13&lt;&gt;"",WJ13&gt;=WK$23,WJ13&lt;&gt;"")),"P","")</f>
        <v/>
      </c>
      <c r="G13" s="3" t="str">
        <f>IF(OR(AND(AI13&gt;=AQ$23,AI13&lt;&gt;"",AF13=""),AND(AL13&gt;=AQ$23,AL13&lt;&gt;"",AF13=""),AND(AP13&gt;=AQ$23,AP13&lt;&gt;"",AF13=""),AND(BJ13&gt;=BR$23,BJ13&lt;&gt;"",BG13=""),AND(BM13&gt;=BR$23,BM13&lt;&gt;"",BG13=""),AND(BQ13&gt;=BR$23,BQ13&lt;&gt;"",BG13=""),AND(CK13&gt;=CS$23,CK13&lt;&gt;"",CH13=""),AND(CN13&gt;=CS$23,CN13&lt;&gt;"",CH13=""),AND(CR13&gt;=CS$23,CR13&lt;&gt;"",CH13=""),AND(DR13&gt;=EC$23,DR13&lt;&gt;""),AND(DU13&gt;=EC$23,DU13&lt;&gt;""),AND(DY13&gt;=EC$23,DY13&lt;&gt;""),AND(EB13&gt;=EC$23,EB13&lt;&gt;""),AND(EZ13&gt;=FK$23,EZ13&lt;&gt;""),AND(FC13&gt;=FK$23,FC13&lt;&gt;""),AND(FG13&gt;=FK$23,FG13&lt;&gt;""),AND(FJ13&gt;=FK$23,FJ13&lt;&gt;""),AND(GH13&gt;=GS$23,GH13&lt;&gt;""),AND(GK13&gt;=GS$23,GK13&lt;&gt;""),AND(GO13&gt;=GS$23,GO13&lt;&gt;""),AND(GR13&gt;=GS$23,GR13&lt;&gt;""),AND(HP13&gt;=IA$23,HP13&lt;&gt;""),AND(HS13&gt;=IA$23,HS13&lt;&gt;""),AND(HW13&gt;=IA$23,HW13&lt;&gt;""),AND(HZ13&gt;=IA$23,HZ13&lt;&gt;""),AND(IX13&gt;=JI$23,IX13&lt;&gt;""),AND(JA13&gt;=JI$23,JA13&lt;&gt;""),AND(JE13&gt;=JI$23,JE13&lt;&gt;""),AND(JH13&gt;=JI$23,JH13&lt;&gt;""),AND(KF13&gt;=KQ$23,KF13&lt;&gt;""),AND(KI13&gt;=KQ$23,KI13&lt;&gt;""),AND(KM13&gt;=KQ$23,KM13&lt;&gt;""),AND(KP13&gt;=KQ$23,KP13&lt;&gt;""),AND(LN13&gt;=LY$23,LN13&lt;&gt;""),AND(LQ13&gt;=LY$23,LQ13&lt;&gt;""),AND(LU13&gt;=LY$23,LU13&lt;&gt;""),AND(LX13&gt;=LY$23,LX13&lt;&gt;""),AND(MV13&gt;=NG$23,MV13&lt;&gt;""),AND(MY13&gt;=NG$23,MY13&lt;&gt;""),AND(NC13&gt;=NG$23,NC13&lt;&gt;""),AND(NF13&gt;=NG$23,NF13&lt;&gt;""),AND(OD13&gt;=OO$23,OD13&lt;&gt;""),AND(OG13&gt;=OO$23,OG13&lt;&gt;""),AND(OK13&gt;=OO$23,OK13&lt;&gt;""),AND(ON13&gt;=OO$23,ON13&lt;&gt;""),AND(PL13&gt;=PW$23,PL13&lt;&gt;""),AND(PO13&gt;=PW$23,PO13&lt;&gt;""),AND(PS13&gt;=PW$23,PS13&lt;&gt;""),AND(PV13&gt;=PW$23,PV13&lt;&gt;""),AND(QT13&gt;=RE$23,QT13&lt;&gt;""),AND(QW13&gt;=RE$23,QW13&lt;&gt;""),AND(RA13&gt;=RE$23,RA13&lt;&gt;""),AND(RD13&gt;=RE$23,RD13&lt;&gt;""),AND(SB13&gt;=SM$23,SB13&lt;&gt;""),AND(SE13&gt;=SM$23,SE13&lt;&gt;""),AND(SI13&gt;=SM$23,SI13&lt;&gt;""),AND(SL13&gt;=SM$23,SL13&lt;&gt;""),AND(TJ13&gt;=TU$23,TJ13&lt;&gt;""),AND(TM13&gt;=TU$23,TM13&lt;&gt;""),AND(TQ13&gt;=TU$23,TQ13&lt;&gt;""),AND(TT13&gt;=TU$23,TT13&lt;&gt;""),AND(UR13&gt;=VC$23,UR13&lt;&gt;""),AND(UU13&gt;=VC$23,UU13&lt;&gt;""),AND(UY13&gt;=VC$23,UY13&lt;&gt;""),AND(VB13&gt;=VC$23,VB13&lt;&gt;""),AND(VZ13&gt;=WK$23,VZ13&lt;&gt;""),AND(WC13&gt;=WK$23,WC13&lt;&gt;""),AND(WG13&gt;=WK$23,WG13&lt;&gt;""),AND(WJ13&gt;=WK$23,WJ13&lt;&gt;"")),"P","")</f>
        <v/>
      </c>
      <c r="H13" s="36" t="str">
        <f>IF(AND(G13="P",F13=""),"No DD",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,AND(TH13&gt;=TU$22,TH13&lt;&gt;"",TJ13&gt;=TU$26,TJ13&lt;&gt;""),AND(TK13&gt;=TU$22,TK13&lt;&gt;"",TM13&gt;=TU$26,TM13&lt;&gt;""),AND(TO13&gt;=TU$22,TO13&lt;&gt;"",TQ13&gt;=TU$26,TQ13&lt;&gt;""),AND(TR13&gt;=TU$22,TR13&lt;&gt;"",TT13&gt;=TU$26,TT13&lt;&gt;""),AND(UP13&gt;=VC$22,UP13&lt;&gt;"",UR13&gt;=VC$26,UR13&lt;&gt;""),AND(US13&gt;=VC$22,US13&lt;&gt;"",UU13&gt;=VC$26,UU13&lt;&gt;""),AND(UW13&gt;=VC$22,UW13&lt;&gt;"",UY13&gt;=VC$26,UY13&lt;&gt;""),AND(UZ13&gt;=VC$22,UZ13&lt;&gt;"",VB13&gt;=VC$26,VB13&lt;&gt;""),AND(VX13&gt;=WK$22,VX13&lt;&gt;"",VZ13&gt;=WK$26,VZ13&lt;&gt;""),AND(WA13&gt;=WK$22,WA13&lt;&gt;"",WC13&gt;=WK$26,WC13&lt;&gt;""),AND(WE13&gt;=WK$22,WE13&lt;&gt;"",WG13&gt;=WK$26,WG13&lt;&gt;""),AND(WH13&gt;=WK$22,WH13&lt;&gt;"",WJ13&gt;=WK$26,WJ13&lt;&gt;"")),"Merit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Excellence",IF(I13="P","Worlds Team",IF(F13="P","National Team","")))))</f>
        <v/>
      </c>
      <c r="I13" s="3" t="str">
        <f>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,AND(TH13&gt;=TU$20,TH13&lt;&gt;"",TJ13&gt;=TU$24,TJ13&lt;&gt;""),AND(TK13&gt;=TU$20,TK13&lt;&gt;"",TM13&gt;=TU$24,TM13&lt;&gt;""),AND(TO13&gt;=TU$20,TO13&lt;&gt;"",TQ13&gt;=TU$24,TQ13&lt;&gt;""),AND(TR13&gt;=TU$20,TR13&lt;&gt;"",TT13&gt;=TU$24,TT13&lt;&gt;""),AND(UP13&gt;=VC$20,UP13&lt;&gt;"",UR13&gt;=VC$24,UR13&lt;&gt;""),AND(US13&gt;=VC$20,US13&lt;&gt;"",UU13&gt;=VC$24,UU13&lt;&gt;""),AND(UW13&gt;=VC$20,UW13&lt;&gt;"",UY13&gt;=VC$24,UY13&lt;&gt;""),AND(UZ13&gt;=VC$20,UZ13&lt;&gt;"",VB13&gt;=VC$24,VB13&lt;&gt;""),AND(VX13&gt;=WK$20,VX13&lt;&gt;"",VZ13&gt;=WK$24,VZ13&lt;&gt;""),AND(WA13&gt;=WK$20,WA13&lt;&gt;"",WC13&gt;=WK$24,WC13&lt;&gt;""),AND(WE13&gt;=WK$20,WE13&lt;&gt;"",WG13&gt;=WK$24,WG13&lt;&gt;""),AND(WH13&gt;=WK$20,WH13&lt;&gt;"",WJ13&gt;=WK$24,WJ13&lt;&gt;"")),"P","")</f>
        <v/>
      </c>
      <c r="J13" s="8">
        <f>IF(COUNT(AI13,AL13,AP13,BJ13,BM13,BQ13,CK13,CN13,CR13)&gt;0,LARGE((AI13,AL13,AP13,BJ13,BM13,BQ13,CK13,CN13,CR13),1),0)</f>
        <v>19.66</v>
      </c>
      <c r="K13" s="8" t="str">
        <f>IF(J13="","",IF(OR(J13=CK13,J13=CN13,J13=CR13),$BS$1,IF(OR(J13=BJ13,J13=BM13,J13=BQ13),$AR$1,IF(OR(J13=AI13,J13=AL13,J13=AP13),$Q$1,""))))</f>
        <v>2025 Nationals</v>
      </c>
      <c r="L13" s="8">
        <f>IF(COUNT(AI13,AL13,AP13,BJ13,BM13,BQ13,CK13,CN13,CR13)&gt;1,LARGE((AI13,AL13,AP13,BJ13,BM13,BQ13,CK13,CN13,CR13),2),0)</f>
        <v>15.86</v>
      </c>
      <c r="M13" s="8" t="str">
        <f>IF(L13="","",IF(OR(L13=CK13,L13=CN13,L13=CR13),$BS$1,IF(OR(L13=BJ13,L13=BM13,L13=BQ13),$AR$1,IF(OR(L13=AI13,L13=AL13,L13=AP13),$Q$1,""))))</f>
        <v>2025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>
        <v>0.7</v>
      </c>
      <c r="AS13" s="26">
        <v>0.95</v>
      </c>
      <c r="AT13" s="26">
        <v>1.7</v>
      </c>
      <c r="AU13" s="26">
        <v>1.88</v>
      </c>
      <c r="AV13" s="26">
        <v>0</v>
      </c>
      <c r="AW13" s="26">
        <v>0.75</v>
      </c>
      <c r="AX13" s="26">
        <v>0.95</v>
      </c>
      <c r="AY13" s="26">
        <v>1.7</v>
      </c>
      <c r="AZ13" s="26">
        <v>2</v>
      </c>
      <c r="BA13" s="26">
        <v>0</v>
      </c>
      <c r="BB13" s="26"/>
      <c r="BC13" s="26"/>
      <c r="BD13" s="26"/>
      <c r="BE13" s="26"/>
      <c r="BF13" s="26"/>
      <c r="BG13" s="28"/>
      <c r="BH13" s="39">
        <f>IF(AT13&gt;0,AT13,"")</f>
        <v>1.7</v>
      </c>
      <c r="BI13" s="39">
        <f>IF(AU13&gt;0,AU13,"")</f>
        <v>1.88</v>
      </c>
      <c r="BJ13" s="11">
        <f>IF(SUM(AR13:AU13)-AV13&gt;0,SUM(AR13:AU13)-AV13,"")</f>
        <v>5.2299999999999995</v>
      </c>
      <c r="BK13" s="11">
        <f>IF(AY13&gt;0,AY13,"")</f>
        <v>1.7</v>
      </c>
      <c r="BL13" s="11">
        <f>IF(AZ13&gt;0,AZ13,"")</f>
        <v>2</v>
      </c>
      <c r="BM13" s="11">
        <f>IF(SUM(AW13:AZ13)-BA13&gt;0,SUM(AW13:AZ13)-BA13,"")</f>
        <v>5.4</v>
      </c>
      <c r="BN13" s="11">
        <f>IF(BJ13="","",MAX(BJ13,BM13))</f>
        <v>5.4</v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>
        <f>IF(SUM(BN13,BQ13)&gt;0,SUM(BN13,BQ13),"")</f>
        <v>5.4</v>
      </c>
      <c r="BS13" s="22">
        <v>3.83</v>
      </c>
      <c r="BT13" s="22">
        <v>4.8499999999999996</v>
      </c>
      <c r="BU13" s="22">
        <v>6.4</v>
      </c>
      <c r="BV13" s="22">
        <v>4.58</v>
      </c>
      <c r="BW13" s="22">
        <v>0</v>
      </c>
      <c r="BX13" s="22">
        <v>3.13</v>
      </c>
      <c r="BY13" s="22">
        <v>2.75</v>
      </c>
      <c r="BZ13" s="22">
        <v>5.0999999999999996</v>
      </c>
      <c r="CA13" s="22">
        <v>4.88</v>
      </c>
      <c r="CB13" s="22">
        <v>0</v>
      </c>
      <c r="CC13" s="22">
        <v>0.7</v>
      </c>
      <c r="CD13" s="22">
        <v>0.95</v>
      </c>
      <c r="CE13" s="22">
        <v>1.7</v>
      </c>
      <c r="CF13" s="22">
        <v>1.74</v>
      </c>
      <c r="CG13" s="22">
        <v>0</v>
      </c>
      <c r="CH13" s="27"/>
      <c r="CI13" s="38">
        <f>IF(BU13&gt;0,BU13,"")</f>
        <v>6.4</v>
      </c>
      <c r="CJ13" s="38">
        <f>IF(BV13&gt;0,BV13,"")</f>
        <v>4.58</v>
      </c>
      <c r="CK13" s="40">
        <f>IF(SUM(BS13:BV13)-BW13&gt;0,SUM(BS13:BV13)-BW13,"")</f>
        <v>19.66</v>
      </c>
      <c r="CL13" s="40">
        <f>IF(BZ13&gt;0,BZ13,"")</f>
        <v>5.0999999999999996</v>
      </c>
      <c r="CM13" s="40">
        <f>IF(CA13&gt;0,CA13,"")</f>
        <v>4.88</v>
      </c>
      <c r="CN13" s="40">
        <f>IF(SUM(BX13:CA13)-CB13&gt;0,SUM(BX13:CA13)-CB13,"")</f>
        <v>15.86</v>
      </c>
      <c r="CO13" s="40">
        <f>IF(CK13="","",MAX(CK13,CN13))</f>
        <v>19.66</v>
      </c>
      <c r="CP13" s="40">
        <f>IF(CE13&gt;0,CE13,"")</f>
        <v>1.7</v>
      </c>
      <c r="CQ13" s="40">
        <f>IF(CF13&gt;0,CF13,"")</f>
        <v>1.74</v>
      </c>
      <c r="CR13" s="40">
        <f>IF(SUM(CC13:CF13)-CG13&gt;0,SUM(CC13:CF13)-CG13,"")</f>
        <v>5.09</v>
      </c>
      <c r="CS13" s="40">
        <f>IF(SUM(CO13,CR13)&gt;0,SUM(CO13,CR13),"")</f>
        <v>24.75</v>
      </c>
      <c r="CT13" s="51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1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IF(SUM(WD13,WJ13)&gt;0,SUM(WD13,WJ13),"")</f>
        <v/>
      </c>
      <c r="WL13" s="26">
        <f>IF($CH13="P",BS13,(BS13+AR13)/2)</f>
        <v>2.2650000000000001</v>
      </c>
      <c r="WM13" s="26">
        <f>IF($CH13="P",BT13,(BT13+AS13)/2)</f>
        <v>2.9</v>
      </c>
      <c r="WN13" s="26">
        <f>IF($CH13="P",BU13,(BU13+AT13)/2)</f>
        <v>4.05</v>
      </c>
      <c r="WO13" s="26">
        <f>IF($CH13="P",BV13,(BV13+AU13)/2)</f>
        <v>3.23</v>
      </c>
      <c r="WP13" s="26">
        <f>IF($CH13="P",BW13,(BW13+AV13)/2)</f>
        <v>0</v>
      </c>
      <c r="WQ13" s="26">
        <f>IF($CH13="P",BX13,(BX13+AW13)/2)</f>
        <v>1.94</v>
      </c>
      <c r="WR13" s="26">
        <f>IF($CH13="P",BY13,(BY13+AX13)/2)</f>
        <v>1.85</v>
      </c>
      <c r="WS13" s="26">
        <f>IF($CH13="P",BZ13,(BZ13+AY13)/2)</f>
        <v>3.4</v>
      </c>
      <c r="WT13" s="26">
        <f>IF($CH13="P",CA13,(CA13+AZ13)/2)</f>
        <v>3.44</v>
      </c>
      <c r="WU13" s="26">
        <f>IF($CH13="P",CB13,(CB13+BA13)/2)</f>
        <v>0</v>
      </c>
      <c r="WV13" s="26">
        <f>IF($CH13="P",CC13,(CC13+BB13)/2)</f>
        <v>0.35</v>
      </c>
      <c r="WW13" s="26">
        <f>IF($CH13="P",CD13,(CD13+BC13)/2)</f>
        <v>0.47499999999999998</v>
      </c>
      <c r="WX13" s="26">
        <f>IF($CH13="P",CE13,(CE13+BD13)/2)</f>
        <v>0.85</v>
      </c>
      <c r="WY13" s="26">
        <f>IF($CH13="P",CF13,(CF13+BE13)/2)</f>
        <v>0.87</v>
      </c>
      <c r="WZ13" s="26">
        <f>IF($CH13="P",CG13,(CG13+BF13)/2)</f>
        <v>0</v>
      </c>
      <c r="XA13" s="28" t="s">
        <v>53</v>
      </c>
      <c r="XB13" s="11">
        <f>IF(WN13&gt;0,WN13,"")</f>
        <v>4.05</v>
      </c>
      <c r="XC13" s="11">
        <f>IF(WO13&gt;0,WO13,"")</f>
        <v>3.23</v>
      </c>
      <c r="XD13" s="11">
        <f>IF(SUM(WL13:WO13)-WP13&gt;0,SUM(WL13:WO13)-WP13,"")</f>
        <v>12.445</v>
      </c>
      <c r="XE13" s="11">
        <f>IF(WS13&gt;0,WS13,"")</f>
        <v>3.4</v>
      </c>
      <c r="XF13" s="11">
        <f>IF(WT13&gt;0,WT13,"")</f>
        <v>3.44</v>
      </c>
      <c r="XG13" s="11">
        <f>IF(SUM(WQ13:WT13)-WU13&gt;0,SUM(WQ13:WT13)-WU13,"")</f>
        <v>10.629999999999999</v>
      </c>
      <c r="XH13" s="11">
        <f>IF(MAX(XD13,XG13)&gt;0,MAX(XD13,XG13),"")</f>
        <v>12.445</v>
      </c>
      <c r="XI13" s="11">
        <f>IF(WX13&gt;0,WX13,"")</f>
        <v>0.85</v>
      </c>
      <c r="XJ13" s="11">
        <f>IF(WY13&gt;0,WY13,"")</f>
        <v>0.87</v>
      </c>
      <c r="XK13" s="11">
        <f>IF(SUM(WV13:WY13)-WZ13&gt;0,SUM(WV13:WY13)-WZ13,"")</f>
        <v>2.5449999999999999</v>
      </c>
      <c r="XL13" s="11">
        <f>IF(SUM(XH13,XK13)&gt;0,SUM(XH13,XK13),"")</f>
        <v>14.99</v>
      </c>
    </row>
    <row r="14" spans="1:636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209</v>
      </c>
      <c r="C14" s="4" t="s">
        <v>3</v>
      </c>
      <c r="D14" s="4" t="s">
        <v>212</v>
      </c>
      <c r="E14" s="9">
        <f>SUM(J14,L14,N14)</f>
        <v>34.61</v>
      </c>
      <c r="F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,AND(TH14&gt;=TU$19,TH14&lt;&gt;"",TJ14&gt;=TU$23,TJ14&lt;&gt;""),AND(TK14&gt;=TU$19,TK14&lt;&gt;"",TM14&gt;=TU$23,TM14&lt;&gt;""),AND(TO14&gt;=TU$19,TO14&lt;&gt;"",TQ14&gt;=TU$23,TQ14&lt;&gt;""),AND(TR14&gt;=TU$19,TR14&lt;&gt;"",TT14&gt;=TU$23,TT14&lt;&gt;""),AND(UP14&gt;=VC$19,UP14&lt;&gt;"",UR14&gt;=VC$23,UR14&lt;&gt;""),AND(US14&gt;=VC$19,US14&lt;&gt;"",UU14&gt;=VC$23,UU14&lt;&gt;""),AND(UW14&gt;=VC$19,UW14&lt;&gt;"",UY14&gt;=VC$23,UY14&lt;&gt;""),AND(UZ14&gt;=VC$19,UZ14&lt;&gt;"",VB14&gt;=VC$23,VB14&lt;&gt;""),AND(VX14&gt;=WK$19,VX14&lt;&gt;"",VZ14&gt;=WK$23,VZ14&lt;&gt;""),AND(WA14&gt;=WK$19,WA14&lt;&gt;"",WC14&gt;=WK$23,WC14&lt;&gt;""),AND(WE14&gt;=WK$19,WE14&lt;&gt;"",WG14&gt;=WK$23,WG14&lt;&gt;""),AND(WH14&gt;=WK$19,WH14&lt;&gt;"",WJ14&gt;=WK$23,WJ14&lt;&gt;"")),"P","")</f>
        <v/>
      </c>
      <c r="G14" s="3" t="str">
        <f>IF(OR(AND(AI14&gt;=AQ$23,AI14&lt;&gt;"",AF14=""),AND(AL14&gt;=AQ$23,AL14&lt;&gt;"",AF14=""),AND(AP14&gt;=AQ$23,AP14&lt;&gt;"",AF14=""),AND(BJ14&gt;=BR$23,BJ14&lt;&gt;"",BG14=""),AND(BM14&gt;=BR$23,BM14&lt;&gt;"",BG14=""),AND(BQ14&gt;=BR$23,BQ14&lt;&gt;"",BG14=""),AND(CK14&gt;=CS$23,CK14&lt;&gt;"",CH14=""),AND(CN14&gt;=CS$23,CN14&lt;&gt;"",CH14=""),AND(CR14&gt;=CS$23,CR14&lt;&gt;"",CH14=""),AND(DR14&gt;=EC$23,DR14&lt;&gt;""),AND(DU14&gt;=EC$23,DU14&lt;&gt;""),AND(DY14&gt;=EC$23,DY14&lt;&gt;""),AND(EB14&gt;=EC$23,EB14&lt;&gt;""),AND(EZ14&gt;=FK$23,EZ14&lt;&gt;""),AND(FC14&gt;=FK$23,FC14&lt;&gt;""),AND(FG14&gt;=FK$23,FG14&lt;&gt;""),AND(FJ14&gt;=FK$23,FJ14&lt;&gt;""),AND(GH14&gt;=GS$23,GH14&lt;&gt;""),AND(GK14&gt;=GS$23,GK14&lt;&gt;""),AND(GO14&gt;=GS$23,GO14&lt;&gt;""),AND(GR14&gt;=GS$23,GR14&lt;&gt;""),AND(HP14&gt;=IA$23,HP14&lt;&gt;""),AND(HS14&gt;=IA$23,HS14&lt;&gt;""),AND(HW14&gt;=IA$23,HW14&lt;&gt;""),AND(HZ14&gt;=IA$23,HZ14&lt;&gt;""),AND(IX14&gt;=JI$23,IX14&lt;&gt;""),AND(JA14&gt;=JI$23,JA14&lt;&gt;""),AND(JE14&gt;=JI$23,JE14&lt;&gt;""),AND(JH14&gt;=JI$23,JH14&lt;&gt;""),AND(KF14&gt;=KQ$23,KF14&lt;&gt;""),AND(KI14&gt;=KQ$23,KI14&lt;&gt;""),AND(KM14&gt;=KQ$23,KM14&lt;&gt;""),AND(KP14&gt;=KQ$23,KP14&lt;&gt;""),AND(LN14&gt;=LY$23,LN14&lt;&gt;""),AND(LQ14&gt;=LY$23,LQ14&lt;&gt;""),AND(LU14&gt;=LY$23,LU14&lt;&gt;""),AND(LX14&gt;=LY$23,LX14&lt;&gt;""),AND(MV14&gt;=NG$23,MV14&lt;&gt;""),AND(MY14&gt;=NG$23,MY14&lt;&gt;""),AND(NC14&gt;=NG$23,NC14&lt;&gt;""),AND(NF14&gt;=NG$23,NF14&lt;&gt;""),AND(OD14&gt;=OO$23,OD14&lt;&gt;""),AND(OG14&gt;=OO$23,OG14&lt;&gt;""),AND(OK14&gt;=OO$23,OK14&lt;&gt;""),AND(ON14&gt;=OO$23,ON14&lt;&gt;""),AND(PL14&gt;=PW$23,PL14&lt;&gt;""),AND(PO14&gt;=PW$23,PO14&lt;&gt;""),AND(PS14&gt;=PW$23,PS14&lt;&gt;""),AND(PV14&gt;=PW$23,PV14&lt;&gt;""),AND(QT14&gt;=RE$23,QT14&lt;&gt;""),AND(QW14&gt;=RE$23,QW14&lt;&gt;""),AND(RA14&gt;=RE$23,RA14&lt;&gt;""),AND(RD14&gt;=RE$23,RD14&lt;&gt;""),AND(SB14&gt;=SM$23,SB14&lt;&gt;""),AND(SE14&gt;=SM$23,SE14&lt;&gt;""),AND(SI14&gt;=SM$23,SI14&lt;&gt;""),AND(SL14&gt;=SM$23,SL14&lt;&gt;""),AND(TJ14&gt;=TU$23,TJ14&lt;&gt;""),AND(TM14&gt;=TU$23,TM14&lt;&gt;""),AND(TQ14&gt;=TU$23,TQ14&lt;&gt;""),AND(TT14&gt;=TU$23,TT14&lt;&gt;""),AND(UR14&gt;=VC$23,UR14&lt;&gt;""),AND(UU14&gt;=VC$23,UU14&lt;&gt;""),AND(UY14&gt;=VC$23,UY14&lt;&gt;""),AND(VB14&gt;=VC$23,VB14&lt;&gt;""),AND(VZ14&gt;=WK$23,VZ14&lt;&gt;""),AND(WC14&gt;=WK$23,WC14&lt;&gt;""),AND(WG14&gt;=WK$23,WG14&lt;&gt;""),AND(WJ14&gt;=WK$23,WJ14&lt;&gt;"")),"P","")</f>
        <v/>
      </c>
      <c r="H14" s="36" t="str">
        <f>IF(AND(G14="P",F14=""),"No DD",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,AND(TH14&gt;=TU$22,TH14&lt;&gt;"",TJ14&gt;=TU$26,TJ14&lt;&gt;""),AND(TK14&gt;=TU$22,TK14&lt;&gt;"",TM14&gt;=TU$26,TM14&lt;&gt;""),AND(TO14&gt;=TU$22,TO14&lt;&gt;"",TQ14&gt;=TU$26,TQ14&lt;&gt;""),AND(TR14&gt;=TU$22,TR14&lt;&gt;"",TT14&gt;=TU$26,TT14&lt;&gt;""),AND(UP14&gt;=VC$22,UP14&lt;&gt;"",UR14&gt;=VC$26,UR14&lt;&gt;""),AND(US14&gt;=VC$22,US14&lt;&gt;"",UU14&gt;=VC$26,UU14&lt;&gt;""),AND(UW14&gt;=VC$22,UW14&lt;&gt;"",UY14&gt;=VC$26,UY14&lt;&gt;""),AND(UZ14&gt;=VC$22,UZ14&lt;&gt;"",VB14&gt;=VC$26,VB14&lt;&gt;""),AND(VX14&gt;=WK$22,VX14&lt;&gt;"",VZ14&gt;=WK$26,VZ14&lt;&gt;""),AND(WA14&gt;=WK$22,WA14&lt;&gt;"",WC14&gt;=WK$26,WC14&lt;&gt;""),AND(WE14&gt;=WK$22,WE14&lt;&gt;"",WG14&gt;=WK$26,WG14&lt;&gt;""),AND(WH14&gt;=WK$22,WH14&lt;&gt;"",WJ14&gt;=WK$26,WJ14&lt;&gt;"")),"Merit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Excellence",IF(I14="P","Worlds Team",IF(F14="P","National Team","")))))</f>
        <v/>
      </c>
      <c r="I14" s="3" t="str">
        <f>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,AND(TH14&gt;=TU$20,TH14&lt;&gt;"",TJ14&gt;=TU$24,TJ14&lt;&gt;""),AND(TK14&gt;=TU$20,TK14&lt;&gt;"",TM14&gt;=TU$24,TM14&lt;&gt;""),AND(TO14&gt;=TU$20,TO14&lt;&gt;"",TQ14&gt;=TU$24,TQ14&lt;&gt;""),AND(TR14&gt;=TU$20,TR14&lt;&gt;"",TT14&gt;=TU$24,TT14&lt;&gt;""),AND(UP14&gt;=VC$20,UP14&lt;&gt;"",UR14&gt;=VC$24,UR14&lt;&gt;""),AND(US14&gt;=VC$20,US14&lt;&gt;"",UU14&gt;=VC$24,UU14&lt;&gt;""),AND(UW14&gt;=VC$20,UW14&lt;&gt;"",UY14&gt;=VC$24,UY14&lt;&gt;""),AND(UZ14&gt;=VC$20,UZ14&lt;&gt;"",VB14&gt;=VC$24,VB14&lt;&gt;""),AND(VX14&gt;=WK$20,VX14&lt;&gt;"",VZ14&gt;=WK$24,VZ14&lt;&gt;""),AND(WA14&gt;=WK$20,WA14&lt;&gt;"",WC14&gt;=WK$24,WC14&lt;&gt;""),AND(WE14&gt;=WK$20,WE14&lt;&gt;"",WG14&gt;=WK$24,WG14&lt;&gt;""),AND(WH14&gt;=WK$20,WH14&lt;&gt;"",WJ14&gt;=WK$24,WJ14&lt;&gt;"")),"P","")</f>
        <v/>
      </c>
      <c r="J14" s="8">
        <f>IF(COUNT(AI14,AL14,AP14,BJ14,BM14,BQ14,CK14,CN14,CR14)&gt;0,LARGE((AI14,AL14,AP14,BJ14,BM14,BQ14,CK14,CN14,CR14),1),0)</f>
        <v>30.009999999999998</v>
      </c>
      <c r="K14" s="8" t="str">
        <f>IF(J14="","",IF(OR(J14=CK14,J14=CN14,J14=CR14),$BS$1,IF(OR(J14=BJ14,J14=BM14,J14=BQ14),$AR$1,IF(OR(J14=AI14,J14=AL14,J14=AP14),$Q$1,""))))</f>
        <v>2025 Elite Canada</v>
      </c>
      <c r="L14" s="8">
        <f>IF(COUNT(AI14,AL14,AP14,BJ14,BM14,BQ14,CK14,CN14,CR14)&gt;1,LARGE((AI14,AL14,AP14,BJ14,BM14,BQ14,CK14,CN14,CR14),2),0)</f>
        <v>4.5999999999999996</v>
      </c>
      <c r="M14" s="8" t="str">
        <f>IF(L14="","",IF(OR(L14=CK14,L14=CN14,L14=CR14),$BS$1,IF(OR(L14=BJ14,L14=BM14,L14=BQ14),$AR$1,IF(OR(L14=AI14,L14=AL14,L14=AP14),$Q$1,""))))</f>
        <v>2025 Elite Canada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>
        <v>5.0999999999999996</v>
      </c>
      <c r="AS14" s="26">
        <v>6.55</v>
      </c>
      <c r="AT14" s="26">
        <v>7.9</v>
      </c>
      <c r="AU14" s="26">
        <v>10.46</v>
      </c>
      <c r="AV14" s="26">
        <v>0</v>
      </c>
      <c r="AW14" s="26">
        <v>0</v>
      </c>
      <c r="AX14" s="26">
        <v>0</v>
      </c>
      <c r="AY14" s="26">
        <v>0</v>
      </c>
      <c r="AZ14" s="26">
        <v>0</v>
      </c>
      <c r="BA14" s="26">
        <v>0</v>
      </c>
      <c r="BB14" s="26">
        <v>0.75</v>
      </c>
      <c r="BC14" s="26">
        <v>0.95</v>
      </c>
      <c r="BD14" s="26">
        <v>1.5</v>
      </c>
      <c r="BE14" s="26">
        <v>1.4</v>
      </c>
      <c r="BF14" s="26">
        <v>0</v>
      </c>
      <c r="BG14" s="28"/>
      <c r="BH14" s="39">
        <f>IF(AT14&gt;0,AT14,"")</f>
        <v>7.9</v>
      </c>
      <c r="BI14" s="39">
        <f>IF(AU14&gt;0,AU14,"")</f>
        <v>10.46</v>
      </c>
      <c r="BJ14" s="11">
        <f>IF(SUM(AR14:AU14)-AV14&gt;0,SUM(AR14:AU14)-AV14,"")</f>
        <v>30.009999999999998</v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>
        <f>IF(BJ14="","",MAX(BJ14,BM14))</f>
        <v>30.009999999999998</v>
      </c>
      <c r="BO14" s="11">
        <f>IF(BD14&gt;0,BD14,"")</f>
        <v>1.5</v>
      </c>
      <c r="BP14" s="11">
        <f>IF(BE14&gt;0,BE14,"")</f>
        <v>1.4</v>
      </c>
      <c r="BQ14" s="11">
        <f>IF(SUM(BB14:BE14)-BF14&gt;0,SUM(BB14:BE14)-BF14,"")</f>
        <v>4.5999999999999996</v>
      </c>
      <c r="BR14" s="11">
        <f>IF(SUM(BN14,BQ14)&gt;0,SUM(BN14,BQ14),"")</f>
        <v>34.61</v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1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IF(SUM(WD14,WJ14)&gt;0,SUM(WD14,WJ14),"")</f>
        <v/>
      </c>
      <c r="WL14" s="26">
        <f>IF($CH14="P",BS14,(BS14+AR14)/2)</f>
        <v>2.5499999999999998</v>
      </c>
      <c r="WM14" s="26">
        <f>IF($CH14="P",BT14,(BT14+AS14)/2)</f>
        <v>3.2749999999999999</v>
      </c>
      <c r="WN14" s="26">
        <f>IF($CH14="P",BU14,(BU14+AT14)/2)</f>
        <v>3.95</v>
      </c>
      <c r="WO14" s="26">
        <f>IF($CH14="P",BV14,(BV14+AU14)/2)</f>
        <v>5.23</v>
      </c>
      <c r="WP14" s="26">
        <f>IF($CH14="P",BW14,(BW14+AV14)/2)</f>
        <v>0</v>
      </c>
      <c r="WQ14" s="26">
        <f>IF($CH14="P",BX14,(BX14+AW14)/2)</f>
        <v>0</v>
      </c>
      <c r="WR14" s="26">
        <f>IF($CH14="P",BY14,(BY14+AX14)/2)</f>
        <v>0</v>
      </c>
      <c r="WS14" s="26">
        <f>IF($CH14="P",BZ14,(BZ14+AY14)/2)</f>
        <v>0</v>
      </c>
      <c r="WT14" s="26">
        <f>IF($CH14="P",CA14,(CA14+AZ14)/2)</f>
        <v>0</v>
      </c>
      <c r="WU14" s="26">
        <f>IF($CH14="P",CB14,(CB14+BA14)/2)</f>
        <v>0</v>
      </c>
      <c r="WV14" s="26">
        <f>IF($CH14="P",CC14,(CC14+BB14)/2)</f>
        <v>0.375</v>
      </c>
      <c r="WW14" s="26">
        <f>IF($CH14="P",CD14,(CD14+BC14)/2)</f>
        <v>0.47499999999999998</v>
      </c>
      <c r="WX14" s="26">
        <f>IF($CH14="P",CE14,(CE14+BD14)/2)</f>
        <v>0.75</v>
      </c>
      <c r="WY14" s="26">
        <f>IF($CH14="P",CF14,(CF14+BE14)/2)</f>
        <v>0.7</v>
      </c>
      <c r="WZ14" s="26">
        <f>IF($CH14="P",CG14,(CG14+BF14)/2)</f>
        <v>0</v>
      </c>
      <c r="XA14" s="28" t="s">
        <v>53</v>
      </c>
      <c r="XB14" s="11">
        <f>IF(WN14&gt;0,WN14,"")</f>
        <v>3.95</v>
      </c>
      <c r="XC14" s="11">
        <f>IF(WO14&gt;0,WO14,"")</f>
        <v>5.23</v>
      </c>
      <c r="XD14" s="11">
        <f>IF(SUM(WL14:WO14)-WP14&gt;0,SUM(WL14:WO14)-WP14,"")</f>
        <v>15.004999999999999</v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>
        <f>IF(MAX(XD14,XG14)&gt;0,MAX(XD14,XG14),"")</f>
        <v>15.004999999999999</v>
      </c>
      <c r="XI14" s="11">
        <f>IF(WX14&gt;0,WX14,"")</f>
        <v>0.75</v>
      </c>
      <c r="XJ14" s="11">
        <f>IF(WY14&gt;0,WY14,"")</f>
        <v>0.7</v>
      </c>
      <c r="XK14" s="11">
        <f>IF(SUM(WV14:WY14)-WZ14&gt;0,SUM(WV14:WY14)-WZ14,"")</f>
        <v>2.2999999999999998</v>
      </c>
      <c r="XL14" s="11">
        <f>IF(SUM(XH14,XK14)&gt;0,SUM(XH14,XK14),"")</f>
        <v>17.305</v>
      </c>
    </row>
    <row r="15" spans="1:636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230</v>
      </c>
      <c r="C15" s="4" t="s">
        <v>183</v>
      </c>
      <c r="D15" s="4" t="s">
        <v>127</v>
      </c>
      <c r="E15" s="9">
        <f>SUM(J15,L15,N15)</f>
        <v>23.860000000000003</v>
      </c>
      <c r="F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,AND(TH15&gt;=TU$19,TH15&lt;&gt;"",TJ15&gt;=TU$23,TJ15&lt;&gt;""),AND(TK15&gt;=TU$19,TK15&lt;&gt;"",TM15&gt;=TU$23,TM15&lt;&gt;""),AND(TO15&gt;=TU$19,TO15&lt;&gt;"",TQ15&gt;=TU$23,TQ15&lt;&gt;""),AND(TR15&gt;=TU$19,TR15&lt;&gt;"",TT15&gt;=TU$23,TT15&lt;&gt;""),AND(UP15&gt;=VC$19,UP15&lt;&gt;"",UR15&gt;=VC$23,UR15&lt;&gt;""),AND(US15&gt;=VC$19,US15&lt;&gt;"",UU15&gt;=VC$23,UU15&lt;&gt;""),AND(UW15&gt;=VC$19,UW15&lt;&gt;"",UY15&gt;=VC$23,UY15&lt;&gt;""),AND(UZ15&gt;=VC$19,UZ15&lt;&gt;"",VB15&gt;=VC$23,VB15&lt;&gt;""),AND(VX15&gt;=WK$19,VX15&lt;&gt;"",VZ15&gt;=WK$23,VZ15&lt;&gt;""),AND(WA15&gt;=WK$19,WA15&lt;&gt;"",WC15&gt;=WK$23,WC15&lt;&gt;""),AND(WE15&gt;=WK$19,WE15&lt;&gt;"",WG15&gt;=WK$23,WG15&lt;&gt;""),AND(WH15&gt;=WK$19,WH15&lt;&gt;"",WJ15&gt;=WK$23,WJ15&lt;&gt;"")),"P","")</f>
        <v/>
      </c>
      <c r="G15" s="3" t="str">
        <f>IF(OR(AND(AI15&gt;=AQ$23,AI15&lt;&gt;"",AF15=""),AND(AL15&gt;=AQ$23,AL15&lt;&gt;"",AF15=""),AND(AP15&gt;=AQ$23,AP15&lt;&gt;"",AF15=""),AND(BJ15&gt;=BR$23,BJ15&lt;&gt;"",BG15=""),AND(BM15&gt;=BR$23,BM15&lt;&gt;"",BG15=""),AND(BQ15&gt;=BR$23,BQ15&lt;&gt;"",BG15=""),AND(CK15&gt;=CS$23,CK15&lt;&gt;"",CH15=""),AND(CN15&gt;=CS$23,CN15&lt;&gt;"",CH15=""),AND(CR15&gt;=CS$23,CR15&lt;&gt;"",CH15=""),AND(DR15&gt;=EC$23,DR15&lt;&gt;""),AND(DU15&gt;=EC$23,DU15&lt;&gt;""),AND(DY15&gt;=EC$23,DY15&lt;&gt;""),AND(EB15&gt;=EC$23,EB15&lt;&gt;""),AND(EZ15&gt;=FK$23,EZ15&lt;&gt;""),AND(FC15&gt;=FK$23,FC15&lt;&gt;""),AND(FG15&gt;=FK$23,FG15&lt;&gt;""),AND(FJ15&gt;=FK$23,FJ15&lt;&gt;""),AND(GH15&gt;=GS$23,GH15&lt;&gt;""),AND(GK15&gt;=GS$23,GK15&lt;&gt;""),AND(GO15&gt;=GS$23,GO15&lt;&gt;""),AND(GR15&gt;=GS$23,GR15&lt;&gt;""),AND(HP15&gt;=IA$23,HP15&lt;&gt;""),AND(HS15&gt;=IA$23,HS15&lt;&gt;""),AND(HW15&gt;=IA$23,HW15&lt;&gt;""),AND(HZ15&gt;=IA$23,HZ15&lt;&gt;""),AND(IX15&gt;=JI$23,IX15&lt;&gt;""),AND(JA15&gt;=JI$23,JA15&lt;&gt;""),AND(JE15&gt;=JI$23,JE15&lt;&gt;""),AND(JH15&gt;=JI$23,JH15&lt;&gt;""),AND(KF15&gt;=KQ$23,KF15&lt;&gt;""),AND(KI15&gt;=KQ$23,KI15&lt;&gt;""),AND(KM15&gt;=KQ$23,KM15&lt;&gt;""),AND(KP15&gt;=KQ$23,KP15&lt;&gt;""),AND(LN15&gt;=LY$23,LN15&lt;&gt;""),AND(LQ15&gt;=LY$23,LQ15&lt;&gt;""),AND(LU15&gt;=LY$23,LU15&lt;&gt;""),AND(LX15&gt;=LY$23,LX15&lt;&gt;""),AND(MV15&gt;=NG$23,MV15&lt;&gt;""),AND(MY15&gt;=NG$23,MY15&lt;&gt;""),AND(NC15&gt;=NG$23,NC15&lt;&gt;""),AND(NF15&gt;=NG$23,NF15&lt;&gt;""),AND(OD15&gt;=OO$23,OD15&lt;&gt;""),AND(OG15&gt;=OO$23,OG15&lt;&gt;""),AND(OK15&gt;=OO$23,OK15&lt;&gt;""),AND(ON15&gt;=OO$23,ON15&lt;&gt;""),AND(PL15&gt;=PW$23,PL15&lt;&gt;""),AND(PO15&gt;=PW$23,PO15&lt;&gt;""),AND(PS15&gt;=PW$23,PS15&lt;&gt;""),AND(PV15&gt;=PW$23,PV15&lt;&gt;""),AND(QT15&gt;=RE$23,QT15&lt;&gt;""),AND(QW15&gt;=RE$23,QW15&lt;&gt;""),AND(RA15&gt;=RE$23,RA15&lt;&gt;""),AND(RD15&gt;=RE$23,RD15&lt;&gt;""),AND(SB15&gt;=SM$23,SB15&lt;&gt;""),AND(SE15&gt;=SM$23,SE15&lt;&gt;""),AND(SI15&gt;=SM$23,SI15&lt;&gt;""),AND(SL15&gt;=SM$23,SL15&lt;&gt;""),AND(TJ15&gt;=TU$23,TJ15&lt;&gt;""),AND(TM15&gt;=TU$23,TM15&lt;&gt;""),AND(TQ15&gt;=TU$23,TQ15&lt;&gt;""),AND(TT15&gt;=TU$23,TT15&lt;&gt;""),AND(UR15&gt;=VC$23,UR15&lt;&gt;""),AND(UU15&gt;=VC$23,UU15&lt;&gt;""),AND(UY15&gt;=VC$23,UY15&lt;&gt;""),AND(VB15&gt;=VC$23,VB15&lt;&gt;""),AND(VZ15&gt;=WK$23,VZ15&lt;&gt;""),AND(WC15&gt;=WK$23,WC15&lt;&gt;""),AND(WG15&gt;=WK$23,WG15&lt;&gt;""),AND(WJ15&gt;=WK$23,WJ15&lt;&gt;"")),"P","")</f>
        <v/>
      </c>
      <c r="H15" s="36" t="str">
        <f>IF(AND(G15="P",F15=""),"No DD",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,AND(TH15&gt;=TU$22,TH15&lt;&gt;"",TJ15&gt;=TU$26,TJ15&lt;&gt;""),AND(TK15&gt;=TU$22,TK15&lt;&gt;"",TM15&gt;=TU$26,TM15&lt;&gt;""),AND(TO15&gt;=TU$22,TO15&lt;&gt;"",TQ15&gt;=TU$26,TQ15&lt;&gt;""),AND(TR15&gt;=TU$22,TR15&lt;&gt;"",TT15&gt;=TU$26,TT15&lt;&gt;""),AND(UP15&gt;=VC$22,UP15&lt;&gt;"",UR15&gt;=VC$26,UR15&lt;&gt;""),AND(US15&gt;=VC$22,US15&lt;&gt;"",UU15&gt;=VC$26,UU15&lt;&gt;""),AND(UW15&gt;=VC$22,UW15&lt;&gt;"",UY15&gt;=VC$26,UY15&lt;&gt;""),AND(UZ15&gt;=VC$22,UZ15&lt;&gt;"",VB15&gt;=VC$26,VB15&lt;&gt;""),AND(VX15&gt;=WK$22,VX15&lt;&gt;"",VZ15&gt;=WK$26,VZ15&lt;&gt;""),AND(WA15&gt;=WK$22,WA15&lt;&gt;"",WC15&gt;=WK$26,WC15&lt;&gt;""),AND(WE15&gt;=WK$22,WE15&lt;&gt;"",WG15&gt;=WK$26,WG15&lt;&gt;""),AND(WH15&gt;=WK$22,WH15&lt;&gt;"",WJ15&gt;=WK$26,WJ15&lt;&gt;"")),"Merit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Excellence",IF(I15="P","Worlds Team",IF(F15="P","National Team","")))))</f>
        <v/>
      </c>
      <c r="I15" s="3" t="str">
        <f>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,AND(TH15&gt;=TU$20,TH15&lt;&gt;"",TJ15&gt;=TU$24,TJ15&lt;&gt;""),AND(TK15&gt;=TU$20,TK15&lt;&gt;"",TM15&gt;=TU$24,TM15&lt;&gt;""),AND(TO15&gt;=TU$20,TO15&lt;&gt;"",TQ15&gt;=TU$24,TQ15&lt;&gt;""),AND(TR15&gt;=TU$20,TR15&lt;&gt;"",TT15&gt;=TU$24,TT15&lt;&gt;""),AND(UP15&gt;=VC$20,UP15&lt;&gt;"",UR15&gt;=VC$24,UR15&lt;&gt;""),AND(US15&gt;=VC$20,US15&lt;&gt;"",UU15&gt;=VC$24,UU15&lt;&gt;""),AND(UW15&gt;=VC$20,UW15&lt;&gt;"",UY15&gt;=VC$24,UY15&lt;&gt;""),AND(UZ15&gt;=VC$20,UZ15&lt;&gt;"",VB15&gt;=VC$24,VB15&lt;&gt;""),AND(VX15&gt;=WK$20,VX15&lt;&gt;"",VZ15&gt;=WK$24,VZ15&lt;&gt;""),AND(WA15&gt;=WK$20,WA15&lt;&gt;"",WC15&gt;=WK$24,WC15&lt;&gt;""),AND(WE15&gt;=WK$20,WE15&lt;&gt;"",WG15&gt;=WK$24,WG15&lt;&gt;""),AND(WH15&gt;=WK$20,WH15&lt;&gt;"",WJ15&gt;=WK$24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23.860000000000003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2025 Pan Am Championships (May 18)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23.860000000000003</v>
      </c>
      <c r="CU15" s="51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>17.39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IF(SUM(DV15,EB15)&gt;0,SUM(DV15,EB15),"")</f>
        <v/>
      </c>
      <c r="ED15" s="18">
        <v>0</v>
      </c>
      <c r="EE15" s="18">
        <v>0</v>
      </c>
      <c r="EF15" s="18">
        <v>0</v>
      </c>
      <c r="EG15" s="18">
        <v>0</v>
      </c>
      <c r="EH15" s="18">
        <v>0</v>
      </c>
      <c r="EI15" s="18">
        <v>4.45</v>
      </c>
      <c r="EJ15" s="18">
        <v>5.35</v>
      </c>
      <c r="EK15" s="18">
        <v>8.9</v>
      </c>
      <c r="EL15" s="18">
        <v>5.16</v>
      </c>
      <c r="EM15" s="18">
        <v>0</v>
      </c>
      <c r="EN15" s="18"/>
      <c r="EO15" s="18"/>
      <c r="EP15" s="18"/>
      <c r="EQ15" s="18"/>
      <c r="ER15" s="18"/>
      <c r="ES15" s="18">
        <v>3.05</v>
      </c>
      <c r="ET15" s="18">
        <v>3.7</v>
      </c>
      <c r="EU15" s="18">
        <v>6.3</v>
      </c>
      <c r="EV15" s="18">
        <v>4.34</v>
      </c>
      <c r="EW15" s="18">
        <v>0</v>
      </c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>
        <f>IF(EK15&gt;0,EK15,"")</f>
        <v>8.9</v>
      </c>
      <c r="FB15" s="11">
        <f>IF(EL15&gt;0,EL15,"")</f>
        <v>5.16</v>
      </c>
      <c r="FC15" s="11">
        <f>IF(SUM(EI15:EL15)-EM15&gt;0,SUM(EI15:EL15)-EM15,"")</f>
        <v>23.860000000000003</v>
      </c>
      <c r="FD15" s="11">
        <f>IF(MAX(EZ15,FC15)&gt;0,MAX(EZ15,FC15),"")</f>
        <v>23.860000000000003</v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>
        <f>IF(EU15&gt;0,EU15,"")</f>
        <v>6.3</v>
      </c>
      <c r="FI15" s="11">
        <f>IF(EV15&gt;0,EV15,"")</f>
        <v>4.34</v>
      </c>
      <c r="FJ15" s="11">
        <f>IF(SUM(ES15:EV15)-EW15&gt;0,SUM(ES15:EV15)-EW15,"")</f>
        <v>17.39</v>
      </c>
      <c r="FK15" s="11">
        <f>IF(SUM(FD15,FJ15)&gt;0,SUM(FD15,FJ15),"")</f>
        <v>41.25</v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 t="str">
        <f>IF(FS15&gt;0,FS15,"")</f>
        <v/>
      </c>
      <c r="GJ15" s="40" t="str">
        <f>IF(FT15&gt;0,FT15,"")</f>
        <v/>
      </c>
      <c r="GK15" s="40" t="str">
        <f>IF(SUM(FQ15:FT15)-FU15&gt;0,SUM(FQ15:FT15)-FU15,"")</f>
        <v/>
      </c>
      <c r="GL15" s="40" t="str">
        <f>IF(MAX(GH15,GK15)&gt;0,MAX(GH15,GK15),"")</f>
        <v/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IF(SUM(WD15,WJ15)&gt;0,SUM(WD15,WJ15),"")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211</v>
      </c>
      <c r="C16" s="4" t="s">
        <v>3</v>
      </c>
      <c r="D16" s="4" t="s">
        <v>214</v>
      </c>
      <c r="E16" s="9">
        <f>SUM(J16,L16,N16)</f>
        <v>15.09</v>
      </c>
      <c r="F16" s="3" t="str">
        <f>IF(OR(AND(AG16&gt;=AQ$19,AG16&lt;&gt;"",AI16&gt;=AQ$23,AI16&lt;&gt;"",AF16=""),AND(AJ16&gt;=AQ$19,AJ16&lt;&gt;"",AL16&gt;=AQ$23,AL16&lt;&gt;"",AF16=""),AND(AN16&gt;=AQ$19,AN16&lt;&gt;"",AP16&gt;=AQ$23,AP16&lt;&gt;"",AF16=""),AND(BH16&gt;=BR$19,BH16&lt;&gt;"",BJ16&gt;=BR$23,BJ16&lt;&gt;"",BG16=""),AND(BK16&gt;=BR$19,BK16&lt;&gt;"",BM16&gt;=BR$23,BM16&lt;&gt;"",BG16=""),AND(BO16&gt;=BR$19,BO16&lt;&gt;"",BQ16&gt;=BR$23,BQ16&lt;&gt;"",BG16=""),AND(CI16&gt;=CS$19,CI16&lt;&gt;"",CK16&gt;=CS$23,CK16&lt;&gt;"",CH16=""),AND(CL16&gt;=CS$19,CL16&lt;&gt;"",CN16&gt;=CS$23,CN16&lt;&gt;"",CH16=""),AND(CP16&gt;=CS$19,CP16&lt;&gt;"",CR16&gt;=CS$23,CR16&lt;&gt;"",CH16=""),AND(DP16&gt;=EC$19,DP16&lt;&gt;"",DR16&gt;=EC$23,DR16&lt;&gt;""),AND(DS16&gt;=EC$19,DS16&lt;&gt;"",DU16&gt;=EC$23,DU16&lt;&gt;""),AND(DW16&gt;=EC$19,DW16&lt;&gt;"",DY16&gt;=EC$23,DY16&lt;&gt;""),AND(DZ16&gt;=EC$19,DZ16&lt;&gt;"",EB16&gt;=EC$23,EB16&lt;&gt;""),AND(EX16&gt;=FK$19,EX16&lt;&gt;"",EZ16&gt;=FK$23,EZ16&lt;&gt;""),AND(FA16&gt;=FK$19,FA16&lt;&gt;"",FC16&gt;=FK$23,FC16&lt;&gt;""),AND(FE16&gt;=FK$19,FE16&lt;&gt;"",FG16&gt;=FK$23,FG16&lt;&gt;""),AND(FH16&gt;=FK$19,FH16&lt;&gt;"",FJ16&gt;=FK$23,FJ16&lt;&gt;""),AND(GF16&gt;=GS$19,GF16&lt;&gt;"",GH16&gt;=GS$23,GH16&lt;&gt;""),AND(GI16&gt;=GS$19,GI16&lt;&gt;"",GK16&gt;=GS$23,GK16&lt;&gt;""),AND(GM16&gt;=GS$19,GM16&lt;&gt;"",GO16&gt;=GS$23,GO16&lt;&gt;""),AND(GP16&gt;=GS$19,GP16&lt;&gt;"",GR16&gt;=GS$23,GR16&lt;&gt;""),AND(HN16&gt;=IA$19,HN16&lt;&gt;"",HP16&gt;=IA$23,HP16&lt;&gt;""),AND(HQ16&gt;=IA$19,HQ16&lt;&gt;"",HS16&gt;=IA$23,HS16&lt;&gt;""),AND(HU16&gt;=IA$19,HU16&lt;&gt;"",HW16&gt;=IA$23,HW16&lt;&gt;""),AND(HX16&gt;=IA$19,HX16&lt;&gt;"",HZ16&gt;=IA$23,HZ16&lt;&gt;""),AND(IV16&gt;=JI$19,IV16&lt;&gt;"",IX16&gt;=JI$23,IX16&lt;&gt;""),AND(IY16&gt;=JI$19,IY16&lt;&gt;"",JA16&gt;=JI$23,JA16&lt;&gt;""),AND(JC16&gt;=JI$19,JC16&lt;&gt;"",JE16&gt;=JI$23,JE16&lt;&gt;""),AND(JF16&gt;=JI$19,JF16&lt;&gt;"",JH16&gt;=JI$23,JH16&lt;&gt;""),AND(KD16&gt;=KQ$19,KD16&lt;&gt;"",KF16&gt;=KQ$23,KF16&lt;&gt;""),AND(KG16&gt;=KQ$19,KG16&lt;&gt;"",KI16&gt;=KQ$23,KI16&lt;&gt;""),AND(KK16&gt;=KQ$19,KK16&lt;&gt;"",KM16&gt;=KQ$23,KM16&lt;&gt;""),AND(KN16&gt;=KQ$19,KN16&lt;&gt;"",KP16&gt;=KQ$23,KP16&lt;&gt;""),AND(LL16&gt;=LY$19,LL16&lt;&gt;"",LN16&gt;=LY$23,LN16&lt;&gt;""),AND(LO16&gt;=LY$19,LO16&lt;&gt;"",LQ16&gt;=LY$23,LQ16&lt;&gt;""),AND(LS16&gt;=LY$19,LS16&lt;&gt;"",LU16&gt;=LY$23,LU16&lt;&gt;""),AND(LV16&gt;=LY$19,LV16&lt;&gt;"",LX16&gt;=LY$23,LX16&lt;&gt;""),AND(MT16&gt;=NG$19,MT16&lt;&gt;"",MV16&gt;=NG$23,MV16&lt;&gt;""),AND(MW16&gt;=NG$19,MW16&lt;&gt;"",MY16&gt;=NG$23,MY16&lt;&gt;""),AND(NA16&gt;=NG$19,NA16&lt;&gt;"",NC16&gt;=NG$23,NC16&lt;&gt;""),AND(ND16&gt;=NG$19,ND16&lt;&gt;"",NF16&gt;=NG$23,NF16&lt;&gt;""),AND(OB16&gt;=OO$19,OB16&lt;&gt;"",OD16&gt;=OO$23,OD16&lt;&gt;""),AND(OE16&gt;=OO$19,OE16&lt;&gt;"",OG16&gt;=OO$23,OG16&lt;&gt;""),AND(OI16&gt;=OO$19,OI16&lt;&gt;"",OK16&gt;=OO$23,OK16&lt;&gt;""),AND(OL16&gt;=OO$19,OL16&lt;&gt;"",ON16&gt;=OO$23,ON16&lt;&gt;""),AND(PJ16&gt;=PW$19,PJ16&lt;&gt;"",PL16&gt;=PW$23,PL16&lt;&gt;""),AND(PM16&gt;=PW$19,PM16&lt;&gt;"",PO16&gt;=PW$23,PO16&lt;&gt;""),AND(PQ16&gt;=PW$19,PQ16&lt;&gt;"",PS16&gt;=PW$23,PS16&lt;&gt;""),AND(PT16&gt;=PW$19,PT16&lt;&gt;"",PV16&gt;=PW$23,PV16&lt;&gt;""),AND(QR16&gt;=RE$19,QR16&lt;&gt;"",QT16&gt;=RE$23,QT16&lt;&gt;""),AND(QU16&gt;=RE$19,QU16&lt;&gt;"",QW16&gt;=RE$23,QW16&lt;&gt;""),AND(QY16&gt;=RE$19,QY16&lt;&gt;"",RA16&gt;=RE$23,RA16&lt;&gt;""),AND(RB16&gt;=RE$19,RB16&lt;&gt;"",RD16&gt;=RE$23,RD16&lt;&gt;""),AND(RZ16&gt;=SM$19,RZ16&lt;&gt;"",SB16&gt;=SM$23,SB16&lt;&gt;""),AND(SC16&gt;=SM$19,SC16&lt;&gt;"",SE16&gt;=SM$23,SE16&lt;&gt;""),AND(SG16&gt;=SM$19,SG16&lt;&gt;"",SI16&gt;=SM$23,SI16&lt;&gt;""),AND(SJ16&gt;=SM$19,SJ16&lt;&gt;"",SL16&gt;=SM$23,SL16&lt;&gt;""),AND(TH16&gt;=TU$19,TH16&lt;&gt;"",TJ16&gt;=TU$23,TJ16&lt;&gt;""),AND(TK16&gt;=TU$19,TK16&lt;&gt;"",TM16&gt;=TU$23,TM16&lt;&gt;""),AND(TO16&gt;=TU$19,TO16&lt;&gt;"",TQ16&gt;=TU$23,TQ16&lt;&gt;""),AND(TR16&gt;=TU$19,TR16&lt;&gt;"",TT16&gt;=TU$23,TT16&lt;&gt;""),AND(UP16&gt;=VC$19,UP16&lt;&gt;"",UR16&gt;=VC$23,UR16&lt;&gt;""),AND(US16&gt;=VC$19,US16&lt;&gt;"",UU16&gt;=VC$23,UU16&lt;&gt;""),AND(UW16&gt;=VC$19,UW16&lt;&gt;"",UY16&gt;=VC$23,UY16&lt;&gt;""),AND(UZ16&gt;=VC$19,UZ16&lt;&gt;"",VB16&gt;=VC$23,VB16&lt;&gt;""),AND(VX16&gt;=WK$19,VX16&lt;&gt;"",VZ16&gt;=WK$23,VZ16&lt;&gt;""),AND(WA16&gt;=WK$19,WA16&lt;&gt;"",WC16&gt;=WK$23,WC16&lt;&gt;""),AND(WE16&gt;=WK$19,WE16&lt;&gt;"",WG16&gt;=WK$23,WG16&lt;&gt;""),AND(WH16&gt;=WK$19,WH16&lt;&gt;"",WJ16&gt;=WK$23,WJ16&lt;&gt;"")),"P","")</f>
        <v/>
      </c>
      <c r="G16" s="3" t="str">
        <f>IF(OR(AND(AI16&gt;=AQ$23,AI16&lt;&gt;"",AF16=""),AND(AL16&gt;=AQ$23,AL16&lt;&gt;"",AF16=""),AND(AP16&gt;=AQ$23,AP16&lt;&gt;"",AF16=""),AND(BJ16&gt;=BR$23,BJ16&lt;&gt;"",BG16=""),AND(BM16&gt;=BR$23,BM16&lt;&gt;"",BG16=""),AND(BQ16&gt;=BR$23,BQ16&lt;&gt;"",BG16=""),AND(CK16&gt;=CS$23,CK16&lt;&gt;"",CH16=""),AND(CN16&gt;=CS$23,CN16&lt;&gt;"",CH16=""),AND(CR16&gt;=CS$23,CR16&lt;&gt;"",CH16=""),AND(DR16&gt;=EC$23,DR16&lt;&gt;""),AND(DU16&gt;=EC$23,DU16&lt;&gt;""),AND(DY16&gt;=EC$23,DY16&lt;&gt;""),AND(EB16&gt;=EC$23,EB16&lt;&gt;""),AND(EZ16&gt;=FK$23,EZ16&lt;&gt;""),AND(FC16&gt;=FK$23,FC16&lt;&gt;""),AND(FG16&gt;=FK$23,FG16&lt;&gt;""),AND(FJ16&gt;=FK$23,FJ16&lt;&gt;""),AND(GH16&gt;=GS$23,GH16&lt;&gt;""),AND(GK16&gt;=GS$23,GK16&lt;&gt;""),AND(GO16&gt;=GS$23,GO16&lt;&gt;""),AND(GR16&gt;=GS$23,GR16&lt;&gt;""),AND(HP16&gt;=IA$23,HP16&lt;&gt;""),AND(HS16&gt;=IA$23,HS16&lt;&gt;""),AND(HW16&gt;=IA$23,HW16&lt;&gt;""),AND(HZ16&gt;=IA$23,HZ16&lt;&gt;""),AND(IX16&gt;=JI$23,IX16&lt;&gt;""),AND(JA16&gt;=JI$23,JA16&lt;&gt;""),AND(JE16&gt;=JI$23,JE16&lt;&gt;""),AND(JH16&gt;=JI$23,JH16&lt;&gt;""),AND(KF16&gt;=KQ$23,KF16&lt;&gt;""),AND(KI16&gt;=KQ$23,KI16&lt;&gt;""),AND(KM16&gt;=KQ$23,KM16&lt;&gt;""),AND(KP16&gt;=KQ$23,KP16&lt;&gt;""),AND(LN16&gt;=LY$23,LN16&lt;&gt;""),AND(LQ16&gt;=LY$23,LQ16&lt;&gt;""),AND(LU16&gt;=LY$23,LU16&lt;&gt;""),AND(LX16&gt;=LY$23,LX16&lt;&gt;""),AND(MV16&gt;=NG$23,MV16&lt;&gt;""),AND(MY16&gt;=NG$23,MY16&lt;&gt;""),AND(NC16&gt;=NG$23,NC16&lt;&gt;""),AND(NF16&gt;=NG$23,NF16&lt;&gt;""),AND(OD16&gt;=OO$23,OD16&lt;&gt;""),AND(OG16&gt;=OO$23,OG16&lt;&gt;""),AND(OK16&gt;=OO$23,OK16&lt;&gt;""),AND(ON16&gt;=OO$23,ON16&lt;&gt;""),AND(PL16&gt;=PW$23,PL16&lt;&gt;""),AND(PO16&gt;=PW$23,PO16&lt;&gt;""),AND(PS16&gt;=PW$23,PS16&lt;&gt;""),AND(PV16&gt;=PW$23,PV16&lt;&gt;""),AND(QT16&gt;=RE$23,QT16&lt;&gt;""),AND(QW16&gt;=RE$23,QW16&lt;&gt;""),AND(RA16&gt;=RE$23,RA16&lt;&gt;""),AND(RD16&gt;=RE$23,RD16&lt;&gt;""),AND(SB16&gt;=SM$23,SB16&lt;&gt;""),AND(SE16&gt;=SM$23,SE16&lt;&gt;""),AND(SI16&gt;=SM$23,SI16&lt;&gt;""),AND(SL16&gt;=SM$23,SL16&lt;&gt;""),AND(TJ16&gt;=TU$23,TJ16&lt;&gt;""),AND(TM16&gt;=TU$23,TM16&lt;&gt;""),AND(TQ16&gt;=TU$23,TQ16&lt;&gt;""),AND(TT16&gt;=TU$23,TT16&lt;&gt;""),AND(UR16&gt;=VC$23,UR16&lt;&gt;""),AND(UU16&gt;=VC$23,UU16&lt;&gt;""),AND(UY16&gt;=VC$23,UY16&lt;&gt;""),AND(VB16&gt;=VC$23,VB16&lt;&gt;""),AND(VZ16&gt;=WK$23,VZ16&lt;&gt;""),AND(WC16&gt;=WK$23,WC16&lt;&gt;""),AND(WG16&gt;=WK$23,WG16&lt;&gt;""),AND(WJ16&gt;=WK$23,WJ16&lt;&gt;"")),"P","")</f>
        <v/>
      </c>
      <c r="H16" s="36" t="str">
        <f>IF(AND(G16="P",F16=""),"No DD",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,AND(TH16&gt;=TU$22,TH16&lt;&gt;"",TJ16&gt;=TU$26,TJ16&lt;&gt;""),AND(TK16&gt;=TU$22,TK16&lt;&gt;"",TM16&gt;=TU$26,TM16&lt;&gt;""),AND(TO16&gt;=TU$22,TO16&lt;&gt;"",TQ16&gt;=TU$26,TQ16&lt;&gt;""),AND(TR16&gt;=TU$22,TR16&lt;&gt;"",TT16&gt;=TU$26,TT16&lt;&gt;""),AND(UP16&gt;=VC$22,UP16&lt;&gt;"",UR16&gt;=VC$26,UR16&lt;&gt;""),AND(US16&gt;=VC$22,US16&lt;&gt;"",UU16&gt;=VC$26,UU16&lt;&gt;""),AND(UW16&gt;=VC$22,UW16&lt;&gt;"",UY16&gt;=VC$26,UY16&lt;&gt;""),AND(UZ16&gt;=VC$22,UZ16&lt;&gt;"",VB16&gt;=VC$26,VB16&lt;&gt;""),AND(VX16&gt;=WK$22,VX16&lt;&gt;"",VZ16&gt;=WK$26,VZ16&lt;&gt;""),AND(WA16&gt;=WK$22,WA16&lt;&gt;"",WC16&gt;=WK$26,WC16&lt;&gt;""),AND(WE16&gt;=WK$22,WE16&lt;&gt;"",WG16&gt;=WK$26,WG16&lt;&gt;""),AND(WH16&gt;=WK$22,WH16&lt;&gt;"",WJ16&gt;=WK$26,WJ16&lt;&gt;"")),"Merit",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,AND(TH16&gt;=TU$21,TH16&lt;&gt;"",TJ16&gt;=TU$25,TJ16&lt;&gt;""),AND(TK16&gt;=TU$21,TK16&lt;&gt;"",TM16&gt;=TU$25,TM16&lt;&gt;""),AND(TO16&gt;=TU$21,TO16&lt;&gt;"",TQ16&gt;=TU$25,TQ16&lt;&gt;""),AND(TR16&gt;=TU$21,TR16&lt;&gt;"",TT16&gt;=TU$25,TT16&lt;&gt;""),AND(UP16&gt;=VC$21,UP16&lt;&gt;"",UR16&gt;=VC$25,UR16&lt;&gt;""),AND(US16&gt;=VC$21,US16&lt;&gt;"",UU16&gt;=VC$25,UU16&lt;&gt;""),AND(UW16&gt;=VC$21,UW16&lt;&gt;"",UY16&gt;=VC$25,UY16&lt;&gt;""),AND(UZ16&gt;=VC$21,UZ16&lt;&gt;"",VB16&gt;=VC$25,VB16&lt;&gt;""),AND(VX16&gt;=WK$21,VX16&lt;&gt;"",VZ16&gt;=WK$25,VZ16&lt;&gt;""),AND(WA16&gt;=WK$21,WA16&lt;&gt;"",WC16&gt;=WK$25,WC16&lt;&gt;""),AND(WE16&gt;=WK$21,WE16&lt;&gt;"",WG16&gt;=WK$25,WG16&lt;&gt;""),AND(WH16&gt;=WK$21,WH16&lt;&gt;"",WJ16&gt;=WK$25,WJ16&lt;&gt;"")),"Excellence",IF(I16="P","Worlds Team",IF(F16="P","National Team","")))))</f>
        <v/>
      </c>
      <c r="I16" s="3" t="str">
        <f>IF(OR(AND(AG16&gt;=AQ$20,AG16&lt;&gt;"",AI16&gt;=AQ$24,AI16&lt;&gt;"",AF16=""),AND(AJ16&gt;=AQ$20,AJ16&lt;&gt;"",AL16&gt;=AQ$24,AL16&lt;&gt;"",AF16=""),AND(AN16&gt;=AQ$20,AN16&lt;&gt;"",AP16&gt;=AQ$24,AP16&lt;&gt;"",AF16=""),AND(BH16&gt;=BR$20,BH16&lt;&gt;"",BJ16&gt;=BR$24,BJ16&lt;&gt;"",BG16=""),AND(BK16&gt;=BR$20,BK16&lt;&gt;"",BM16&gt;=BR$24,BM16&lt;&gt;"",BG16=""),AND(BO16&gt;=BR$20,BO16&lt;&gt;"",BQ16&gt;=BR$24,BQ16&lt;&gt;"",BG16=""),AND(CI16&gt;=CS$20,CI16&lt;&gt;"",CK16&gt;=CS$24,CK16&lt;&gt;"",CH16=""),AND(CL16&gt;=CS$20,CL16&lt;&gt;"",CN16&gt;=CS$24,CN16&lt;&gt;"",CH16=""),AND(CP16&gt;=CS$20,CP16&lt;&gt;"",CR16&gt;=CS$24,CR16&lt;&gt;"",CH16=""),AND(DP16&gt;=EC$20,DP16&lt;&gt;"",DR16&gt;=EC$24,DR16&lt;&gt;""),AND(DS16&gt;=EC$20,DS16&lt;&gt;"",DU16&gt;=EC$24,DU16&lt;&gt;""),AND(DW16&gt;=EC$20,DW16&lt;&gt;"",DY16&gt;=EC$24,DY16&lt;&gt;""),AND(DZ16&gt;=EC$20,DZ16&lt;&gt;"",EB16&gt;=EC$24,EB16&lt;&gt;""),AND(EX16&gt;=FK$20,EX16&lt;&gt;"",EZ16&gt;=FK$24,EZ16&lt;&gt;""),AND(FA16&gt;=FK$20,FA16&lt;&gt;"",FC16&gt;=FK$24,FC16&lt;&gt;""),AND(FE16&gt;=FK$20,FE16&lt;&gt;"",FG16&gt;=FK$24,FG16&lt;&gt;""),AND(FH16&gt;=FK$20,FH16&lt;&gt;"",FJ16&gt;=FK$24,FJ16&lt;&gt;""),AND(GF16&gt;=GS$20,GF16&lt;&gt;"",GH16&gt;=GS$24,GH16&lt;&gt;""),AND(GI16&gt;=GS$20,GI16&lt;&gt;"",GK16&gt;=GS$24,GK16&lt;&gt;""),AND(GM16&gt;=GS$20,GM16&lt;&gt;"",GO16&gt;=GS$24,GO16&lt;&gt;""),AND(GP16&gt;=GS$20,GP16&lt;&gt;"",GR16&gt;=GS$24,GR16&lt;&gt;""),AND(HN16&gt;=IA$20,HN16&lt;&gt;"",HP16&gt;=IA$24,HP16&lt;&gt;""),AND(HQ16&gt;=IA$20,HQ16&lt;&gt;"",HS16&gt;=IA$24,HS16&lt;&gt;""),AND(HU16&gt;=IA$20,HU16&lt;&gt;"",HW16&gt;=IA$24,HW16&lt;&gt;""),AND(HX16&gt;=IA$20,HX16&lt;&gt;"",HZ16&gt;=IA$24,HZ16&lt;&gt;""),AND(IV16&gt;=JI$20,IV16&lt;&gt;"",IX16&gt;=JI$24,IX16&lt;&gt;""),AND(IY16&gt;=JI$20,IY16&lt;&gt;"",JA16&gt;=JI$24,JA16&lt;&gt;""),AND(JC16&gt;=JI$20,JC16&lt;&gt;"",JE16&gt;=JI$24,JE16&lt;&gt;""),AND(JF16&gt;=JI$20,JF16&lt;&gt;"",JH16&gt;=JI$24,JH16&lt;&gt;""),AND(KD16&gt;=KQ$20,KD16&lt;&gt;"",KF16&gt;=KQ$24,KF16&lt;&gt;""),AND(KG16&gt;=KQ$20,KG16&lt;&gt;"",KI16&gt;=KQ$24,KI16&lt;&gt;""),AND(KK16&gt;=KQ$20,KK16&lt;&gt;"",KM16&gt;=KQ$24,KM16&lt;&gt;""),AND(KN16&gt;=KQ$20,KN16&lt;&gt;"",KP16&gt;=KQ$24,KP16&lt;&gt;""),AND(LL16&gt;=LY$20,LL16&lt;&gt;"",LN16&gt;=LY$24,LN16&lt;&gt;""),AND(LO16&gt;=LY$20,LO16&lt;&gt;"",LQ16&gt;=LY$24,LQ16&lt;&gt;""),AND(LS16&gt;=LY$20,LS16&lt;&gt;"",LU16&gt;=LY$24,LU16&lt;&gt;""),AND(LV16&gt;=LY$20,LV16&lt;&gt;"",LX16&gt;=LY$24,LX16&lt;&gt;""),AND(MT16&gt;=NG$20,MT16&lt;&gt;"",MV16&gt;=NG$24,MV16&lt;&gt;""),AND(MW16&gt;=NG$20,MW16&lt;&gt;"",MY16&gt;=NG$24,MY16&lt;&gt;""),AND(NA16&gt;=NG$20,NA16&lt;&gt;"",NC16&gt;=NG$24,NC16&lt;&gt;""),AND(ND16&gt;=NG$20,ND16&lt;&gt;"",NF16&gt;=NG$24,NF16&lt;&gt;""),AND(OB16&gt;=OO$20,OB16&lt;&gt;"",OD16&gt;=OO$24,OD16&lt;&gt;""),AND(OE16&gt;=OO$20,OE16&lt;&gt;"",OG16&gt;=OO$24,OG16&lt;&gt;""),AND(OI16&gt;=OO$20,OI16&lt;&gt;"",OK16&gt;=OO$24,OK16&lt;&gt;""),AND(OL16&gt;=OO$20,OL16&lt;&gt;"",ON16&gt;=OO$24,ON16&lt;&gt;""),AND(PJ16&gt;=PW$20,PJ16&lt;&gt;"",PL16&gt;=PW$24,PL16&lt;&gt;""),AND(PM16&gt;=PW$20,PM16&lt;&gt;"",PO16&gt;=PW$24,PO16&lt;&gt;""),AND(PQ16&gt;=PW$20,PQ16&lt;&gt;"",PS16&gt;=PW$24,PS16&lt;&gt;""),AND(PT16&gt;=PW$20,PT16&lt;&gt;"",PV16&gt;=PW$24,PV16&lt;&gt;""),AND(QR16&gt;=RE$20,QR16&lt;&gt;"",QT16&gt;=RE$24,QT16&lt;&gt;""),AND(QU16&gt;=RE$20,QU16&lt;&gt;"",QW16&gt;=RE$24,QW16&lt;&gt;""),AND(QY16&gt;=RE$20,QY16&lt;&gt;"",RA16&gt;=RE$24,RA16&lt;&gt;""),AND(RB16&gt;=RE$20,RB16&lt;&gt;"",RD16&gt;=RE$24,RD16&lt;&gt;""),AND(RZ16&gt;=SM$20,RZ16&lt;&gt;"",SB16&gt;=SM$24,SB16&lt;&gt;""),AND(SC16&gt;=SM$20,SC16&lt;&gt;"",SE16&gt;=SM$24,SE16&lt;&gt;""),AND(SG16&gt;=SM$20,SG16&lt;&gt;"",SI16&gt;=SM$24,SI16&lt;&gt;""),AND(SJ16&gt;=SM$20,SJ16&lt;&gt;"",SL16&gt;=SM$24,SL16&lt;&gt;""),AND(TH16&gt;=TU$20,TH16&lt;&gt;"",TJ16&gt;=TU$24,TJ16&lt;&gt;""),AND(TK16&gt;=TU$20,TK16&lt;&gt;"",TM16&gt;=TU$24,TM16&lt;&gt;""),AND(TO16&gt;=TU$20,TO16&lt;&gt;"",TQ16&gt;=TU$24,TQ16&lt;&gt;""),AND(TR16&gt;=TU$20,TR16&lt;&gt;"",TT16&gt;=TU$24,TT16&lt;&gt;""),AND(UP16&gt;=VC$20,UP16&lt;&gt;"",UR16&gt;=VC$24,UR16&lt;&gt;""),AND(US16&gt;=VC$20,US16&lt;&gt;"",UU16&gt;=VC$24,UU16&lt;&gt;""),AND(UW16&gt;=VC$20,UW16&lt;&gt;"",UY16&gt;=VC$24,UY16&lt;&gt;""),AND(UZ16&gt;=VC$20,UZ16&lt;&gt;"",VB16&gt;=VC$24,VB16&lt;&gt;""),AND(VX16&gt;=WK$20,VX16&lt;&gt;"",VZ16&gt;=WK$24,VZ16&lt;&gt;""),AND(WA16&gt;=WK$20,WA16&lt;&gt;"",WC16&gt;=WK$24,WC16&lt;&gt;""),AND(WE16&gt;=WK$20,WE16&lt;&gt;"",WG16&gt;=WK$24,WG16&lt;&gt;""),AND(WH16&gt;=WK$20,WH16&lt;&gt;"",WJ16&gt;=WK$24,WJ16&lt;&gt;"")),"P","")</f>
        <v/>
      </c>
      <c r="J16" s="8">
        <f>IF(COUNT(AI16,AL16,AP16,BJ16,BM16,BQ16,CK16,CN16,CR16)&gt;0,LARGE((AI16,AL16,AP16,BJ16,BM16,BQ16,CK16,CN16,CR16),1),0)</f>
        <v>9.93</v>
      </c>
      <c r="K16" s="8" t="str">
        <f>IF(J16="","",IF(OR(J16=CK16,J16=CN16,J16=CR16),$BS$1,IF(OR(J16=BJ16,J16=BM16,J16=BQ16),$AR$1,IF(OR(J16=AI16,J16=AL16,J16=AP16),$Q$1,""))))</f>
        <v>2025 Elite Canada</v>
      </c>
      <c r="L16" s="8">
        <f>IF(COUNT(AI16,AL16,AP16,BJ16,BM16,BQ16,CK16,CN16,CR16)&gt;1,LARGE((AI16,AL16,AP16,BJ16,BM16,BQ16,CK16,CN16,CR16),2),0)</f>
        <v>5.16</v>
      </c>
      <c r="M16" s="8" t="str">
        <f>IF(L16="","",IF(OR(L16=CK16,L16=CN16,L16=CR16),$BS$1,IF(OR(L16=BJ16,L16=BM16,L16=BQ16),$AR$1,IF(OR(L16=AI16,L16=AL16,L16=AP16),$Q$1,""))))</f>
        <v>2025 Elite Canada</v>
      </c>
      <c r="N16" s="8" t="str">
        <f>IF(MAX(CT16,CU16)&gt;0,MAX(CT16,CU16),"")</f>
        <v/>
      </c>
      <c r="O16" s="11" t="str">
        <f>IF(N16="","",IF(N16=CT16,"("&amp;CT$2&amp;")",IF(N16=CU16,"("&amp;CU$2&amp;")")))</f>
        <v/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/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>IF(S16&gt;0,S16,"")</f>
        <v/>
      </c>
      <c r="AH16" s="38" t="str">
        <f>IF(T16&gt;0,T16,"")</f>
        <v/>
      </c>
      <c r="AI16" s="40" t="str">
        <f>IF(SUM(Q16:T16)-U16&gt;0,SUM(Q16:T16)-U16,"")</f>
        <v/>
      </c>
      <c r="AJ16" s="40" t="str">
        <f>IF(X16&gt;0,X16,"")</f>
        <v/>
      </c>
      <c r="AK16" s="40" t="str">
        <f>IF(Y16&gt;0,Y16,"")</f>
        <v/>
      </c>
      <c r="AL16" s="40" t="str">
        <f>IF(SUM(V16:Y16)-Z16&gt;0,SUM(V16:Y16)-Z16,"")</f>
        <v/>
      </c>
      <c r="AM16" s="40" t="str">
        <f>IF(AI16="","",MAX(AI16,AL16))</f>
        <v/>
      </c>
      <c r="AN16" s="40" t="str">
        <f>IF(AC16&gt;0,AC16,"")</f>
        <v/>
      </c>
      <c r="AO16" s="40" t="str">
        <f>IF(AD16&gt;0,AD16,"")</f>
        <v/>
      </c>
      <c r="AP16" s="40" t="str">
        <f>IF(SUM(AA16:AD16)-AE16&gt;0,SUM(AA16:AD16)-AE16,"")</f>
        <v/>
      </c>
      <c r="AQ16" s="40" t="str">
        <f>IF(SUM(AM16,AP16)&gt;0,SUM(AM16,AP16),"")</f>
        <v/>
      </c>
      <c r="AR16" s="26">
        <v>0.7</v>
      </c>
      <c r="AS16" s="26">
        <v>1</v>
      </c>
      <c r="AT16" s="26">
        <v>1.5</v>
      </c>
      <c r="AU16" s="26">
        <v>1.96</v>
      </c>
      <c r="AV16" s="26">
        <v>0</v>
      </c>
      <c r="AW16" s="26">
        <v>1.4</v>
      </c>
      <c r="AX16" s="26">
        <v>1.75</v>
      </c>
      <c r="AY16" s="26">
        <v>3</v>
      </c>
      <c r="AZ16" s="26">
        <v>3.78</v>
      </c>
      <c r="BA16" s="26">
        <v>0</v>
      </c>
      <c r="BB16" s="26"/>
      <c r="BC16" s="26"/>
      <c r="BD16" s="26"/>
      <c r="BE16" s="26"/>
      <c r="BF16" s="26"/>
      <c r="BG16" s="28"/>
      <c r="BH16" s="39">
        <f>IF(AT16&gt;0,AT16,"")</f>
        <v>1.5</v>
      </c>
      <c r="BI16" s="39">
        <f>IF(AU16&gt;0,AU16,"")</f>
        <v>1.96</v>
      </c>
      <c r="BJ16" s="11">
        <f>IF(SUM(AR16:AU16)-AV16&gt;0,SUM(AR16:AU16)-AV16,"")</f>
        <v>5.16</v>
      </c>
      <c r="BK16" s="11">
        <f>IF(AY16&gt;0,AY16,"")</f>
        <v>3</v>
      </c>
      <c r="BL16" s="11">
        <f>IF(AZ16&gt;0,AZ16,"")</f>
        <v>3.78</v>
      </c>
      <c r="BM16" s="11">
        <f>IF(SUM(AW16:AZ16)-BA16&gt;0,SUM(AW16:AZ16)-BA16,"")</f>
        <v>9.93</v>
      </c>
      <c r="BN16" s="11">
        <f>IF(BJ16="","",MAX(BJ16,BM16))</f>
        <v>9.93</v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>
        <f>IF(SUM(BN16,BQ16)&gt;0,SUM(BN16,BQ16),"")</f>
        <v>9.93</v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>IF(BU16&gt;0,BU16,"")</f>
        <v/>
      </c>
      <c r="CJ16" s="38" t="str">
        <f>IF(BV16&gt;0,BV16,"")</f>
        <v/>
      </c>
      <c r="CK16" s="40" t="str">
        <f>IF(SUM(BS16:BV16)-BW16&gt;0,SUM(BS16:BV16)-BW16,"")</f>
        <v/>
      </c>
      <c r="CL16" s="40" t="str">
        <f>IF(BZ16&gt;0,BZ16,"")</f>
        <v/>
      </c>
      <c r="CM16" s="40" t="str">
        <f>IF(CA16&gt;0,CA16,"")</f>
        <v/>
      </c>
      <c r="CN16" s="40" t="str">
        <f>IF(SUM(BX16:CA16)-CB16&gt;0,SUM(BX16:CA16)-CB16,"")</f>
        <v/>
      </c>
      <c r="CO16" s="40" t="str">
        <f>IF(CK16="","",MAX(CK16,CN16))</f>
        <v/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 t="str">
        <f>IF(SUM(CO16,CR16)&gt;0,SUM(CO16,CR16),"")</f>
        <v/>
      </c>
      <c r="CT16" s="51" t="str">
        <f>IF(MAX(DV16,FD16,GL16,HT16,JB16,KJ16,LR16,MZ16,OH16,PP16,QX16,SF16,TN16,UV16,WD16)-IF(L16="",0,L16)&gt;0.001,MAX(DV16,FD16,GL16,HT16,JB16,KJ16,LR16,MZ16,OH16,PP16,QX16,SF16,TN16,UV16,WD16)-IF(L16="",0,L16),"")</f>
        <v/>
      </c>
      <c r="CU16" s="51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>IF(NJ16&gt;0,NJ16,"")</f>
        <v/>
      </c>
      <c r="OC16" s="40" t="str">
        <f>IF(NK16&gt;0,NK16,"")</f>
        <v/>
      </c>
      <c r="OD16" s="40" t="str">
        <f>IF(SUM(NH16:NK16)-NL16&gt;0,SUM(NH16:NK16)-NL16,"")</f>
        <v/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 t="str">
        <f>IF(MAX(OD16,OG16)&gt;0,MAX(OD16,OG16),"")</f>
        <v/>
      </c>
      <c r="OI16" s="40" t="str">
        <f>IF(NT16&gt;0,NT16,"")</f>
        <v/>
      </c>
      <c r="OJ16" s="40" t="str">
        <f>IF(NU16&gt;0,NU16,"")</f>
        <v/>
      </c>
      <c r="OK16" s="40" t="str">
        <f>IF(SUM(NR16:NU16)-NV16&gt;0,SUM(NR16:NU16)-NV16,"")</f>
        <v/>
      </c>
      <c r="OL16" s="40" t="str">
        <f>IF(NY16&gt;0,NY16,"")</f>
        <v/>
      </c>
      <c r="OM16" s="40" t="str">
        <f>IF(NZ16&gt;0,NZ16,"")</f>
        <v/>
      </c>
      <c r="ON16" s="40" t="str">
        <f>IF(SUM(NW16:NZ16)-OA16&gt;0,SUM(NW16:NZ16)-OA16,"")</f>
        <v/>
      </c>
      <c r="OO16" s="40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IF(SUM(WD16,WJ16)&gt;0,SUM(WD16,WJ16),"")</f>
        <v/>
      </c>
      <c r="WL16" s="26">
        <f>IF($CH16="P",BS16,(BS16+AR16)/2)</f>
        <v>0.35</v>
      </c>
      <c r="WM16" s="26">
        <f>IF($CH16="P",BT16,(BT16+AS16)/2)</f>
        <v>0.5</v>
      </c>
      <c r="WN16" s="26">
        <f>IF($CH16="P",BU16,(BU16+AT16)/2)</f>
        <v>0.75</v>
      </c>
      <c r="WO16" s="26">
        <f>IF($CH16="P",BV16,(BV16+AU16)/2)</f>
        <v>0.98</v>
      </c>
      <c r="WP16" s="26">
        <f>IF($CH16="P",BW16,(BW16+AV16)/2)</f>
        <v>0</v>
      </c>
      <c r="WQ16" s="26">
        <f>IF($CH16="P",BX16,(BX16+AW16)/2)</f>
        <v>0.7</v>
      </c>
      <c r="WR16" s="26">
        <f>IF($CH16="P",BY16,(BY16+AX16)/2)</f>
        <v>0.875</v>
      </c>
      <c r="WS16" s="26">
        <f>IF($CH16="P",BZ16,(BZ16+AY16)/2)</f>
        <v>1.5</v>
      </c>
      <c r="WT16" s="26">
        <f>IF($CH16="P",CA16,(CA16+AZ16)/2)</f>
        <v>1.89</v>
      </c>
      <c r="WU16" s="26">
        <f>IF($CH16="P",CB16,(CB16+BA16)/2)</f>
        <v>0</v>
      </c>
      <c r="WV16" s="26">
        <f>IF($CH16="P",CC16,(CC16+BB16)/2)</f>
        <v>0</v>
      </c>
      <c r="WW16" s="26">
        <f>IF($CH16="P",CD16,(CD16+BC16)/2)</f>
        <v>0</v>
      </c>
      <c r="WX16" s="26">
        <f>IF($CH16="P",CE16,(CE16+BD16)/2)</f>
        <v>0</v>
      </c>
      <c r="WY16" s="26">
        <f>IF($CH16="P",CF16,(CF16+BE16)/2)</f>
        <v>0</v>
      </c>
      <c r="WZ16" s="26">
        <f>IF($CH16="P",CG16,(CG16+BF16)/2)</f>
        <v>0</v>
      </c>
      <c r="XA16" s="28" t="s">
        <v>53</v>
      </c>
      <c r="XB16" s="11">
        <f>IF(WN16&gt;0,WN16,"")</f>
        <v>0.75</v>
      </c>
      <c r="XC16" s="11">
        <f>IF(WO16&gt;0,WO16,"")</f>
        <v>0.98</v>
      </c>
      <c r="XD16" s="11">
        <f>IF(SUM(WL16:WO16)-WP16&gt;0,SUM(WL16:WO16)-WP16,"")</f>
        <v>2.58</v>
      </c>
      <c r="XE16" s="11">
        <f>IF(WS16&gt;0,WS16,"")</f>
        <v>1.5</v>
      </c>
      <c r="XF16" s="11">
        <f>IF(WT16&gt;0,WT16,"")</f>
        <v>1.89</v>
      </c>
      <c r="XG16" s="11">
        <f>IF(SUM(WQ16:WT16)-WU16&gt;0,SUM(WQ16:WT16)-WU16,"")</f>
        <v>4.9649999999999999</v>
      </c>
      <c r="XH16" s="11">
        <f>IF(MAX(XD16,XG16)&gt;0,MAX(XD16,XG16),"")</f>
        <v>4.9649999999999999</v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>
        <f>IF(SUM(XH16,XK16)&gt;0,SUM(XH16,XK16),"")</f>
        <v>4.9649999999999999</v>
      </c>
    </row>
    <row r="17" spans="1:609" x14ac:dyDescent="0.2">
      <c r="B17" s="5"/>
      <c r="D17" s="1"/>
    </row>
    <row r="18" spans="1:609" x14ac:dyDescent="0.2">
      <c r="G18" s="36"/>
      <c r="I18" s="36"/>
    </row>
    <row r="19" spans="1:609" x14ac:dyDescent="0.2">
      <c r="B19" s="23" t="s">
        <v>51</v>
      </c>
      <c r="C19" s="5"/>
      <c r="G19" s="3"/>
      <c r="AJ19" s="41"/>
      <c r="AK19" s="41"/>
      <c r="AL19" s="41"/>
      <c r="AN19" s="32"/>
      <c r="AO19" s="32"/>
      <c r="AQ19" s="53">
        <v>14.2</v>
      </c>
      <c r="BK19" s="41"/>
      <c r="BL19" s="41"/>
      <c r="BM19" s="41"/>
      <c r="BO19" s="32"/>
      <c r="BP19" s="32"/>
      <c r="BR19" s="53">
        <v>14.5</v>
      </c>
      <c r="CL19" s="41"/>
      <c r="CM19" s="41"/>
      <c r="CN19" s="41"/>
      <c r="CP19" s="32"/>
      <c r="CQ19" s="32"/>
      <c r="CS19" s="53">
        <v>14.5</v>
      </c>
      <c r="DP19" s="5"/>
      <c r="DQ19" s="5"/>
      <c r="DZ19" s="2"/>
      <c r="EA19" s="2"/>
      <c r="EC19" s="42">
        <v>14.5</v>
      </c>
      <c r="EX19" s="5"/>
      <c r="EY19" s="5"/>
      <c r="FH19" s="2"/>
      <c r="FI19" s="2"/>
      <c r="FK19" s="42">
        <v>14.5</v>
      </c>
      <c r="GF19" s="5"/>
      <c r="GG19" s="5"/>
      <c r="GP19" s="2"/>
      <c r="GQ19" s="2"/>
      <c r="GS19" s="53">
        <v>14.5</v>
      </c>
      <c r="HN19" s="5"/>
      <c r="HO19" s="5"/>
      <c r="HX19" s="2"/>
      <c r="HY19" s="2"/>
      <c r="IA19" s="53">
        <v>14.5</v>
      </c>
      <c r="IV19" s="5"/>
      <c r="IW19" s="5"/>
      <c r="JF19" s="2"/>
      <c r="JG19" s="2"/>
      <c r="JI19" s="53">
        <v>14.5</v>
      </c>
      <c r="KD19" s="5"/>
      <c r="KE19" s="5"/>
      <c r="KN19" s="2"/>
      <c r="KO19" s="2"/>
      <c r="KQ19" s="53">
        <v>14.5</v>
      </c>
      <c r="LL19" s="5"/>
      <c r="LM19" s="5"/>
      <c r="LV19" s="2"/>
      <c r="LW19" s="2"/>
      <c r="LY19" s="53">
        <v>14.5</v>
      </c>
      <c r="MT19" s="5"/>
      <c r="MU19" s="5"/>
      <c r="ND19" s="2"/>
      <c r="NE19" s="2"/>
      <c r="NG19" s="53">
        <v>14.5</v>
      </c>
      <c r="OB19" s="5"/>
      <c r="OC19" s="5"/>
      <c r="OL19" s="2"/>
      <c r="OM19" s="2"/>
      <c r="OO19" s="53">
        <v>14.5</v>
      </c>
      <c r="PJ19" s="5"/>
      <c r="PK19" s="5"/>
      <c r="PT19" s="2"/>
      <c r="PU19" s="2"/>
      <c r="PW19" s="53">
        <v>14.5</v>
      </c>
      <c r="QR19" s="5"/>
      <c r="QS19" s="5"/>
      <c r="RB19" s="2"/>
      <c r="RC19" s="2"/>
      <c r="RE19" s="53">
        <v>14.5</v>
      </c>
      <c r="RZ19" s="5"/>
      <c r="SA19" s="5"/>
      <c r="SJ19" s="2"/>
      <c r="SK19" s="2"/>
      <c r="SM19" s="53">
        <v>14.5</v>
      </c>
      <c r="TH19" s="5"/>
      <c r="TI19" s="5"/>
      <c r="TR19" s="2"/>
      <c r="TS19" s="2"/>
      <c r="TU19" s="53">
        <v>14.5</v>
      </c>
      <c r="UP19" s="5"/>
      <c r="UQ19" s="5"/>
      <c r="UZ19" s="2"/>
      <c r="VA19" s="2"/>
      <c r="VC19" s="53">
        <v>14.5</v>
      </c>
      <c r="VX19" s="5"/>
      <c r="VY19" s="5"/>
      <c r="WH19" s="2"/>
      <c r="WI19" s="2"/>
      <c r="WK19" s="53">
        <v>14.5</v>
      </c>
    </row>
    <row r="20" spans="1:609" x14ac:dyDescent="0.2">
      <c r="B20" s="30" t="s">
        <v>50</v>
      </c>
      <c r="C20" s="5"/>
      <c r="P20" s="2"/>
      <c r="AJ20" s="41"/>
      <c r="AK20" s="41"/>
      <c r="AL20" s="41"/>
      <c r="AN20" s="32"/>
      <c r="AO20" s="32"/>
      <c r="AQ20" s="43">
        <v>14.6</v>
      </c>
      <c r="BK20" s="41"/>
      <c r="BL20" s="41"/>
      <c r="BM20" s="41"/>
      <c r="BO20" s="32"/>
      <c r="BP20" s="32"/>
      <c r="BR20" s="43">
        <v>14.9</v>
      </c>
      <c r="CL20" s="41"/>
      <c r="CM20" s="41"/>
      <c r="CN20" s="41"/>
      <c r="CP20" s="32"/>
      <c r="CQ20" s="32"/>
      <c r="CS20" s="43">
        <v>14.9</v>
      </c>
      <c r="DP20" s="5"/>
      <c r="DQ20" s="5"/>
      <c r="DZ20" s="2"/>
      <c r="EA20" s="2"/>
      <c r="EC20" s="43">
        <v>14.9</v>
      </c>
      <c r="EX20" s="5"/>
      <c r="EY20" s="5"/>
      <c r="FH20" s="2"/>
      <c r="FI20" s="2"/>
      <c r="FK20" s="43">
        <v>14.9</v>
      </c>
      <c r="GF20" s="5"/>
      <c r="GG20" s="5"/>
      <c r="GP20" s="2"/>
      <c r="GQ20" s="2"/>
      <c r="GS20" s="43">
        <v>14.9</v>
      </c>
      <c r="HN20" s="5"/>
      <c r="HO20" s="5"/>
      <c r="HX20" s="2"/>
      <c r="HY20" s="2"/>
      <c r="IA20" s="43">
        <v>14.9</v>
      </c>
      <c r="IV20" s="5"/>
      <c r="IW20" s="5"/>
      <c r="JF20" s="2"/>
      <c r="JG20" s="2"/>
      <c r="JI20" s="43">
        <v>14.9</v>
      </c>
      <c r="KD20" s="5"/>
      <c r="KE20" s="5"/>
      <c r="KN20" s="2"/>
      <c r="KO20" s="2"/>
      <c r="KQ20" s="43">
        <v>14.9</v>
      </c>
      <c r="LL20" s="5"/>
      <c r="LM20" s="5"/>
      <c r="LV20" s="2"/>
      <c r="LW20" s="2"/>
      <c r="LY20" s="43">
        <v>14.9</v>
      </c>
      <c r="MT20" s="5"/>
      <c r="MU20" s="5"/>
      <c r="ND20" s="2"/>
      <c r="NE20" s="2"/>
      <c r="NG20" s="43">
        <v>14.9</v>
      </c>
      <c r="OB20" s="5"/>
      <c r="OC20" s="5"/>
      <c r="OL20" s="2"/>
      <c r="OM20" s="2"/>
      <c r="OO20" s="43">
        <v>14.9</v>
      </c>
      <c r="PJ20" s="5"/>
      <c r="PK20" s="5"/>
      <c r="PT20" s="2"/>
      <c r="PU20" s="2"/>
      <c r="PW20" s="43">
        <v>14.9</v>
      </c>
      <c r="QR20" s="5"/>
      <c r="QS20" s="5"/>
      <c r="RB20" s="2"/>
      <c r="RC20" s="2"/>
      <c r="RE20" s="43">
        <v>14.9</v>
      </c>
      <c r="RZ20" s="5"/>
      <c r="SA20" s="5"/>
      <c r="SJ20" s="2"/>
      <c r="SK20" s="2"/>
      <c r="SM20" s="43">
        <v>14.9</v>
      </c>
      <c r="TH20" s="5"/>
      <c r="TI20" s="5"/>
      <c r="TR20" s="2"/>
      <c r="TS20" s="2"/>
      <c r="TU20" s="43">
        <v>14.9</v>
      </c>
      <c r="UP20" s="5"/>
      <c r="UQ20" s="5"/>
      <c r="UZ20" s="2"/>
      <c r="VA20" s="2"/>
      <c r="VC20" s="43">
        <v>14.9</v>
      </c>
      <c r="VX20" s="5"/>
      <c r="VY20" s="5"/>
      <c r="WH20" s="2"/>
      <c r="WI20" s="2"/>
      <c r="WK20" s="43">
        <v>14.9</v>
      </c>
    </row>
    <row r="21" spans="1:609" x14ac:dyDescent="0.2">
      <c r="A21" s="5"/>
      <c r="B21" s="31" t="s">
        <v>63</v>
      </c>
      <c r="C21" s="5"/>
      <c r="E21" s="2"/>
      <c r="AJ21" s="41"/>
      <c r="AK21" s="41"/>
      <c r="AL21" s="41"/>
      <c r="AM21" s="32"/>
      <c r="AN21" s="32"/>
      <c r="AO21" s="32"/>
      <c r="AP21" s="32"/>
      <c r="AQ21" s="54">
        <v>15.2</v>
      </c>
      <c r="BK21" s="41"/>
      <c r="BL21" s="41"/>
      <c r="BM21" s="41"/>
      <c r="BO21" s="32"/>
      <c r="BP21" s="32"/>
      <c r="BR21" s="54">
        <v>15.5</v>
      </c>
      <c r="CL21" s="41"/>
      <c r="CM21" s="41"/>
      <c r="CN21" s="41"/>
      <c r="CO21" s="32"/>
      <c r="CP21" s="32"/>
      <c r="CQ21" s="32"/>
      <c r="CR21" s="32"/>
      <c r="CS21" s="54">
        <v>15.5</v>
      </c>
      <c r="DP21" s="5"/>
      <c r="DQ21" s="5"/>
      <c r="DZ21" s="2"/>
      <c r="EA21" s="2"/>
      <c r="EC21" s="44">
        <v>0</v>
      </c>
      <c r="EX21" s="5"/>
      <c r="EY21" s="5"/>
      <c r="FH21" s="2"/>
      <c r="FI21" s="2"/>
      <c r="FK21" s="44">
        <v>0</v>
      </c>
      <c r="GF21" s="5"/>
      <c r="GG21" s="5"/>
      <c r="GP21" s="2"/>
      <c r="GQ21" s="2"/>
      <c r="GS21" s="54">
        <v>0</v>
      </c>
      <c r="HN21" s="5"/>
      <c r="HO21" s="5"/>
      <c r="HX21" s="2"/>
      <c r="HY21" s="2"/>
      <c r="IA21" s="54">
        <v>0</v>
      </c>
      <c r="IV21" s="5"/>
      <c r="IW21" s="5"/>
      <c r="JF21" s="2"/>
      <c r="JG21" s="2"/>
      <c r="JI21" s="54">
        <v>0</v>
      </c>
      <c r="KD21" s="5"/>
      <c r="KE21" s="5"/>
      <c r="KN21" s="2"/>
      <c r="KO21" s="2"/>
      <c r="KQ21" s="54">
        <v>0</v>
      </c>
      <c r="LL21" s="5"/>
      <c r="LM21" s="5"/>
      <c r="LV21" s="2"/>
      <c r="LW21" s="2"/>
      <c r="LY21" s="54">
        <v>0</v>
      </c>
      <c r="MT21" s="5"/>
      <c r="MU21" s="5"/>
      <c r="ND21" s="2"/>
      <c r="NE21" s="2"/>
      <c r="NG21" s="54">
        <v>0</v>
      </c>
      <c r="OB21" s="5"/>
      <c r="OC21" s="5"/>
      <c r="OL21" s="2"/>
      <c r="OM21" s="2"/>
      <c r="OO21" s="54">
        <v>0</v>
      </c>
      <c r="PJ21" s="5"/>
      <c r="PK21" s="5"/>
      <c r="PT21" s="2"/>
      <c r="PU21" s="2"/>
      <c r="PW21" s="54">
        <v>0</v>
      </c>
      <c r="QR21" s="5"/>
      <c r="QS21" s="5"/>
      <c r="RB21" s="2"/>
      <c r="RC21" s="2"/>
      <c r="RE21" s="54">
        <v>0</v>
      </c>
      <c r="RZ21" s="5"/>
      <c r="SA21" s="5"/>
      <c r="SJ21" s="2"/>
      <c r="SK21" s="2"/>
      <c r="SM21" s="54">
        <v>0</v>
      </c>
      <c r="TH21" s="5"/>
      <c r="TI21" s="5"/>
      <c r="TR21" s="2"/>
      <c r="TS21" s="2"/>
      <c r="TU21" s="54">
        <v>0</v>
      </c>
      <c r="UP21" s="5"/>
      <c r="UQ21" s="5"/>
      <c r="UZ21" s="2"/>
      <c r="VA21" s="2"/>
      <c r="VC21" s="54">
        <v>0</v>
      </c>
      <c r="VX21" s="5"/>
      <c r="VY21" s="5"/>
      <c r="WH21" s="2"/>
      <c r="WI21" s="2"/>
      <c r="WK21" s="54">
        <v>0</v>
      </c>
    </row>
    <row r="22" spans="1:609" x14ac:dyDescent="0.2">
      <c r="A22" s="5"/>
      <c r="B22" s="35" t="s">
        <v>75</v>
      </c>
      <c r="C22" s="5"/>
      <c r="E22" s="2"/>
      <c r="AJ22" s="41"/>
      <c r="AK22" s="41"/>
      <c r="AL22" s="41"/>
      <c r="AM22" s="32"/>
      <c r="AN22" s="32"/>
      <c r="AO22" s="32"/>
      <c r="AP22" s="32"/>
      <c r="AQ22" s="55">
        <v>16</v>
      </c>
      <c r="BK22" s="41"/>
      <c r="BL22" s="41"/>
      <c r="BM22" s="41"/>
      <c r="BO22" s="32"/>
      <c r="BP22" s="32"/>
      <c r="BR22" s="55">
        <v>16.3</v>
      </c>
      <c r="CL22" s="41"/>
      <c r="CM22" s="41"/>
      <c r="CN22" s="41"/>
      <c r="CO22" s="32"/>
      <c r="CP22" s="32"/>
      <c r="CQ22" s="32"/>
      <c r="CR22" s="32"/>
      <c r="CS22" s="55">
        <v>16.3</v>
      </c>
      <c r="DP22" s="5"/>
      <c r="DQ22" s="5"/>
      <c r="DZ22" s="2"/>
      <c r="EA22" s="2"/>
      <c r="EC22" s="45">
        <v>0</v>
      </c>
      <c r="EX22" s="5"/>
      <c r="EY22" s="5"/>
      <c r="FH22" s="2"/>
      <c r="FI22" s="2"/>
      <c r="FK22" s="45">
        <v>0</v>
      </c>
      <c r="GF22" s="5"/>
      <c r="GG22" s="5"/>
      <c r="GP22" s="2"/>
      <c r="GQ22" s="2"/>
      <c r="GS22" s="55">
        <v>0</v>
      </c>
      <c r="HN22" s="5"/>
      <c r="HO22" s="5"/>
      <c r="HX22" s="2"/>
      <c r="HY22" s="2"/>
      <c r="IA22" s="55">
        <v>0</v>
      </c>
      <c r="IV22" s="5"/>
      <c r="IW22" s="5"/>
      <c r="JF22" s="2"/>
      <c r="JG22" s="2"/>
      <c r="JI22" s="55">
        <v>0</v>
      </c>
      <c r="KD22" s="5"/>
      <c r="KE22" s="5"/>
      <c r="KN22" s="2"/>
      <c r="KO22" s="2"/>
      <c r="KQ22" s="55">
        <v>0</v>
      </c>
      <c r="LL22" s="5"/>
      <c r="LM22" s="5"/>
      <c r="LV22" s="2"/>
      <c r="LW22" s="2"/>
      <c r="LY22" s="55">
        <v>0</v>
      </c>
      <c r="MT22" s="5"/>
      <c r="MU22" s="5"/>
      <c r="ND22" s="2"/>
      <c r="NE22" s="2"/>
      <c r="NG22" s="55">
        <v>0</v>
      </c>
      <c r="OB22" s="5"/>
      <c r="OC22" s="5"/>
      <c r="OL22" s="2"/>
      <c r="OM22" s="2"/>
      <c r="OO22" s="55">
        <v>0</v>
      </c>
      <c r="PJ22" s="5"/>
      <c r="PK22" s="5"/>
      <c r="PT22" s="2"/>
      <c r="PU22" s="2"/>
      <c r="PW22" s="55">
        <v>0</v>
      </c>
      <c r="QR22" s="5"/>
      <c r="QS22" s="5"/>
      <c r="RB22" s="2"/>
      <c r="RC22" s="2"/>
      <c r="RE22" s="55">
        <v>0</v>
      </c>
      <c r="RZ22" s="5"/>
      <c r="SA22" s="5"/>
      <c r="SJ22" s="2"/>
      <c r="SK22" s="2"/>
      <c r="SM22" s="55">
        <v>0</v>
      </c>
      <c r="TH22" s="5"/>
      <c r="TI22" s="5"/>
      <c r="TR22" s="2"/>
      <c r="TS22" s="2"/>
      <c r="TU22" s="55">
        <v>0</v>
      </c>
      <c r="UP22" s="5"/>
      <c r="UQ22" s="5"/>
      <c r="UZ22" s="2"/>
      <c r="VA22" s="2"/>
      <c r="VC22" s="55">
        <v>0</v>
      </c>
      <c r="VX22" s="5"/>
      <c r="VY22" s="5"/>
      <c r="WH22" s="2"/>
      <c r="WI22" s="2"/>
      <c r="WK22" s="55">
        <v>0</v>
      </c>
    </row>
    <row r="23" spans="1:609" x14ac:dyDescent="0.2">
      <c r="A23" s="5"/>
      <c r="B23" s="34" t="s">
        <v>48</v>
      </c>
      <c r="C23" s="5"/>
      <c r="AJ23" s="41"/>
      <c r="AK23" s="41"/>
      <c r="AL23" s="41"/>
      <c r="AM23" s="32"/>
      <c r="AN23" s="32"/>
      <c r="AO23" s="32"/>
      <c r="AP23" s="32"/>
      <c r="AQ23" s="56">
        <v>47.2</v>
      </c>
      <c r="BK23" s="41"/>
      <c r="BL23" s="41"/>
      <c r="BM23" s="41"/>
      <c r="BO23" s="32"/>
      <c r="BP23" s="32"/>
      <c r="BR23" s="56">
        <v>48</v>
      </c>
      <c r="CL23" s="41"/>
      <c r="CM23" s="41"/>
      <c r="CN23" s="41"/>
      <c r="CO23" s="32"/>
      <c r="CP23" s="32"/>
      <c r="CQ23" s="32"/>
      <c r="CR23" s="32"/>
      <c r="CS23" s="56">
        <v>48</v>
      </c>
      <c r="DP23" s="5"/>
      <c r="DQ23" s="5"/>
      <c r="DZ23" s="2"/>
      <c r="EA23" s="2"/>
      <c r="EC23" s="46">
        <v>48</v>
      </c>
      <c r="EX23" s="5"/>
      <c r="EY23" s="5"/>
      <c r="FH23" s="2"/>
      <c r="FI23" s="2"/>
      <c r="FK23" s="46">
        <v>48</v>
      </c>
      <c r="GF23" s="5"/>
      <c r="GG23" s="5"/>
      <c r="GP23" s="2"/>
      <c r="GQ23" s="2"/>
      <c r="GS23" s="56">
        <v>48</v>
      </c>
      <c r="HN23" s="5"/>
      <c r="HO23" s="5"/>
      <c r="HX23" s="2"/>
      <c r="HY23" s="2"/>
      <c r="IA23" s="56">
        <v>48</v>
      </c>
      <c r="IV23" s="5"/>
      <c r="IW23" s="5"/>
      <c r="JF23" s="2"/>
      <c r="JG23" s="2"/>
      <c r="JI23" s="56">
        <v>48</v>
      </c>
      <c r="KD23" s="5"/>
      <c r="KE23" s="5"/>
      <c r="KN23" s="2"/>
      <c r="KO23" s="2"/>
      <c r="KQ23" s="56">
        <v>48</v>
      </c>
      <c r="LL23" s="5"/>
      <c r="LM23" s="5"/>
      <c r="LV23" s="2"/>
      <c r="LW23" s="2"/>
      <c r="LY23" s="56">
        <v>48</v>
      </c>
      <c r="MT23" s="5"/>
      <c r="MU23" s="5"/>
      <c r="ND23" s="2"/>
      <c r="NE23" s="2"/>
      <c r="NG23" s="56">
        <v>48</v>
      </c>
      <c r="OB23" s="5"/>
      <c r="OC23" s="5"/>
      <c r="OL23" s="2"/>
      <c r="OM23" s="2"/>
      <c r="OO23" s="56">
        <v>48</v>
      </c>
      <c r="PJ23" s="5"/>
      <c r="PK23" s="5"/>
      <c r="PT23" s="2"/>
      <c r="PU23" s="2"/>
      <c r="PW23" s="56">
        <v>48</v>
      </c>
      <c r="QR23" s="5"/>
      <c r="QS23" s="5"/>
      <c r="RB23" s="2"/>
      <c r="RC23" s="2"/>
      <c r="RE23" s="56">
        <v>48</v>
      </c>
      <c r="RZ23" s="5"/>
      <c r="SA23" s="5"/>
      <c r="SJ23" s="2"/>
      <c r="SK23" s="2"/>
      <c r="SM23" s="56">
        <v>48</v>
      </c>
      <c r="TH23" s="5"/>
      <c r="TI23" s="5"/>
      <c r="TR23" s="2"/>
      <c r="TS23" s="2"/>
      <c r="TU23" s="56">
        <v>48</v>
      </c>
      <c r="UP23" s="5"/>
      <c r="UQ23" s="5"/>
      <c r="UZ23" s="2"/>
      <c r="VA23" s="2"/>
      <c r="VC23" s="56">
        <v>48</v>
      </c>
      <c r="VX23" s="5"/>
      <c r="VY23" s="5"/>
      <c r="WH23" s="2"/>
      <c r="WI23" s="2"/>
      <c r="WK23" s="56">
        <v>48</v>
      </c>
    </row>
    <row r="24" spans="1:609" x14ac:dyDescent="0.2">
      <c r="A24" s="5"/>
      <c r="B24" s="24" t="s">
        <v>49</v>
      </c>
      <c r="C24" s="5"/>
      <c r="AJ24" s="41"/>
      <c r="AK24" s="41"/>
      <c r="AL24" s="41"/>
      <c r="AM24" s="32"/>
      <c r="AN24" s="32"/>
      <c r="AO24" s="32"/>
      <c r="AP24" s="32"/>
      <c r="AQ24" s="57">
        <v>48.5</v>
      </c>
      <c r="BK24" s="41"/>
      <c r="BL24" s="41"/>
      <c r="BM24" s="41"/>
      <c r="BO24" s="32"/>
      <c r="BP24" s="32"/>
      <c r="BR24" s="57">
        <v>48.6</v>
      </c>
      <c r="CL24" s="41"/>
      <c r="CM24" s="41"/>
      <c r="CN24" s="41"/>
      <c r="CO24" s="32"/>
      <c r="CP24" s="32"/>
      <c r="CQ24" s="32"/>
      <c r="CR24" s="32"/>
      <c r="CS24" s="57">
        <v>48.6</v>
      </c>
      <c r="DP24" s="5"/>
      <c r="DQ24" s="5"/>
      <c r="DZ24" s="2"/>
      <c r="EA24" s="2"/>
      <c r="EC24" s="47">
        <v>48.6</v>
      </c>
      <c r="EX24" s="5"/>
      <c r="EY24" s="5"/>
      <c r="FH24" s="2"/>
      <c r="FI24" s="2"/>
      <c r="FK24" s="47">
        <v>48.6</v>
      </c>
      <c r="GF24" s="5"/>
      <c r="GG24" s="5"/>
      <c r="GP24" s="2"/>
      <c r="GQ24" s="2"/>
      <c r="GS24" s="57">
        <v>48.6</v>
      </c>
      <c r="HN24" s="5"/>
      <c r="HO24" s="5"/>
      <c r="HX24" s="2"/>
      <c r="HY24" s="2"/>
      <c r="IA24" s="57">
        <v>48.6</v>
      </c>
      <c r="IV24" s="5"/>
      <c r="IW24" s="5"/>
      <c r="JF24" s="2"/>
      <c r="JG24" s="2"/>
      <c r="JI24" s="57">
        <v>48.6</v>
      </c>
      <c r="KD24" s="5"/>
      <c r="KE24" s="5"/>
      <c r="KN24" s="2"/>
      <c r="KO24" s="2"/>
      <c r="KQ24" s="57">
        <v>48.6</v>
      </c>
      <c r="LL24" s="5"/>
      <c r="LM24" s="5"/>
      <c r="LV24" s="2"/>
      <c r="LW24" s="2"/>
      <c r="LY24" s="57">
        <v>48.6</v>
      </c>
      <c r="MT24" s="5"/>
      <c r="MU24" s="5"/>
      <c r="ND24" s="2"/>
      <c r="NE24" s="2"/>
      <c r="NG24" s="57">
        <v>48.6</v>
      </c>
      <c r="OB24" s="5"/>
      <c r="OC24" s="5"/>
      <c r="OL24" s="2"/>
      <c r="OM24" s="2"/>
      <c r="OO24" s="57">
        <v>48.6</v>
      </c>
      <c r="PJ24" s="5"/>
      <c r="PK24" s="5"/>
      <c r="PT24" s="2"/>
      <c r="PU24" s="2"/>
      <c r="PW24" s="57">
        <v>48.6</v>
      </c>
      <c r="QR24" s="5"/>
      <c r="QS24" s="5"/>
      <c r="RB24" s="2"/>
      <c r="RC24" s="2"/>
      <c r="RE24" s="57">
        <v>48.6</v>
      </c>
      <c r="RZ24" s="5"/>
      <c r="SA24" s="5"/>
      <c r="SJ24" s="2"/>
      <c r="SK24" s="2"/>
      <c r="SM24" s="57">
        <v>48.6</v>
      </c>
      <c r="TH24" s="5"/>
      <c r="TI24" s="5"/>
      <c r="TR24" s="2"/>
      <c r="TS24" s="2"/>
      <c r="TU24" s="57">
        <v>48.6</v>
      </c>
      <c r="UP24" s="5"/>
      <c r="UQ24" s="5"/>
      <c r="UZ24" s="2"/>
      <c r="VA24" s="2"/>
      <c r="VC24" s="57">
        <v>48.6</v>
      </c>
      <c r="VX24" s="5"/>
      <c r="VY24" s="5"/>
      <c r="WH24" s="2"/>
      <c r="WI24" s="2"/>
      <c r="WK24" s="57">
        <v>48.6</v>
      </c>
    </row>
    <row r="25" spans="1:609" x14ac:dyDescent="0.2">
      <c r="A25" s="5"/>
      <c r="B25" s="33" t="s">
        <v>62</v>
      </c>
      <c r="C25" s="5"/>
      <c r="AJ25" s="41"/>
      <c r="AK25" s="41"/>
      <c r="AL25" s="41"/>
      <c r="AM25" s="32"/>
      <c r="AN25" s="32"/>
      <c r="AO25" s="32"/>
      <c r="AP25" s="32"/>
      <c r="AQ25" s="58">
        <v>49.2</v>
      </c>
      <c r="BK25" s="41"/>
      <c r="BL25" s="41"/>
      <c r="BM25" s="41"/>
      <c r="BO25" s="32"/>
      <c r="BP25" s="32"/>
      <c r="BR25" s="58">
        <v>49.3</v>
      </c>
      <c r="CL25" s="41"/>
      <c r="CM25" s="41"/>
      <c r="CN25" s="41"/>
      <c r="CO25" s="32"/>
      <c r="CP25" s="32"/>
      <c r="CQ25" s="32"/>
      <c r="CR25" s="32"/>
      <c r="CS25" s="58">
        <v>49.3</v>
      </c>
      <c r="DP25" s="5"/>
      <c r="DQ25" s="5"/>
      <c r="DZ25" s="2"/>
      <c r="EA25" s="2"/>
      <c r="EB25" s="37"/>
      <c r="EC25" s="48">
        <v>49.3</v>
      </c>
      <c r="EX25" s="5"/>
      <c r="EY25" s="5"/>
      <c r="FH25" s="2"/>
      <c r="FI25" s="2"/>
      <c r="FJ25" s="37"/>
      <c r="FK25" s="48">
        <v>49.3</v>
      </c>
      <c r="GF25" s="5"/>
      <c r="GG25" s="5"/>
      <c r="GP25" s="2"/>
      <c r="GQ25" s="2"/>
      <c r="GR25" s="37"/>
      <c r="GS25" s="58">
        <v>49.3</v>
      </c>
      <c r="HN25" s="5"/>
      <c r="HO25" s="5"/>
      <c r="HX25" s="2"/>
      <c r="HY25" s="2"/>
      <c r="HZ25" s="37"/>
      <c r="IA25" s="58">
        <v>49.3</v>
      </c>
      <c r="IV25" s="5"/>
      <c r="IW25" s="5"/>
      <c r="JF25" s="2"/>
      <c r="JG25" s="2"/>
      <c r="JH25" s="37"/>
      <c r="JI25" s="58">
        <v>49.3</v>
      </c>
      <c r="KD25" s="5"/>
      <c r="KE25" s="5"/>
      <c r="KN25" s="2"/>
      <c r="KO25" s="2"/>
      <c r="KP25" s="37"/>
      <c r="KQ25" s="58">
        <v>49.3</v>
      </c>
      <c r="LL25" s="5"/>
      <c r="LM25" s="5"/>
      <c r="LV25" s="2"/>
      <c r="LW25" s="2"/>
      <c r="LX25" s="37"/>
      <c r="LY25" s="58">
        <v>49.3</v>
      </c>
      <c r="MT25" s="5"/>
      <c r="MU25" s="5"/>
      <c r="ND25" s="2"/>
      <c r="NE25" s="2"/>
      <c r="NF25" s="37"/>
      <c r="NG25" s="58">
        <v>49.3</v>
      </c>
      <c r="OB25" s="5"/>
      <c r="OC25" s="5"/>
      <c r="OL25" s="2"/>
      <c r="OM25" s="2"/>
      <c r="ON25" s="37"/>
      <c r="OO25" s="58">
        <v>49.3</v>
      </c>
      <c r="PJ25" s="5"/>
      <c r="PK25" s="5"/>
      <c r="PT25" s="2"/>
      <c r="PU25" s="2"/>
      <c r="PV25" s="37"/>
      <c r="PW25" s="58">
        <v>49.3</v>
      </c>
      <c r="QR25" s="5"/>
      <c r="QS25" s="5"/>
      <c r="RB25" s="2"/>
      <c r="RC25" s="2"/>
      <c r="RD25" s="37"/>
      <c r="RE25" s="58">
        <v>49.3</v>
      </c>
      <c r="RZ25" s="5"/>
      <c r="SA25" s="5"/>
      <c r="SJ25" s="2"/>
      <c r="SK25" s="2"/>
      <c r="SL25" s="37"/>
      <c r="SM25" s="58">
        <v>49.3</v>
      </c>
      <c r="TH25" s="5"/>
      <c r="TI25" s="5"/>
      <c r="TR25" s="2"/>
      <c r="TS25" s="2"/>
      <c r="TT25" s="37"/>
      <c r="TU25" s="58">
        <v>49.3</v>
      </c>
      <c r="UP25" s="5"/>
      <c r="UQ25" s="5"/>
      <c r="UZ25" s="2"/>
      <c r="VA25" s="2"/>
      <c r="VB25" s="37"/>
      <c r="VC25" s="58">
        <v>49.3</v>
      </c>
      <c r="VX25" s="5"/>
      <c r="VY25" s="5"/>
      <c r="WH25" s="2"/>
      <c r="WI25" s="2"/>
      <c r="WJ25" s="37"/>
      <c r="WK25" s="58">
        <v>49.3</v>
      </c>
    </row>
    <row r="26" spans="1:609" x14ac:dyDescent="0.2">
      <c r="A26" s="5"/>
      <c r="B26" s="25" t="s">
        <v>32</v>
      </c>
      <c r="C26" s="5"/>
      <c r="AJ26" s="41"/>
      <c r="AK26" s="41"/>
      <c r="AL26" s="41"/>
      <c r="AM26" s="32"/>
      <c r="AN26" s="41"/>
      <c r="AO26" s="41"/>
      <c r="AP26" s="32"/>
      <c r="AQ26" s="59">
        <v>50</v>
      </c>
      <c r="BK26" s="41"/>
      <c r="BL26" s="41"/>
      <c r="BM26" s="41"/>
      <c r="BO26" s="41"/>
      <c r="BP26" s="32"/>
      <c r="BR26" s="59">
        <v>50.2</v>
      </c>
      <c r="CL26" s="41"/>
      <c r="CM26" s="41"/>
      <c r="CN26" s="41"/>
      <c r="CO26" s="32"/>
      <c r="CP26" s="41"/>
      <c r="CQ26" s="32"/>
      <c r="CR26" s="32"/>
      <c r="CS26" s="59">
        <v>50.2</v>
      </c>
      <c r="DP26" s="5"/>
      <c r="DQ26" s="5"/>
      <c r="DZ26" s="41"/>
      <c r="EA26" s="2"/>
      <c r="EC26" s="49">
        <v>50.2</v>
      </c>
      <c r="EX26" s="5"/>
      <c r="EY26" s="5"/>
      <c r="FH26" s="41"/>
      <c r="FI26" s="2"/>
      <c r="FK26" s="49">
        <v>50.2</v>
      </c>
      <c r="GF26" s="5"/>
      <c r="GG26" s="5"/>
      <c r="GP26" s="2"/>
      <c r="GQ26" s="2"/>
      <c r="GS26" s="59">
        <v>50.2</v>
      </c>
      <c r="HN26" s="5"/>
      <c r="HO26" s="5"/>
      <c r="HX26" s="41"/>
      <c r="HY26" s="2"/>
      <c r="IA26" s="59">
        <v>50.2</v>
      </c>
      <c r="IV26" s="5"/>
      <c r="IW26" s="5"/>
      <c r="JF26" s="2"/>
      <c r="JG26" s="2"/>
      <c r="JI26" s="59">
        <v>50.2</v>
      </c>
      <c r="KD26" s="5"/>
      <c r="KE26" s="5"/>
      <c r="KN26" s="2"/>
      <c r="KO26" s="2"/>
      <c r="KQ26" s="59">
        <v>50.2</v>
      </c>
      <c r="LL26" s="5"/>
      <c r="LM26" s="5"/>
      <c r="LV26" s="2"/>
      <c r="LW26" s="2"/>
      <c r="LY26" s="59">
        <v>50.2</v>
      </c>
      <c r="MT26" s="5"/>
      <c r="MU26" s="5"/>
      <c r="ND26" s="2"/>
      <c r="NE26" s="2"/>
      <c r="NG26" s="59">
        <v>50.2</v>
      </c>
      <c r="OB26" s="5"/>
      <c r="OC26" s="5"/>
      <c r="OL26" s="2"/>
      <c r="OM26" s="2"/>
      <c r="OO26" s="59">
        <v>50.2</v>
      </c>
      <c r="PJ26" s="5"/>
      <c r="PK26" s="5"/>
      <c r="PT26" s="2"/>
      <c r="PU26" s="2"/>
      <c r="PW26" s="59">
        <v>50.2</v>
      </c>
      <c r="QR26" s="5"/>
      <c r="QS26" s="5"/>
      <c r="RB26" s="2"/>
      <c r="RC26" s="2"/>
      <c r="RE26" s="59">
        <v>50.2</v>
      </c>
      <c r="RZ26" s="5"/>
      <c r="SA26" s="5"/>
      <c r="SJ26" s="2"/>
      <c r="SK26" s="2"/>
      <c r="SM26" s="59">
        <v>50.2</v>
      </c>
      <c r="TH26" s="5"/>
      <c r="TI26" s="5"/>
      <c r="TR26" s="2"/>
      <c r="TS26" s="2"/>
      <c r="TU26" s="59">
        <v>50.2</v>
      </c>
      <c r="UP26" s="5"/>
      <c r="UQ26" s="5"/>
      <c r="UZ26" s="2"/>
      <c r="VA26" s="2"/>
      <c r="VC26" s="59">
        <v>50.2</v>
      </c>
      <c r="VX26" s="5"/>
      <c r="VY26" s="5"/>
      <c r="WH26" s="2"/>
      <c r="WI26" s="2"/>
      <c r="WK26" s="59">
        <v>50.2</v>
      </c>
    </row>
    <row r="27" spans="1:609" s="36" customFormat="1" x14ac:dyDescent="0.2">
      <c r="A27"/>
      <c r="B27" s="29" t="s">
        <v>54</v>
      </c>
      <c r="C27" s="2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 s="1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</row>
    <row r="33" spans="1:519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</row>
    <row r="34" spans="1:519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19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19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19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19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19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19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19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19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19" ht="17" x14ac:dyDescent="0.2">
      <c r="N43" s="10"/>
      <c r="O43" s="10"/>
      <c r="P43" s="10"/>
    </row>
    <row r="44" spans="1:519" ht="17" x14ac:dyDescent="0.2">
      <c r="N44" s="10"/>
      <c r="O44" s="10"/>
      <c r="P44" s="10"/>
    </row>
    <row r="45" spans="1:519" ht="17" x14ac:dyDescent="0.2">
      <c r="N45" s="10"/>
      <c r="O45" s="10"/>
      <c r="P45" s="10"/>
    </row>
    <row r="46" spans="1:519" ht="17" x14ac:dyDescent="0.2">
      <c r="N46" s="10"/>
      <c r="O46" s="10"/>
      <c r="P46" s="10"/>
    </row>
    <row r="47" spans="1:519" ht="17" x14ac:dyDescent="0.2">
      <c r="N47" s="10"/>
      <c r="O47" s="10"/>
      <c r="P47" s="10"/>
    </row>
    <row r="48" spans="1:519" ht="17" x14ac:dyDescent="0.2">
      <c r="N48" s="10"/>
      <c r="O48" s="10"/>
      <c r="P48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6">
      <sortCondition descending="1" ref="F1:F17"/>
    </sortState>
  </autoFilter>
  <mergeCells count="108"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</mergeCells>
  <phoneticPr fontId="21" type="noConversion"/>
  <conditionalFormatting sqref="H1:H1048576">
    <cfRule type="containsText" dxfId="538" priority="64" operator="containsText" text="No DD">
      <formula>NOT(ISERROR(SEARCH("No DD",H1)))</formula>
    </cfRule>
    <cfRule type="containsText" dxfId="537" priority="65" operator="containsText" text="Merit">
      <formula>NOT(ISERROR(SEARCH("Merit",H1)))</formula>
    </cfRule>
    <cfRule type="containsText" dxfId="536" priority="66" operator="containsText" text="Excellence">
      <formula>NOT(ISERROR(SEARCH("Excellence",H1)))</formula>
    </cfRule>
    <cfRule type="containsText" dxfId="535" priority="67" operator="containsText" text="Worlds Team">
      <formula>NOT(ISERROR(SEARCH("Worlds Team",H1)))</formula>
    </cfRule>
    <cfRule type="containsText" dxfId="534" priority="68" operator="containsText" text="National Team">
      <formula>NOT(ISERROR(SEARCH("National Team",H1)))</formula>
    </cfRule>
  </conditionalFormatting>
  <conditionalFormatting sqref="A4:A1048576">
    <cfRule type="expression" dxfId="533" priority="29">
      <formula>AND(G4&lt;&gt;"",F4="")</formula>
    </cfRule>
    <cfRule type="expression" dxfId="532" priority="69">
      <formula>IF(A4&gt;4,1,0)</formula>
    </cfRule>
  </conditionalFormatting>
  <conditionalFormatting sqref="Q4:AQ16">
    <cfRule type="expression" dxfId="531" priority="70" stopIfTrue="1">
      <formula>IF($AF4&lt;&gt;"",1,0)</formula>
    </cfRule>
  </conditionalFormatting>
  <conditionalFormatting sqref="AR4:BR16">
    <cfRule type="expression" dxfId="530" priority="63" stopIfTrue="1">
      <formula>IF($BG4&lt;&gt;"",1,0)</formula>
    </cfRule>
  </conditionalFormatting>
  <conditionalFormatting sqref="BS4:CS16">
    <cfRule type="expression" dxfId="529" priority="62" stopIfTrue="1">
      <formula>IF($CH4&lt;&gt;"",1,0)</formula>
    </cfRule>
  </conditionalFormatting>
  <conditionalFormatting sqref="BO27:BO1048576 BH1:BH1048576 BK1:BK1048576 BO1:BO25">
    <cfRule type="cellIs" dxfId="528" priority="75" operator="between">
      <formula>$BR$22</formula>
      <formula>1000</formula>
    </cfRule>
    <cfRule type="cellIs" dxfId="527" priority="76" operator="between">
      <formula>$BR$21</formula>
      <formula>$BR$22</formula>
    </cfRule>
    <cfRule type="cellIs" dxfId="526" priority="77" operator="between">
      <formula>$BR$20</formula>
      <formula>$BR$21</formula>
    </cfRule>
    <cfRule type="cellIs" dxfId="525" priority="78" operator="between">
      <formula>$BR$19</formula>
      <formula>$BR$20</formula>
    </cfRule>
  </conditionalFormatting>
  <conditionalFormatting sqref="CP27:CP1048576 CI1:CI1048576 CL1:CL1048576 CP1:CP25">
    <cfRule type="cellIs" dxfId="524" priority="71" operator="between">
      <formula>$CS$22</formula>
      <formula>1000</formula>
    </cfRule>
    <cfRule type="cellIs" dxfId="523" priority="72" operator="between">
      <formula>$CS$21</formula>
      <formula>$CS$22</formula>
    </cfRule>
    <cfRule type="cellIs" dxfId="522" priority="73" operator="between">
      <formula>$CS$20</formula>
      <formula>$CS$21</formula>
    </cfRule>
    <cfRule type="cellIs" dxfId="521" priority="74" operator="between">
      <formula>$CS$19</formula>
      <formula>$CS$20</formula>
    </cfRule>
  </conditionalFormatting>
  <conditionalFormatting sqref="DZ27:DZ1048576 DP1:DP1048576 DS1:DS1048576 DW1:DW1048576 DZ1:DZ25">
    <cfRule type="cellIs" dxfId="520" priority="85" operator="between">
      <formula>$EC$19</formula>
      <formula>$EC$20</formula>
    </cfRule>
  </conditionalFormatting>
  <conditionalFormatting sqref="AO26 AG1:AG1048576 AJ1:AJ1048576 AN1:AN1048576">
    <cfRule type="cellIs" dxfId="519" priority="50" operator="between">
      <formula>$AQ$22</formula>
      <formula>1000</formula>
    </cfRule>
    <cfRule type="cellIs" dxfId="518" priority="51" operator="between">
      <formula>$AQ$21</formula>
      <formula>$AQ$22</formula>
    </cfRule>
    <cfRule type="cellIs" dxfId="517" priority="52" operator="between">
      <formula>$AQ$20</formula>
      <formula>$AQ$21</formula>
    </cfRule>
    <cfRule type="cellIs" dxfId="516" priority="53" operator="between">
      <formula>$AQ$19</formula>
      <formula>$AQ$20</formula>
    </cfRule>
  </conditionalFormatting>
  <conditionalFormatting sqref="BO26">
    <cfRule type="cellIs" dxfId="515" priority="46" operator="between">
      <formula>$AQ$22</formula>
      <formula>1000</formula>
    </cfRule>
    <cfRule type="cellIs" dxfId="514" priority="47" operator="between">
      <formula>$AQ$21</formula>
      <formula>$AQ$22</formula>
    </cfRule>
    <cfRule type="cellIs" dxfId="513" priority="48" operator="between">
      <formula>$AQ$20</formula>
      <formula>$AQ$21</formula>
    </cfRule>
    <cfRule type="cellIs" dxfId="512" priority="49" operator="between">
      <formula>$AQ$19</formula>
      <formula>$AQ$20</formula>
    </cfRule>
  </conditionalFormatting>
  <conditionalFormatting sqref="CP26">
    <cfRule type="cellIs" dxfId="511" priority="42" operator="between">
      <formula>$AQ$22</formula>
      <formula>1000</formula>
    </cfRule>
    <cfRule type="cellIs" dxfId="510" priority="43" operator="between">
      <formula>$AQ$21</formula>
      <formula>$AQ$22</formula>
    </cfRule>
    <cfRule type="cellIs" dxfId="509" priority="44" operator="between">
      <formula>$AQ$20</formula>
      <formula>$AQ$21</formula>
    </cfRule>
    <cfRule type="cellIs" dxfId="508" priority="45" operator="between">
      <formula>$AQ$19</formula>
      <formula>$AQ$20</formula>
    </cfRule>
  </conditionalFormatting>
  <conditionalFormatting sqref="DZ26">
    <cfRule type="cellIs" dxfId="507" priority="38" operator="between">
      <formula>$AQ$22</formula>
      <formula>1000</formula>
    </cfRule>
    <cfRule type="cellIs" dxfId="506" priority="39" operator="between">
      <formula>$AQ$21</formula>
      <formula>$AQ$22</formula>
    </cfRule>
    <cfRule type="cellIs" dxfId="505" priority="40" operator="between">
      <formula>$AQ$20</formula>
      <formula>$AQ$21</formula>
    </cfRule>
    <cfRule type="cellIs" dxfId="504" priority="41" operator="between">
      <formula>$AQ$19</formula>
      <formula>$AQ$20</formula>
    </cfRule>
  </conditionalFormatting>
  <conditionalFormatting sqref="FH26">
    <cfRule type="cellIs" dxfId="503" priority="34" operator="between">
      <formula>$AQ$22</formula>
      <formula>1000</formula>
    </cfRule>
    <cfRule type="cellIs" dxfId="502" priority="35" operator="between">
      <formula>$AQ$21</formula>
      <formula>$AQ$22</formula>
    </cfRule>
    <cfRule type="cellIs" dxfId="501" priority="36" operator="between">
      <formula>$AQ$20</formula>
      <formula>$AQ$21</formula>
    </cfRule>
    <cfRule type="cellIs" dxfId="500" priority="37" operator="between">
      <formula>$AQ$19</formula>
      <formula>$AQ$20</formula>
    </cfRule>
  </conditionalFormatting>
  <conditionalFormatting sqref="HX26">
    <cfRule type="cellIs" dxfId="499" priority="30" operator="between">
      <formula>$AQ$22</formula>
      <formula>1000</formula>
    </cfRule>
    <cfRule type="cellIs" dxfId="498" priority="31" operator="between">
      <formula>$AQ$21</formula>
      <formula>$AQ$22</formula>
    </cfRule>
    <cfRule type="cellIs" dxfId="497" priority="32" operator="between">
      <formula>$AQ$20</formula>
      <formula>$AQ$21</formula>
    </cfRule>
    <cfRule type="cellIs" dxfId="496" priority="33" operator="between">
      <formula>$AQ$19</formula>
      <formula>$AQ$20</formula>
    </cfRule>
  </conditionalFormatting>
  <conditionalFormatting sqref="K1:K1048576 M1:M1048576">
    <cfRule type="expression" dxfId="495" priority="79">
      <formula>IF(K1=$BS$1,1,0)</formula>
    </cfRule>
    <cfRule type="expression" dxfId="494" priority="80">
      <formula>IF(K1=$AR$1,1,0)</formula>
    </cfRule>
    <cfRule type="expression" dxfId="493" priority="81">
      <formula>IF(K1=$Q$1,1,0)</formula>
    </cfRule>
  </conditionalFormatting>
  <conditionalFormatting sqref="CN1:CN1048576 AL1:AL1048576">
    <cfRule type="cellIs" dxfId="492" priority="166452" operator="between">
      <formula>AQ$26</formula>
      <formula>1000</formula>
    </cfRule>
    <cfRule type="cellIs" dxfId="491" priority="166453" operator="between">
      <formula>AQ$25</formula>
      <formula>AQ$26</formula>
    </cfRule>
  </conditionalFormatting>
  <conditionalFormatting sqref="DU1:DU1048576 FC1:FC1048576 GK1:GK1048576 HS1:HS1048576 JA1:JA1048576 KI1:KI1048576 LQ1:LQ1048576 MY1:MY1048576 OG1:OG1048576 PO1:PO1048576 QW1:QW1048576 SE1:SE1048576 UU1:UU26 TM1:TM26 WC1:WC26">
    <cfRule type="cellIs" dxfId="490" priority="166464" operator="between">
      <formula>EC$26</formula>
      <formula>1000</formula>
    </cfRule>
    <cfRule type="cellIs" dxfId="489" priority="166465" operator="between">
      <formula>EC$25</formula>
      <formula>EC$26</formula>
    </cfRule>
  </conditionalFormatting>
  <conditionalFormatting sqref="AI1:AI1048576 AL1:AL1048576 AP1:AP1048576">
    <cfRule type="cellIs" dxfId="488" priority="166548" operator="between">
      <formula>$AQ$26</formula>
      <formula>1000</formula>
    </cfRule>
    <cfRule type="cellIs" dxfId="487" priority="166549" operator="between">
      <formula>$AQ$25</formula>
      <formula>$AQ$26</formula>
    </cfRule>
    <cfRule type="cellIs" dxfId="486" priority="166550" operator="between">
      <formula>$AQ$24</formula>
      <formula>$AQ$25</formula>
    </cfRule>
    <cfRule type="cellIs" dxfId="485" priority="166551" operator="between">
      <formula>$AQ$23</formula>
      <formula>$AQ$24</formula>
    </cfRule>
  </conditionalFormatting>
  <conditionalFormatting sqref="BJ1:BJ1048576 BM1:BM1048576 BQ1:BQ1048576">
    <cfRule type="cellIs" dxfId="484" priority="166584" operator="between">
      <formula>$BR$26</formula>
      <formula>1000</formula>
    </cfRule>
    <cfRule type="cellIs" dxfId="483" priority="166585" operator="between">
      <formula>$BR$25</formula>
      <formula>$BR$26</formula>
    </cfRule>
    <cfRule type="cellIs" dxfId="482" priority="166586" operator="between">
      <formula>$BR$24</formula>
      <formula>$BR$25</formula>
    </cfRule>
    <cfRule type="cellIs" dxfId="481" priority="166587" operator="between">
      <formula>$BR$23</formula>
      <formula>$BR$24</formula>
    </cfRule>
  </conditionalFormatting>
  <conditionalFormatting sqref="CK1:CK1048576 CN1:CN1048576 CR1:CR1048576">
    <cfRule type="cellIs" dxfId="480" priority="166620" operator="between">
      <formula>$CS$26</formula>
      <formula>1000</formula>
    </cfRule>
    <cfRule type="cellIs" dxfId="479" priority="166621" operator="between">
      <formula>$CS$25</formula>
      <formula>$CS$26</formula>
    </cfRule>
    <cfRule type="cellIs" dxfId="478" priority="166622" operator="between">
      <formula>$CS$24</formula>
      <formula>$CS$25</formula>
    </cfRule>
    <cfRule type="cellIs" dxfId="477" priority="166623" operator="between">
      <formula>$CS$23</formula>
      <formula>$CS$24</formula>
    </cfRule>
  </conditionalFormatting>
  <conditionalFormatting sqref="MT1:MT1048576 MW1:MW1048576 NA1:NA1048576 ND1:ND1048576">
    <cfRule type="cellIs" dxfId="476" priority="167198" operator="between">
      <formula>$NG$19</formula>
      <formula>$NG$20</formula>
    </cfRule>
  </conditionalFormatting>
  <conditionalFormatting sqref="DR1:DR1048576 DU1:DU1048576 DY1:DY1048576 EB1:EB1048576">
    <cfRule type="cellIs" dxfId="475" priority="166668" operator="between">
      <formula>$EC$26</formula>
      <formula>1000</formula>
    </cfRule>
    <cfRule type="cellIs" dxfId="474" priority="166669" operator="between">
      <formula>$EC$25</formula>
      <formula>$EC$26</formula>
    </cfRule>
    <cfRule type="cellIs" dxfId="473" priority="166670" operator="between">
      <formula>$EC$24</formula>
      <formula>$EC$25</formula>
    </cfRule>
    <cfRule type="cellIs" dxfId="472" priority="166671" operator="between">
      <formula>$EC$23</formula>
      <formula>$EC$24</formula>
    </cfRule>
  </conditionalFormatting>
  <conditionalFormatting sqref="EZ1:EZ1048576 FC1:FC1048576 FG1:FG1048576 FJ1:FJ1048576">
    <cfRule type="cellIs" dxfId="471" priority="166716" operator="between">
      <formula>$FK$26</formula>
      <formula>1000</formula>
    </cfRule>
    <cfRule type="cellIs" dxfId="470" priority="166717" operator="between">
      <formula>$FK$25</formula>
      <formula>$FK$26</formula>
    </cfRule>
    <cfRule type="cellIs" dxfId="469" priority="166718" operator="between">
      <formula>$FK$24</formula>
      <formula>$FK$25</formula>
    </cfRule>
    <cfRule type="cellIs" dxfId="468" priority="166719" operator="between">
      <formula>$FK$23</formula>
      <formula>$FK$24</formula>
    </cfRule>
  </conditionalFormatting>
  <conditionalFormatting sqref="GF1:GF1048576 GI1:GI1048576 GM1:GM1048576 GP1:GP1048576">
    <cfRule type="cellIs" dxfId="467" priority="166766" stopIfTrue="1" operator="between">
      <formula>$GS$20</formula>
      <formula>1000</formula>
    </cfRule>
    <cfRule type="cellIs" dxfId="466" priority="166767" operator="between">
      <formula>$GS$19</formula>
      <formula>$GS$20</formula>
    </cfRule>
  </conditionalFormatting>
  <conditionalFormatting sqref="GH1:GH1048576 GK1:GK1048576 GO1:GO1048576 GR1:GR1048576">
    <cfRule type="cellIs" dxfId="465" priority="166812" operator="between">
      <formula>$GS$26</formula>
      <formula>1000</formula>
    </cfRule>
    <cfRule type="cellIs" dxfId="464" priority="166813" operator="between">
      <formula>$GS$25</formula>
      <formula>$GS$26</formula>
    </cfRule>
    <cfRule type="cellIs" dxfId="463" priority="166814" operator="between">
      <formula>$GS$24</formula>
      <formula>$GS$25</formula>
    </cfRule>
    <cfRule type="cellIs" dxfId="462" priority="166815" operator="between">
      <formula>$GS$23</formula>
      <formula>$GS$24</formula>
    </cfRule>
  </conditionalFormatting>
  <conditionalFormatting sqref="HP1:HP1048576 HS1:HS1048576 HW1:HW1048576 HZ1:HZ1048576">
    <cfRule type="cellIs" dxfId="461" priority="166860" operator="between">
      <formula>$IA$26</formula>
      <formula>1000</formula>
    </cfRule>
    <cfRule type="cellIs" dxfId="460" priority="166861" operator="between">
      <formula>$IA$25</formula>
      <formula>$IA$26</formula>
    </cfRule>
    <cfRule type="cellIs" dxfId="459" priority="166862" operator="between">
      <formula>$IA$24</formula>
      <formula>$IA$25</formula>
    </cfRule>
    <cfRule type="cellIs" dxfId="458" priority="166863" operator="between">
      <formula>$IA$23</formula>
      <formula>$IA$24</formula>
    </cfRule>
  </conditionalFormatting>
  <conditionalFormatting sqref="IV1:IV1048576 IY1:IY1048576 JC1:JC1048576 JF1:JF1048576">
    <cfRule type="cellIs" dxfId="457" priority="166910" stopIfTrue="1" operator="between">
      <formula>$JI$20</formula>
      <formula>1000</formula>
    </cfRule>
    <cfRule type="cellIs" dxfId="456" priority="166911" operator="between">
      <formula>$JI$19</formula>
      <formula>$JI$20</formula>
    </cfRule>
  </conditionalFormatting>
  <conditionalFormatting sqref="IX1:IX1048576 JA1:JA1048576 JE1:JE1048576 JH1:JH1048576">
    <cfRule type="cellIs" dxfId="455" priority="166956" operator="between">
      <formula>$JI$26</formula>
      <formula>1000</formula>
    </cfRule>
    <cfRule type="cellIs" dxfId="454" priority="166957" operator="between">
      <formula>$JI$25</formula>
      <formula>$JI$26</formula>
    </cfRule>
    <cfRule type="cellIs" dxfId="453" priority="166958" operator="between">
      <formula>$JI$24</formula>
      <formula>$JI$25</formula>
    </cfRule>
    <cfRule type="cellIs" dxfId="452" priority="166959" operator="between">
      <formula>$JI$23</formula>
      <formula>$JI$24</formula>
    </cfRule>
  </conditionalFormatting>
  <conditionalFormatting sqref="KD1:KD1048576 KG1:KG1048576 KK1:KK1048576 KN1:KN1048576">
    <cfRule type="cellIs" dxfId="451" priority="167006" stopIfTrue="1" operator="between">
      <formula>$KQ$20</formula>
      <formula>1000</formula>
    </cfRule>
    <cfRule type="cellIs" dxfId="450" priority="167007" operator="between">
      <formula>$KQ$19</formula>
      <formula>$KQ$20</formula>
    </cfRule>
  </conditionalFormatting>
  <conditionalFormatting sqref="KF1:KF1048576 KI1:KI1048576 KM1:KM1048576 KP1:KP1048576">
    <cfRule type="cellIs" dxfId="449" priority="167052" operator="between">
      <formula>$KQ$26</formula>
      <formula>1000</formula>
    </cfRule>
    <cfRule type="cellIs" dxfId="448" priority="167053" operator="between">
      <formula>$KQ$25</formula>
      <formula>$KQ$26</formula>
    </cfRule>
    <cfRule type="cellIs" dxfId="447" priority="167054" operator="between">
      <formula>$KQ$24</formula>
      <formula>$KQ$25</formula>
    </cfRule>
    <cfRule type="cellIs" dxfId="446" priority="167055" operator="between">
      <formula>$KQ$23</formula>
      <formula>$KQ$24</formula>
    </cfRule>
  </conditionalFormatting>
  <conditionalFormatting sqref="LL1:LL1048576 LO1:LO1048576 LS1:LS1048576 LV1:LV1048576">
    <cfRule type="cellIs" dxfId="445" priority="167102" stopIfTrue="1" operator="between">
      <formula>$LY$20</formula>
      <formula>1000</formula>
    </cfRule>
    <cfRule type="cellIs" dxfId="444" priority="167103" operator="between">
      <formula>$LY$19</formula>
      <formula>$LY$20</formula>
    </cfRule>
  </conditionalFormatting>
  <conditionalFormatting sqref="LN1:LN1048576 LQ1:LQ1048576 LU1:LU1048576 LX1:LX1048576">
    <cfRule type="cellIs" dxfId="443" priority="167148" operator="between">
      <formula>$LY$26</formula>
      <formula>1000</formula>
    </cfRule>
    <cfRule type="cellIs" dxfId="442" priority="167149" operator="between">
      <formula>$LY$25</formula>
      <formula>$LY$26</formula>
    </cfRule>
    <cfRule type="cellIs" dxfId="441" priority="167150" operator="between">
      <formula>$LY$24</formula>
      <formula>$LY$25</formula>
    </cfRule>
    <cfRule type="cellIs" dxfId="440" priority="167151" operator="between">
      <formula>$LY$23</formula>
      <formula>$LY$24</formula>
    </cfRule>
  </conditionalFormatting>
  <conditionalFormatting sqref="MT1:MT1048576 MW1:MW1048576 NA1:NA1048576">
    <cfRule type="cellIs" dxfId="439" priority="167197" operator="between">
      <formula>$NG$20</formula>
      <formula>1000</formula>
    </cfRule>
  </conditionalFormatting>
  <conditionalFormatting sqref="MV1:MV1048576 MY1:MY1048576 NC1:NC1048576 NF1:NF1048576">
    <cfRule type="cellIs" dxfId="438" priority="167223" operator="between">
      <formula>$NG$26</formula>
      <formula>1000</formula>
    </cfRule>
    <cfRule type="cellIs" dxfId="437" priority="167224" operator="between">
      <formula>$NG$25</formula>
      <formula>$NG$26</formula>
    </cfRule>
    <cfRule type="cellIs" dxfId="436" priority="167225" operator="between">
      <formula>$NG$24</formula>
      <formula>$NG$25</formula>
    </cfRule>
    <cfRule type="cellIs" dxfId="435" priority="167226" operator="between">
      <formula>$NG$23</formula>
      <formula>$NG$24</formula>
    </cfRule>
  </conditionalFormatting>
  <conditionalFormatting sqref="OB1:OB1048576 OE1:OE1048576 OI1:OI1048576 OL1:OL1048576">
    <cfRule type="cellIs" dxfId="434" priority="167273" stopIfTrue="1" operator="between">
      <formula>$OO$20</formula>
      <formula>1000</formula>
    </cfRule>
    <cfRule type="cellIs" dxfId="433" priority="167274" operator="between">
      <formula>$OO$19</formula>
      <formula>$OO$20</formula>
    </cfRule>
  </conditionalFormatting>
  <conditionalFormatting sqref="OD1:OD1048576 OG1:OG1048576 OK1:OK1048576 ON1:ON1048576">
    <cfRule type="cellIs" dxfId="432" priority="167319" operator="between">
      <formula>$OO$26</formula>
      <formula>1000</formula>
    </cfRule>
    <cfRule type="cellIs" dxfId="431" priority="167320" operator="between">
      <formula>$OO$25</formula>
      <formula>$OO$26</formula>
    </cfRule>
    <cfRule type="cellIs" dxfId="430" priority="167321" operator="between">
      <formula>$OO$24</formula>
      <formula>$OO$25</formula>
    </cfRule>
    <cfRule type="cellIs" dxfId="429" priority="167322" operator="between">
      <formula>$OO$23</formula>
      <formula>$OO$24</formula>
    </cfRule>
  </conditionalFormatting>
  <conditionalFormatting sqref="PJ1:PJ1048576 PM1:PM1048576 PQ1:PQ1048576 PT1:PT1048576">
    <cfRule type="cellIs" dxfId="428" priority="167369" stopIfTrue="1" operator="between">
      <formula>$PW$20</formula>
      <formula>1000</formula>
    </cfRule>
    <cfRule type="cellIs" dxfId="427" priority="167370" operator="between">
      <formula>$PW$19</formula>
      <formula>$PW$20</formula>
    </cfRule>
  </conditionalFormatting>
  <conditionalFormatting sqref="PL1:PL1048576 PO1:PO1048576 PS1:PS1048576 PV1:PV1048576">
    <cfRule type="cellIs" dxfId="426" priority="167415" operator="between">
      <formula>$PW$26</formula>
      <formula>1000</formula>
    </cfRule>
    <cfRule type="cellIs" dxfId="425" priority="167416" operator="between">
      <formula>$PW$25</formula>
      <formula>$PW$26</formula>
    </cfRule>
    <cfRule type="cellIs" dxfId="424" priority="167417" operator="between">
      <formula>$PW$24</formula>
      <formula>$PW$25</formula>
    </cfRule>
    <cfRule type="cellIs" dxfId="423" priority="167418" operator="between">
      <formula>$PW$23</formula>
      <formula>$PW$24</formula>
    </cfRule>
  </conditionalFormatting>
  <conditionalFormatting sqref="QR1:QR1048576 QU1:QU1048576 QY1:QY1048576 RB1:RB1048576 TK1:TK26 TO1:TO26 TR1:TR26 WA1:WA26 WE1:WE26 WH1:WH26 TH1:TH26 VX1:VX26">
    <cfRule type="cellIs" dxfId="422" priority="167465" stopIfTrue="1" operator="between">
      <formula>$RE$20</formula>
      <formula>1000</formula>
    </cfRule>
    <cfRule type="cellIs" dxfId="421" priority="167466" operator="between">
      <formula>$RE$19</formula>
      <formula>$RE$20</formula>
    </cfRule>
  </conditionalFormatting>
  <conditionalFormatting sqref="QT1:QT1048576 QW1:QW1048576 RA1:RA1048576 RD1:RD1048576 TM1:TM26 TQ1:TQ26 TT1:TT26 WC1:WC26 WG1:WG26 WJ1:WJ26 TJ1:TJ26 VZ1:VZ26">
    <cfRule type="cellIs" dxfId="420" priority="167575" operator="between">
      <formula>$RE$26</formula>
      <formula>1000</formula>
    </cfRule>
    <cfRule type="cellIs" dxfId="419" priority="167576" operator="between">
      <formula>$RE$25</formula>
      <formula>$RE$26</formula>
    </cfRule>
    <cfRule type="cellIs" dxfId="418" priority="167577" operator="between">
      <formula>$RE$24</formula>
      <formula>$RE$25</formula>
    </cfRule>
    <cfRule type="cellIs" dxfId="417" priority="167578" operator="between">
      <formula>$RE$23</formula>
      <formula>$RE$24</formula>
    </cfRule>
  </conditionalFormatting>
  <conditionalFormatting sqref="RZ1:RZ1048576 SC1:SC1048576 SG1:SG1048576 SJ1:SJ1048576 US1:US26 UW1:UW26 UZ1:UZ26 UP1:UP26">
    <cfRule type="cellIs" dxfId="416" priority="167689" stopIfTrue="1" operator="between">
      <formula>$SM$20</formula>
      <formula>1000</formula>
    </cfRule>
    <cfRule type="cellIs" dxfId="415" priority="167690" operator="between">
      <formula>$SM$19</formula>
      <formula>$SM$20</formula>
    </cfRule>
  </conditionalFormatting>
  <conditionalFormatting sqref="SB1:SB1048576 SE1:SE1048576 SI1:SI1048576 SL1:SL1048576 UU1:UU26 UY1:UY26 VB1:VB26 UR1:UR26">
    <cfRule type="cellIs" dxfId="414" priority="167767" operator="between">
      <formula>$SM$26</formula>
      <formula>1000</formula>
    </cfRule>
    <cfRule type="cellIs" dxfId="413" priority="167768" operator="between">
      <formula>$SM$25</formula>
      <formula>$SM$26</formula>
    </cfRule>
    <cfRule type="cellIs" dxfId="412" priority="167769" operator="between">
      <formula>$SM$24</formula>
      <formula>$SM$25</formula>
    </cfRule>
    <cfRule type="cellIs" dxfId="411" priority="167770" operator="between">
      <formula>$SM$23</formula>
      <formula>$SM$24</formula>
    </cfRule>
  </conditionalFormatting>
  <conditionalFormatting sqref="DZ1:DZ1048576 DP1:DP1048576 DS1:DS1048576 DW1:DW1048576">
    <cfRule type="cellIs" dxfId="410" priority="84" stopIfTrue="1" operator="between">
      <formula>$EC$20</formula>
      <formula>1000</formula>
    </cfRule>
  </conditionalFormatting>
  <conditionalFormatting sqref="FH1:FH1048576 EX1:EX1048576 FA1:FA1048576 FE1:FE1048576">
    <cfRule type="cellIs" dxfId="409" priority="60" stopIfTrue="1" operator="between">
      <formula>$FK$20</formula>
      <formula>1000</formula>
    </cfRule>
    <cfRule type="cellIs" dxfId="408" priority="61" operator="between">
      <formula>$FK$19</formula>
      <formula>$FK$20</formula>
    </cfRule>
  </conditionalFormatting>
  <conditionalFormatting sqref="HX1:HX1048576 HN1:HN1048576 HQ1:HQ1048576 HU1:HU1048576">
    <cfRule type="cellIs" dxfId="407" priority="56" stopIfTrue="1" operator="between">
      <formula>$IA$20</formula>
      <formula>1000</formula>
    </cfRule>
    <cfRule type="cellIs" dxfId="406" priority="57" operator="between">
      <formula>$IA$19</formula>
      <formula>$IA$20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102</v>
      </c>
      <c r="K1" s="71" t="s">
        <v>30</v>
      </c>
      <c r="L1" s="73" t="s">
        <v>138</v>
      </c>
      <c r="M1" s="71" t="s">
        <v>30</v>
      </c>
      <c r="N1" s="75" t="s">
        <v>13</v>
      </c>
      <c r="O1" s="71" t="s">
        <v>31</v>
      </c>
      <c r="P1" s="71" t="s">
        <v>30</v>
      </c>
      <c r="Q1" s="66" t="s">
        <v>189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9" t="s">
        <v>199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6" t="s">
        <v>234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0" t="s">
        <v>13</v>
      </c>
      <c r="CU1" s="70"/>
      <c r="CV1" s="66" t="s">
        <v>226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9" t="s">
        <v>229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6" t="s">
        <v>246</v>
      </c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9" t="s">
        <v>254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6" t="s">
        <v>253</v>
      </c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6"/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6"/>
      <c r="VE1" s="66"/>
      <c r="VF1" s="66"/>
      <c r="VG1" s="66"/>
      <c r="VH1" s="66"/>
      <c r="VI1" s="66"/>
      <c r="VJ1" s="66"/>
      <c r="VK1" s="66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9" t="s">
        <v>64</v>
      </c>
      <c r="WM1" s="69"/>
      <c r="WN1" s="69"/>
      <c r="WO1" s="69"/>
      <c r="WP1" s="69"/>
      <c r="WQ1" s="69"/>
      <c r="WR1" s="69"/>
      <c r="WS1" s="69"/>
      <c r="WT1" s="69"/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</row>
    <row r="2" spans="1:636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7" t="s">
        <v>18</v>
      </c>
      <c r="R2" s="67"/>
      <c r="S2" s="67"/>
      <c r="T2" s="67"/>
      <c r="U2" s="67"/>
      <c r="V2" s="67" t="s">
        <v>19</v>
      </c>
      <c r="W2" s="67"/>
      <c r="X2" s="67"/>
      <c r="Y2" s="67"/>
      <c r="Z2" s="67"/>
      <c r="AA2" s="67" t="s">
        <v>22</v>
      </c>
      <c r="AB2" s="67"/>
      <c r="AC2" s="67"/>
      <c r="AD2" s="67"/>
      <c r="AE2" s="67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68" t="s">
        <v>18</v>
      </c>
      <c r="AS2" s="68"/>
      <c r="AT2" s="68"/>
      <c r="AU2" s="68"/>
      <c r="AV2" s="68"/>
      <c r="AW2" s="68" t="s">
        <v>19</v>
      </c>
      <c r="AX2" s="68"/>
      <c r="AY2" s="68"/>
      <c r="AZ2" s="68"/>
      <c r="BA2" s="68"/>
      <c r="BB2" s="68" t="s">
        <v>22</v>
      </c>
      <c r="BC2" s="68"/>
      <c r="BD2" s="68"/>
      <c r="BE2" s="68"/>
      <c r="BF2" s="68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67" t="s">
        <v>18</v>
      </c>
      <c r="BT2" s="67"/>
      <c r="BU2" s="67"/>
      <c r="BV2" s="67"/>
      <c r="BW2" s="67"/>
      <c r="BX2" s="67" t="s">
        <v>19</v>
      </c>
      <c r="BY2" s="67"/>
      <c r="BZ2" s="67"/>
      <c r="CA2" s="67"/>
      <c r="CB2" s="67"/>
      <c r="CC2" s="67" t="s">
        <v>22</v>
      </c>
      <c r="CD2" s="67"/>
      <c r="CE2" s="67"/>
      <c r="CF2" s="67"/>
      <c r="CG2" s="67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67" t="s">
        <v>18</v>
      </c>
      <c r="CW2" s="67"/>
      <c r="CX2" s="67"/>
      <c r="CY2" s="67"/>
      <c r="CZ2" s="67"/>
      <c r="DA2" s="67" t="s">
        <v>19</v>
      </c>
      <c r="DB2" s="67"/>
      <c r="DC2" s="67"/>
      <c r="DD2" s="67"/>
      <c r="DE2" s="67"/>
      <c r="DF2" s="67" t="s">
        <v>99</v>
      </c>
      <c r="DG2" s="67"/>
      <c r="DH2" s="67"/>
      <c r="DI2" s="67"/>
      <c r="DJ2" s="67"/>
      <c r="DK2" s="67" t="s">
        <v>22</v>
      </c>
      <c r="DL2" s="67"/>
      <c r="DM2" s="67"/>
      <c r="DN2" s="67"/>
      <c r="DO2" s="67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68" t="s">
        <v>18</v>
      </c>
      <c r="EE2" s="68"/>
      <c r="EF2" s="68"/>
      <c r="EG2" s="68"/>
      <c r="EH2" s="68"/>
      <c r="EI2" s="68" t="s">
        <v>19</v>
      </c>
      <c r="EJ2" s="68"/>
      <c r="EK2" s="68"/>
      <c r="EL2" s="68"/>
      <c r="EM2" s="68"/>
      <c r="EN2" s="68" t="s">
        <v>99</v>
      </c>
      <c r="EO2" s="68"/>
      <c r="EP2" s="68"/>
      <c r="EQ2" s="68"/>
      <c r="ER2" s="68"/>
      <c r="ES2" s="68" t="s">
        <v>22</v>
      </c>
      <c r="ET2" s="68"/>
      <c r="EU2" s="68"/>
      <c r="EV2" s="68"/>
      <c r="EW2" s="68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67" t="s">
        <v>18</v>
      </c>
      <c r="FM2" s="67"/>
      <c r="FN2" s="67"/>
      <c r="FO2" s="67"/>
      <c r="FP2" s="67"/>
      <c r="FQ2" s="67" t="s">
        <v>19</v>
      </c>
      <c r="FR2" s="67"/>
      <c r="FS2" s="67"/>
      <c r="FT2" s="67"/>
      <c r="FU2" s="67"/>
      <c r="FV2" s="67" t="s">
        <v>99</v>
      </c>
      <c r="FW2" s="67"/>
      <c r="FX2" s="67"/>
      <c r="FY2" s="67"/>
      <c r="FZ2" s="67"/>
      <c r="GA2" s="67" t="s">
        <v>22</v>
      </c>
      <c r="GB2" s="67"/>
      <c r="GC2" s="67"/>
      <c r="GD2" s="67"/>
      <c r="GE2" s="67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68" t="s">
        <v>18</v>
      </c>
      <c r="GU2" s="68"/>
      <c r="GV2" s="68"/>
      <c r="GW2" s="68"/>
      <c r="GX2" s="68"/>
      <c r="GY2" s="68" t="s">
        <v>19</v>
      </c>
      <c r="GZ2" s="68"/>
      <c r="HA2" s="68"/>
      <c r="HB2" s="68"/>
      <c r="HC2" s="68"/>
      <c r="HD2" s="68" t="s">
        <v>99</v>
      </c>
      <c r="HE2" s="68"/>
      <c r="HF2" s="68"/>
      <c r="HG2" s="68"/>
      <c r="HH2" s="68"/>
      <c r="HI2" s="68" t="s">
        <v>22</v>
      </c>
      <c r="HJ2" s="68"/>
      <c r="HK2" s="68"/>
      <c r="HL2" s="68"/>
      <c r="HM2" s="68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67" t="s">
        <v>18</v>
      </c>
      <c r="IC2" s="67"/>
      <c r="ID2" s="67"/>
      <c r="IE2" s="67"/>
      <c r="IF2" s="67"/>
      <c r="IG2" s="67" t="s">
        <v>19</v>
      </c>
      <c r="IH2" s="67"/>
      <c r="II2" s="67"/>
      <c r="IJ2" s="67"/>
      <c r="IK2" s="67"/>
      <c r="IL2" s="67" t="s">
        <v>99</v>
      </c>
      <c r="IM2" s="67"/>
      <c r="IN2" s="67"/>
      <c r="IO2" s="67"/>
      <c r="IP2" s="67"/>
      <c r="IQ2" s="67" t="s">
        <v>22</v>
      </c>
      <c r="IR2" s="67"/>
      <c r="IS2" s="67"/>
      <c r="IT2" s="67"/>
      <c r="IU2" s="67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68" t="s">
        <v>18</v>
      </c>
      <c r="JK2" s="68"/>
      <c r="JL2" s="68"/>
      <c r="JM2" s="68"/>
      <c r="JN2" s="68"/>
      <c r="JO2" s="68" t="s">
        <v>19</v>
      </c>
      <c r="JP2" s="68"/>
      <c r="JQ2" s="68"/>
      <c r="JR2" s="68"/>
      <c r="JS2" s="68"/>
      <c r="JT2" s="68" t="s">
        <v>99</v>
      </c>
      <c r="JU2" s="68"/>
      <c r="JV2" s="68"/>
      <c r="JW2" s="68"/>
      <c r="JX2" s="68"/>
      <c r="JY2" s="68" t="s">
        <v>22</v>
      </c>
      <c r="JZ2" s="68"/>
      <c r="KA2" s="68"/>
      <c r="KB2" s="68"/>
      <c r="KC2" s="68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67" t="s">
        <v>18</v>
      </c>
      <c r="KS2" s="67"/>
      <c r="KT2" s="67"/>
      <c r="KU2" s="67"/>
      <c r="KV2" s="67"/>
      <c r="KW2" s="67" t="s">
        <v>19</v>
      </c>
      <c r="KX2" s="67"/>
      <c r="KY2" s="67"/>
      <c r="KZ2" s="67"/>
      <c r="LA2" s="67"/>
      <c r="LB2" s="67" t="s">
        <v>99</v>
      </c>
      <c r="LC2" s="67"/>
      <c r="LD2" s="67"/>
      <c r="LE2" s="67"/>
      <c r="LF2" s="67"/>
      <c r="LG2" s="67" t="s">
        <v>22</v>
      </c>
      <c r="LH2" s="67"/>
      <c r="LI2" s="67"/>
      <c r="LJ2" s="67"/>
      <c r="LK2" s="67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68" t="s">
        <v>18</v>
      </c>
      <c r="MA2" s="68"/>
      <c r="MB2" s="68"/>
      <c r="MC2" s="68"/>
      <c r="MD2" s="68"/>
      <c r="ME2" s="68" t="s">
        <v>19</v>
      </c>
      <c r="MF2" s="68"/>
      <c r="MG2" s="68"/>
      <c r="MH2" s="68"/>
      <c r="MI2" s="68"/>
      <c r="MJ2" s="68" t="s">
        <v>99</v>
      </c>
      <c r="MK2" s="68"/>
      <c r="ML2" s="68"/>
      <c r="MM2" s="68"/>
      <c r="MN2" s="68"/>
      <c r="MO2" s="68" t="s">
        <v>22</v>
      </c>
      <c r="MP2" s="68"/>
      <c r="MQ2" s="68"/>
      <c r="MR2" s="68"/>
      <c r="MS2" s="68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67" t="s">
        <v>18</v>
      </c>
      <c r="NI2" s="67"/>
      <c r="NJ2" s="67"/>
      <c r="NK2" s="67"/>
      <c r="NL2" s="67"/>
      <c r="NM2" s="67" t="s">
        <v>19</v>
      </c>
      <c r="NN2" s="67"/>
      <c r="NO2" s="67"/>
      <c r="NP2" s="67"/>
      <c r="NQ2" s="67"/>
      <c r="NR2" s="67" t="s">
        <v>99</v>
      </c>
      <c r="NS2" s="67"/>
      <c r="NT2" s="67"/>
      <c r="NU2" s="67"/>
      <c r="NV2" s="67"/>
      <c r="NW2" s="67" t="s">
        <v>22</v>
      </c>
      <c r="NX2" s="67"/>
      <c r="NY2" s="67"/>
      <c r="NZ2" s="67"/>
      <c r="OA2" s="67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68" t="s">
        <v>18</v>
      </c>
      <c r="OQ2" s="68"/>
      <c r="OR2" s="68"/>
      <c r="OS2" s="68"/>
      <c r="OT2" s="68"/>
      <c r="OU2" s="68" t="s">
        <v>19</v>
      </c>
      <c r="OV2" s="68"/>
      <c r="OW2" s="68"/>
      <c r="OX2" s="68"/>
      <c r="OY2" s="68"/>
      <c r="OZ2" s="68" t="s">
        <v>99</v>
      </c>
      <c r="PA2" s="68"/>
      <c r="PB2" s="68"/>
      <c r="PC2" s="68"/>
      <c r="PD2" s="68"/>
      <c r="PE2" s="68" t="s">
        <v>22</v>
      </c>
      <c r="PF2" s="68"/>
      <c r="PG2" s="68"/>
      <c r="PH2" s="68"/>
      <c r="PI2" s="68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67" t="s">
        <v>18</v>
      </c>
      <c r="PY2" s="67"/>
      <c r="PZ2" s="67"/>
      <c r="QA2" s="67"/>
      <c r="QB2" s="67"/>
      <c r="QC2" s="67" t="s">
        <v>19</v>
      </c>
      <c r="QD2" s="67"/>
      <c r="QE2" s="67"/>
      <c r="QF2" s="67"/>
      <c r="QG2" s="67"/>
      <c r="QH2" s="67" t="s">
        <v>99</v>
      </c>
      <c r="QI2" s="67"/>
      <c r="QJ2" s="67"/>
      <c r="QK2" s="67"/>
      <c r="QL2" s="67"/>
      <c r="QM2" s="67" t="s">
        <v>22</v>
      </c>
      <c r="QN2" s="67"/>
      <c r="QO2" s="67"/>
      <c r="QP2" s="67"/>
      <c r="QQ2" s="67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68" t="s">
        <v>18</v>
      </c>
      <c r="RG2" s="68"/>
      <c r="RH2" s="68"/>
      <c r="RI2" s="68"/>
      <c r="RJ2" s="68"/>
      <c r="RK2" s="68" t="s">
        <v>19</v>
      </c>
      <c r="RL2" s="68"/>
      <c r="RM2" s="68"/>
      <c r="RN2" s="68"/>
      <c r="RO2" s="68"/>
      <c r="RP2" s="68" t="s">
        <v>99</v>
      </c>
      <c r="RQ2" s="68"/>
      <c r="RR2" s="68"/>
      <c r="RS2" s="68"/>
      <c r="RT2" s="68"/>
      <c r="RU2" s="68" t="s">
        <v>22</v>
      </c>
      <c r="RV2" s="68"/>
      <c r="RW2" s="68"/>
      <c r="RX2" s="68"/>
      <c r="RY2" s="68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67" t="s">
        <v>18</v>
      </c>
      <c r="SO2" s="67"/>
      <c r="SP2" s="67"/>
      <c r="SQ2" s="67"/>
      <c r="SR2" s="67"/>
      <c r="SS2" s="67" t="s">
        <v>19</v>
      </c>
      <c r="ST2" s="67"/>
      <c r="SU2" s="67"/>
      <c r="SV2" s="67"/>
      <c r="SW2" s="67"/>
      <c r="SX2" s="67" t="s">
        <v>99</v>
      </c>
      <c r="SY2" s="67"/>
      <c r="SZ2" s="67"/>
      <c r="TA2" s="67"/>
      <c r="TB2" s="67"/>
      <c r="TC2" s="67" t="s">
        <v>22</v>
      </c>
      <c r="TD2" s="67"/>
      <c r="TE2" s="67"/>
      <c r="TF2" s="67"/>
      <c r="TG2" s="67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68" t="s">
        <v>18</v>
      </c>
      <c r="TW2" s="68"/>
      <c r="TX2" s="68"/>
      <c r="TY2" s="68"/>
      <c r="TZ2" s="68"/>
      <c r="UA2" s="68" t="s">
        <v>19</v>
      </c>
      <c r="UB2" s="68"/>
      <c r="UC2" s="68"/>
      <c r="UD2" s="68"/>
      <c r="UE2" s="68"/>
      <c r="UF2" s="68" t="s">
        <v>99</v>
      </c>
      <c r="UG2" s="68"/>
      <c r="UH2" s="68"/>
      <c r="UI2" s="68"/>
      <c r="UJ2" s="68"/>
      <c r="UK2" s="68" t="s">
        <v>22</v>
      </c>
      <c r="UL2" s="68"/>
      <c r="UM2" s="68"/>
      <c r="UN2" s="68"/>
      <c r="UO2" s="68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67" t="s">
        <v>18</v>
      </c>
      <c r="VE2" s="67"/>
      <c r="VF2" s="67"/>
      <c r="VG2" s="67"/>
      <c r="VH2" s="67"/>
      <c r="VI2" s="67" t="s">
        <v>19</v>
      </c>
      <c r="VJ2" s="67"/>
      <c r="VK2" s="67"/>
      <c r="VL2" s="67"/>
      <c r="VM2" s="67"/>
      <c r="VN2" s="67" t="s">
        <v>99</v>
      </c>
      <c r="VO2" s="67"/>
      <c r="VP2" s="67"/>
      <c r="VQ2" s="67"/>
      <c r="VR2" s="67"/>
      <c r="VS2" s="67" t="s">
        <v>22</v>
      </c>
      <c r="VT2" s="67"/>
      <c r="VU2" s="67"/>
      <c r="VV2" s="67"/>
      <c r="VW2" s="67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68" t="s">
        <v>18</v>
      </c>
      <c r="WM2" s="68"/>
      <c r="WN2" s="68"/>
      <c r="WO2" s="68"/>
      <c r="WP2" s="68"/>
      <c r="WQ2" s="68" t="s">
        <v>19</v>
      </c>
      <c r="WR2" s="68"/>
      <c r="WS2" s="68"/>
      <c r="WT2" s="68"/>
      <c r="WU2" s="68"/>
      <c r="WV2" s="68" t="s">
        <v>22</v>
      </c>
      <c r="WW2" s="68"/>
      <c r="WX2" s="68"/>
      <c r="WY2" s="68"/>
      <c r="WZ2" s="68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89</v>
      </c>
      <c r="C4" s="4" t="s">
        <v>7</v>
      </c>
      <c r="D4" s="4" t="s">
        <v>198</v>
      </c>
      <c r="E4" s="9">
        <f>SUM(J4,L4,N4)</f>
        <v>98.16</v>
      </c>
      <c r="F4" s="3" t="str">
        <f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P","")</f>
        <v>P</v>
      </c>
      <c r="G4" s="3" t="str">
        <f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R4&gt;=EC$18,DR4&lt;&gt;""),AND(DU4&gt;=EC$18,DU4&lt;&gt;""),AND(DY4&gt;=EC$18,DY4&lt;&gt;""),AND(EB4&gt;=EC$18,EB4&lt;&gt;""),AND(EZ4&gt;=FK$18,EZ4&lt;&gt;""),AND(FC4&gt;=FK$18,FC4&lt;&gt;""),AND(FG4&gt;=FK$18,FG4&lt;&gt;""),AND(FJ4&gt;=FK$18,FJ4&lt;&gt;""),AND(GH4&gt;=GS$18,GH4&lt;&gt;""),AND(GK4&gt;=GS$18,GK4&lt;&gt;""),AND(GO4&gt;=GS$18,GO4&lt;&gt;""),AND(GR4&gt;=GS$18,GR4&lt;&gt;""),AND(HP4&gt;=IA$18,HP4&lt;&gt;""),AND(HS4&gt;=IA$18,HS4&lt;&gt;""),AND(HW4&gt;=IA$18,HW4&lt;&gt;""),AND(HZ4&gt;=IA$18,HZ4&lt;&gt;""),AND(IX4&gt;=JI$18,IX4&lt;&gt;""),AND(JA4&gt;=JI$18,JA4&lt;&gt;""),AND(JE4&gt;=JI$18,JE4&lt;&gt;""),AND(JH4&gt;=JI$18,JH4&lt;&gt;""),AND(KF4&gt;=KQ$18,KF4&lt;&gt;""),AND(KI4&gt;=KQ$18,KI4&lt;&gt;""),AND(KM4&gt;=KQ$18,KM4&lt;&gt;""),AND(KP4&gt;=KQ$18,KP4&lt;&gt;""),AND(LN4&gt;=LY$18,LN4&lt;&gt;""),AND(LQ4&gt;=LY$18,LQ4&lt;&gt;""),AND(LU4&gt;=LY$18,LU4&lt;&gt;""),AND(LX4&gt;=LY$18,LX4&lt;&gt;""),AND(MV4&gt;=NG$18,MV4&lt;&gt;""),AND(MY4&gt;=NG$18,MY4&lt;&gt;""),AND(NC4&gt;=NG$18,NC4&lt;&gt;""),AND(NF4&gt;=NG$18,NF4&lt;&gt;""),AND(OD4&gt;=OO$18,OD4&lt;&gt;""),AND(OG4&gt;=OO$18,OG4&lt;&gt;""),AND(OK4&gt;=OO$18,OK4&lt;&gt;""),AND(ON4&gt;=OO$18,ON4&lt;&gt;""),AND(PL4&gt;=PW$18,PL4&lt;&gt;""),AND(PO4&gt;=PW$18,PO4&lt;&gt;""),AND(PS4&gt;=PW$18,PS4&lt;&gt;""),AND(PV4&gt;=PW$18,PV4&lt;&gt;""),AND(QT4&gt;=RE$18,QT4&lt;&gt;""),AND(QW4&gt;=RE$18,QW4&lt;&gt;""),AND(RA4&gt;=RE$18,RA4&lt;&gt;""),AND(RD4&gt;=RE$18,RD4&lt;&gt;""),AND(SB4&gt;=SM$18,SB4&lt;&gt;""),AND(SE4&gt;=SM$18,SE4&lt;&gt;""),AND(SI4&gt;=SM$18,SI4&lt;&gt;""),AND(SL4&gt;=SM$18,SL4&lt;&gt;""),AND(TJ4&gt;=TU$18,TJ4&lt;&gt;""),AND(TM4&gt;=TU$18,TM4&lt;&gt;""),AND(TQ4&gt;=TU$18,TQ4&lt;&gt;""),AND(TT4&gt;=TU$18,TT4&lt;&gt;""),AND(UR4&gt;=VC$18,UR4&lt;&gt;""),AND(UU4&gt;=VC$18,UU4&lt;&gt;""),AND(UY4&gt;=VC$18,UY4&lt;&gt;""),AND(VB4&gt;=VC$18,VB4&lt;&gt;""),AND(VZ4&gt;=WK$18,VZ4&lt;&gt;""),AND(WC4&gt;=WK$18,WC4&lt;&gt;""),AND(WG4&gt;=WK$18,WG4&lt;&gt;""),AND(WJ4&gt;=WK$18,WJ4&lt;&gt;"")),"P","")</f>
        <v>P</v>
      </c>
      <c r="H4" s="36" t="str">
        <f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,AND(TH4&gt;=TU$16,TH4&lt;&gt;"",TJ4&gt;=TU$20,TJ4&lt;&gt;""),AND(TK4&gt;=TU$16,TK4&lt;&gt;"",TM4&gt;=TU$20,TM4&lt;&gt;""),AND(TO4&gt;=TU$16,TO4&lt;&gt;"",TQ4&gt;=TU$20,TQ4&lt;&gt;""),AND(TR4&gt;=TU$16,TR4&lt;&gt;"",TT4&gt;=TU$20,TT4&lt;&gt;""),AND(UP4&gt;=VC$16,UP4&lt;&gt;"",UR4&gt;=VC$20,UR4&lt;&gt;""),AND(US4&gt;=VC$16,US4&lt;&gt;"",UU4&gt;=VC$20,UU4&lt;&gt;""),AND(UW4&gt;=VC$16,UW4&lt;&gt;"",UY4&gt;=VC$20,UY4&lt;&gt;""),AND(UZ4&gt;=VC$16,UZ4&lt;&gt;"",VB4&gt;=VC$20,VB4&lt;&gt;""),AND(VX4&gt;=WK$16,VX4&lt;&gt;"",VZ4&gt;=WK$20,VZ4&lt;&gt;""),AND(WA4&gt;=WK$16,WA4&lt;&gt;"",WC4&gt;=WK$20,WC4&lt;&gt;""),AND(WE4&gt;=WK$16,WE4&lt;&gt;"",WG4&gt;=WK$20,WG4&lt;&gt;""),AND(WH4&gt;=WK$16,WH4&lt;&gt;"",WJ4&gt;=WK$20,WJ4&lt;&gt;"")),"Excellence",IF(I4="P","Worlds Team",IF(F4="P","National Team","")))))</f>
        <v>Merit</v>
      </c>
      <c r="I4" s="3" t="str">
        <f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P","")</f>
        <v>P</v>
      </c>
      <c r="J4" s="8">
        <f>IF(COUNT(AI4,AL4,AP4,BJ4,BM4,BQ4,CK4,CN4,CR4)&gt;0,LARGE((AI4,AL4,AP4,BJ4,BM4,BQ4,CK4,CN4,CR4),1),0)</f>
        <v>49.129999999999995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48.81</v>
      </c>
      <c r="M4" s="8" t="str">
        <f>IF(L4="","",IF(OR(L4=CK4,L4=CN4,L4=CR4),$BS$1,IF(OR(L4=BJ4,L4=BM4,L4=BQ4),$AR$1,IF(OR(L4=AI4,L4=AL4,L4=AP4),$Q$1,""))))</f>
        <v>2025 Elite Canada</v>
      </c>
      <c r="N4" s="8">
        <f>IF(MAX(CT4,CU4)&gt;0,MAX(CT4,CU4),"")</f>
        <v>0.21999999999999886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ITA (April 6)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>
        <v>8.5500000000000007</v>
      </c>
      <c r="AS4" s="26">
        <v>9</v>
      </c>
      <c r="AT4" s="26">
        <v>12.2</v>
      </c>
      <c r="AU4" s="26">
        <v>19.059999999999999</v>
      </c>
      <c r="AV4" s="26">
        <v>0</v>
      </c>
      <c r="AW4" s="26">
        <v>8.68</v>
      </c>
      <c r="AX4" s="26">
        <v>9.35</v>
      </c>
      <c r="AY4" s="26">
        <v>12.2</v>
      </c>
      <c r="AZ4" s="26">
        <v>18.899999999999999</v>
      </c>
      <c r="BA4" s="26">
        <v>0</v>
      </c>
      <c r="BB4" s="26">
        <v>1.63</v>
      </c>
      <c r="BC4" s="26">
        <v>1.8</v>
      </c>
      <c r="BD4" s="26">
        <v>3</v>
      </c>
      <c r="BE4" s="26">
        <v>3.26</v>
      </c>
      <c r="BF4" s="26">
        <v>0</v>
      </c>
      <c r="BG4" s="28"/>
      <c r="BH4" s="39">
        <f>IF(AT4&gt;0,AT4,"")</f>
        <v>12.2</v>
      </c>
      <c r="BI4" s="39">
        <f>IF(AU4&gt;0,AU4,"")</f>
        <v>19.059999999999999</v>
      </c>
      <c r="BJ4" s="11">
        <f>IF(SUM(AR4:AU4)-AV4&gt;0,SUM(AR4:AU4)-AV4,"")</f>
        <v>48.81</v>
      </c>
      <c r="BK4" s="11">
        <f>IF(AY4&gt;0,AY4,"")</f>
        <v>12.2</v>
      </c>
      <c r="BL4" s="11">
        <f>IF(AZ4&gt;0,AZ4,"")</f>
        <v>18.899999999999999</v>
      </c>
      <c r="BM4" s="11">
        <f>IF(SUM(AW4:AZ4)-BA4&gt;0,SUM(AW4:AZ4)-BA4,"")</f>
        <v>49.129999999999995</v>
      </c>
      <c r="BN4" s="11">
        <f>IF(BJ4="","",MAX(BJ4,BM4))</f>
        <v>49.129999999999995</v>
      </c>
      <c r="BO4" s="11">
        <f>IF(BD4&gt;0,BD4,"")</f>
        <v>3</v>
      </c>
      <c r="BP4" s="11">
        <f>IF(BE4&gt;0,BE4,"")</f>
        <v>3.26</v>
      </c>
      <c r="BQ4" s="11">
        <f>IF(SUM(BB4:BE4)-BF4&gt;0,SUM(BB4:BE4)-BF4,"")</f>
        <v>9.69</v>
      </c>
      <c r="BR4" s="11">
        <f>IF(SUM(BN4,BQ4)&gt;0,SUM(BN4,BQ4),"")</f>
        <v>58.819999999999993</v>
      </c>
      <c r="BS4" s="22">
        <v>4.04</v>
      </c>
      <c r="BT4" s="22">
        <v>4.8</v>
      </c>
      <c r="BU4" s="22">
        <v>7.1</v>
      </c>
      <c r="BV4" s="22">
        <v>8.7200000000000006</v>
      </c>
      <c r="BW4" s="22">
        <v>0</v>
      </c>
      <c r="BX4" s="22">
        <v>0.75</v>
      </c>
      <c r="BY4" s="22">
        <v>0.9</v>
      </c>
      <c r="BZ4" s="22">
        <v>1.7</v>
      </c>
      <c r="CA4" s="22">
        <v>1.48</v>
      </c>
      <c r="CB4" s="22">
        <v>0</v>
      </c>
      <c r="CC4" s="22">
        <v>8.19</v>
      </c>
      <c r="CD4" s="22">
        <v>8.9499999999999993</v>
      </c>
      <c r="CE4" s="22">
        <v>14</v>
      </c>
      <c r="CF4" s="22">
        <v>14.28</v>
      </c>
      <c r="CG4" s="22">
        <v>0</v>
      </c>
      <c r="CH4" s="27"/>
      <c r="CI4" s="38">
        <f>IF(BU4&gt;0,BU4,"")</f>
        <v>7.1</v>
      </c>
      <c r="CJ4" s="38">
        <f>IF(BV4&gt;0,BV4,"")</f>
        <v>8.7200000000000006</v>
      </c>
      <c r="CK4" s="40">
        <f>IF(SUM(BS4:BV4)-BW4&gt;0,SUM(BS4:BV4)-BW4,"")</f>
        <v>24.66</v>
      </c>
      <c r="CL4" s="40">
        <f>IF(BZ4&gt;0,BZ4,"")</f>
        <v>1.7</v>
      </c>
      <c r="CM4" s="40">
        <f>IF(CA4&gt;0,CA4,"")</f>
        <v>1.48</v>
      </c>
      <c r="CN4" s="40">
        <f>IF(SUM(BX4:CA4)-CB4&gt;0,SUM(BX4:CA4)-CB4,"")</f>
        <v>4.83</v>
      </c>
      <c r="CO4" s="40">
        <f>IF(CK4="","",MAX(CK4,CN4))</f>
        <v>24.66</v>
      </c>
      <c r="CP4" s="40">
        <f>IF(CE4&gt;0,CE4,"")</f>
        <v>14</v>
      </c>
      <c r="CQ4" s="40">
        <f>IF(CF4&gt;0,CF4,"")</f>
        <v>14.28</v>
      </c>
      <c r="CR4" s="40">
        <f>IF(SUM(CC4:CF4)-CG4&gt;0,SUM(CC4:CF4)-CG4,"")</f>
        <v>45.42</v>
      </c>
      <c r="CS4" s="40">
        <f>IF(SUM(CO4,CR4)&gt;0,SUM(CO4,CR4),"")</f>
        <v>70.08</v>
      </c>
      <c r="CT4" s="51">
        <f>IF(MAX(DV4,FD4,GL4,HT4,JB4,KJ4,LR4,MZ4,OH4,PP4,QX4,SF4,TN4,UV4,WD4)-IF(L4="",0,L4)&gt;0.001,MAX(DV4,FD4,GL4,HT4,JB4,KJ4,LR4,MZ4,OH4,PP4,QX4,SF4,TN4,UV4,WD4)-IF(L4="",0,L4),"")</f>
        <v>0.21999999999999886</v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>
        <v>8.1999999999999993</v>
      </c>
      <c r="CW4" s="17">
        <v>9.6</v>
      </c>
      <c r="CX4" s="17">
        <v>12.2</v>
      </c>
      <c r="CY4" s="17">
        <v>18.38</v>
      </c>
      <c r="CZ4" s="17">
        <v>0</v>
      </c>
      <c r="DA4" s="17">
        <v>8</v>
      </c>
      <c r="DB4" s="17">
        <v>9.15</v>
      </c>
      <c r="DC4" s="17">
        <v>14</v>
      </c>
      <c r="DD4" s="17">
        <v>17.88</v>
      </c>
      <c r="DE4" s="17">
        <v>0</v>
      </c>
      <c r="DF4" s="17"/>
      <c r="DG4" s="17"/>
      <c r="DH4" s="17"/>
      <c r="DI4" s="17"/>
      <c r="DJ4" s="17"/>
      <c r="DK4" s="17">
        <v>4.2</v>
      </c>
      <c r="DL4" s="17">
        <v>4.55</v>
      </c>
      <c r="DM4" s="17">
        <v>7.1</v>
      </c>
      <c r="DN4" s="17">
        <v>9.1999999999999993</v>
      </c>
      <c r="DO4" s="17">
        <v>0</v>
      </c>
      <c r="DP4" s="40">
        <f>IF(CX4&gt;0,CX4,"")</f>
        <v>12.2</v>
      </c>
      <c r="DQ4" s="40">
        <f>IF(CY4&gt;0,CY4,"")</f>
        <v>18.38</v>
      </c>
      <c r="DR4" s="40">
        <f>IF(SUM(CV4:CY4)-CZ4&gt;0,SUM(CV4:CY4)-CZ4,"")</f>
        <v>48.379999999999995</v>
      </c>
      <c r="DS4" s="40">
        <f>IF(DC4&gt;0,DC4,"")</f>
        <v>14</v>
      </c>
      <c r="DT4" s="40">
        <f>IF(DD4&gt;0,DD4,"")</f>
        <v>17.88</v>
      </c>
      <c r="DU4" s="40">
        <f>IF(SUM(DA4:DD4)-DE4&gt;0,SUM(DA4:DD4)-DE4,"")</f>
        <v>49.03</v>
      </c>
      <c r="DV4" s="40">
        <f>IF(MAX(DR4,DU4)&gt;0,MAX(DR4,DU4),"")</f>
        <v>49.03</v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>
        <f>IF(DM4&gt;0,DM4,"")</f>
        <v>7.1</v>
      </c>
      <c r="EA4" s="40">
        <f>IF(DN4&gt;0,DN4,"")</f>
        <v>9.1999999999999993</v>
      </c>
      <c r="EB4" s="40">
        <f>IF(SUM(DK4:DN4)-DO4&gt;0,SUM(DK4:DN4)-DO4,"")</f>
        <v>25.049999999999997</v>
      </c>
      <c r="EC4" s="40">
        <f>IF(SUM(DV4,DY4,EB4)&gt;0,SUM(DV4,DY4,EB4),"")</f>
        <v>74.08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>
        <v>7.5</v>
      </c>
      <c r="FM4" s="17">
        <v>9.25</v>
      </c>
      <c r="FN4" s="17">
        <v>14</v>
      </c>
      <c r="FO4" s="17">
        <v>17.739999999999998</v>
      </c>
      <c r="FP4" s="17">
        <v>0.2</v>
      </c>
      <c r="FQ4" s="17">
        <v>7.55</v>
      </c>
      <c r="FR4" s="17">
        <v>9.4</v>
      </c>
      <c r="FS4" s="17">
        <v>14</v>
      </c>
      <c r="FT4" s="17">
        <v>15.78</v>
      </c>
      <c r="FU4" s="17">
        <v>0</v>
      </c>
      <c r="FV4" s="17"/>
      <c r="FW4" s="17"/>
      <c r="FX4" s="17"/>
      <c r="FY4" s="17"/>
      <c r="FZ4" s="17"/>
      <c r="GA4" s="17">
        <v>8</v>
      </c>
      <c r="GB4" s="17">
        <v>9.3000000000000007</v>
      </c>
      <c r="GC4" s="17">
        <v>14</v>
      </c>
      <c r="GD4" s="17">
        <v>17.28</v>
      </c>
      <c r="GE4" s="17">
        <v>0</v>
      </c>
      <c r="GF4" s="40">
        <f>IF(FN4&gt;0,FN4,"")</f>
        <v>14</v>
      </c>
      <c r="GG4" s="40">
        <f>IF(FO4&gt;0,FO4,"")</f>
        <v>17.739999999999998</v>
      </c>
      <c r="GH4" s="40">
        <f>IF(SUM(FL4:FO4)-FP4&gt;0,SUM(FL4:FO4)-FP4,"")</f>
        <v>48.289999999999992</v>
      </c>
      <c r="GI4" s="40">
        <f>IF(FS4&gt;0,FS4,"")</f>
        <v>14</v>
      </c>
      <c r="GJ4" s="40">
        <f>IF(FT4&gt;0,FT4,"")</f>
        <v>15.78</v>
      </c>
      <c r="GK4" s="40">
        <f>IF(SUM(FQ4:FT4)-FU4&gt;0,SUM(FQ4:FT4)-FU4,"")</f>
        <v>46.73</v>
      </c>
      <c r="GL4" s="40">
        <f>IF(MAX(GH4,GK4)&gt;0,MAX(GH4,GK4),"")</f>
        <v>48.289999999999992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>
        <f>IF(GC4&gt;0,GC4,"")</f>
        <v>14</v>
      </c>
      <c r="GQ4" s="40">
        <f>IF(GD4&gt;0,GD4,"")</f>
        <v>17.28</v>
      </c>
      <c r="GR4" s="40">
        <f>IF(SUM(GA4:GD4)-GE4&gt;0,SUM(GA4:GD4)-GE4,"")</f>
        <v>48.58</v>
      </c>
      <c r="GS4" s="40">
        <f>IF(SUM(GL4,GO4,GR4)&gt;0,SUM(GL4,GO4,GR4),"")</f>
        <v>96.86999999999999</v>
      </c>
      <c r="GT4" s="18">
        <v>7.65</v>
      </c>
      <c r="GU4" s="18">
        <v>9.15</v>
      </c>
      <c r="GV4" s="18">
        <v>14</v>
      </c>
      <c r="GW4" s="18">
        <v>18.079999999999998</v>
      </c>
      <c r="GX4" s="18">
        <v>0.4</v>
      </c>
      <c r="GY4" s="18">
        <v>7.45</v>
      </c>
      <c r="GZ4" s="18">
        <v>9.4499999999999993</v>
      </c>
      <c r="HA4" s="18">
        <v>14</v>
      </c>
      <c r="HB4" s="18">
        <v>17.28</v>
      </c>
      <c r="HC4" s="18">
        <v>0</v>
      </c>
      <c r="HD4" s="18">
        <v>3.15</v>
      </c>
      <c r="HE4" s="18">
        <v>3.6</v>
      </c>
      <c r="HF4" s="18">
        <v>5.6</v>
      </c>
      <c r="HG4" s="18">
        <v>7.5</v>
      </c>
      <c r="HH4" s="18">
        <v>0</v>
      </c>
      <c r="HI4" s="18">
        <v>7.5</v>
      </c>
      <c r="HJ4" s="18">
        <v>9.4</v>
      </c>
      <c r="HK4" s="18">
        <v>14</v>
      </c>
      <c r="HL4" s="18">
        <v>16.84</v>
      </c>
      <c r="HM4" s="18">
        <v>0</v>
      </c>
      <c r="HN4" s="11">
        <f>IF(GV4&gt;0,GV4,"")</f>
        <v>14</v>
      </c>
      <c r="HO4" s="11">
        <f>IF(GW4&gt;0,GW4,"")</f>
        <v>18.079999999999998</v>
      </c>
      <c r="HP4" s="11">
        <f>IF(SUM(GT4:GW4)-GX4&gt;0,SUM(GT4:GW4)-GX4,"")</f>
        <v>48.48</v>
      </c>
      <c r="HQ4" s="11">
        <f>IF(HA4&gt;0,HA4,"")</f>
        <v>14</v>
      </c>
      <c r="HR4" s="11">
        <f>IF(HB4&gt;0,HB4,"")</f>
        <v>17.28</v>
      </c>
      <c r="HS4" s="11">
        <f>IF(SUM(GY4:HB4)-HC4&gt;0,SUM(GY4:HB4)-HC4,"")</f>
        <v>48.18</v>
      </c>
      <c r="HT4" s="11">
        <f>IF(MAX(HP4,HS4)&gt;0,MAX(HP4,HS4),"")</f>
        <v>48.48</v>
      </c>
      <c r="HU4" s="11">
        <f>IF(HF4&gt;0,HF4,"")</f>
        <v>5.6</v>
      </c>
      <c r="HV4" s="11">
        <f>IF(HG4&gt;0,HG4,"")</f>
        <v>7.5</v>
      </c>
      <c r="HW4" s="11">
        <f>IF(SUM(HD4:HG4)-HH4&gt;0,SUM(HD4:HG4)-HH4,"")</f>
        <v>19.850000000000001</v>
      </c>
      <c r="HX4" s="11">
        <f>IF(HK4&gt;0,HK4,"")</f>
        <v>14</v>
      </c>
      <c r="HY4" s="11">
        <f>IF(HL4&gt;0,HL4,"")</f>
        <v>16.84</v>
      </c>
      <c r="HZ4" s="11">
        <f>IF(SUM(HI4:HL4)-HM4&gt;0,SUM(HI4:HL4)-HM4,"")</f>
        <v>47.739999999999995</v>
      </c>
      <c r="IA4" s="11">
        <f>IF(SUM(HT4,HW4,HZ4)&gt;0,SUM(HT4,HW4,HZ4),"")</f>
        <v>116.07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6.2949999999999999</v>
      </c>
      <c r="WM4" s="26">
        <f>IF($CH4="P",BT4,(BT4+AS4)/2)</f>
        <v>6.9</v>
      </c>
      <c r="WN4" s="26">
        <f>IF($CH4="P",BU4,(BU4+AT4)/2)</f>
        <v>9.6499999999999986</v>
      </c>
      <c r="WO4" s="26">
        <f>IF($CH4="P",BV4,(BV4+AU4)/2)</f>
        <v>13.89</v>
      </c>
      <c r="WP4" s="26">
        <f>IF($CH4="P",BW4,(BW4+AV4)/2)</f>
        <v>0</v>
      </c>
      <c r="WQ4" s="26">
        <f>IF($CH4="P",BX4,(BX4+AW4)/2)</f>
        <v>4.7149999999999999</v>
      </c>
      <c r="WR4" s="26">
        <f>IF($CH4="P",BY4,(BY4+AX4)/2)</f>
        <v>5.125</v>
      </c>
      <c r="WS4" s="26">
        <f>IF($CH4="P",BZ4,(BZ4+AY4)/2)</f>
        <v>6.9499999999999993</v>
      </c>
      <c r="WT4" s="26">
        <f>IF($CH4="P",CA4,(CA4+AZ4)/2)</f>
        <v>10.19</v>
      </c>
      <c r="WU4" s="26">
        <f>IF($CH4="P",CB4,(CB4+BA4)/2)</f>
        <v>0</v>
      </c>
      <c r="WV4" s="26">
        <f>IF($CH4="P",CC4,(CC4+BB4)/2)</f>
        <v>4.91</v>
      </c>
      <c r="WW4" s="26">
        <f>IF($CH4="P",CD4,(CD4+BC4)/2)</f>
        <v>5.375</v>
      </c>
      <c r="WX4" s="26">
        <f>IF($CH4="P",CE4,(CE4+BD4)/2)</f>
        <v>8.5</v>
      </c>
      <c r="WY4" s="26">
        <f>IF($CH4="P",CF4,(CF4+BE4)/2)</f>
        <v>8.77</v>
      </c>
      <c r="WZ4" s="26">
        <f>IF($CH4="P",CG4,(CG4+BF4)/2)</f>
        <v>0</v>
      </c>
      <c r="XA4" s="28" t="s">
        <v>53</v>
      </c>
      <c r="XB4" s="11">
        <f>IF(WN4&gt;0,WN4,"")</f>
        <v>9.6499999999999986</v>
      </c>
      <c r="XC4" s="11">
        <f>IF(WO4&gt;0,WO4,"")</f>
        <v>13.89</v>
      </c>
      <c r="XD4" s="11">
        <f>IF(SUM(WL4:WO4)-WP4&gt;0,SUM(WL4:WO4)-WP4,"")</f>
        <v>36.734999999999999</v>
      </c>
      <c r="XE4" s="11">
        <f>IF(WS4&gt;0,WS4,"")</f>
        <v>6.9499999999999993</v>
      </c>
      <c r="XF4" s="11">
        <f>IF(WT4&gt;0,WT4,"")</f>
        <v>10.19</v>
      </c>
      <c r="XG4" s="11">
        <f>IF(SUM(WQ4:WT4)-WU4&gt;0,SUM(WQ4:WT4)-WU4,"")</f>
        <v>26.979999999999997</v>
      </c>
      <c r="XH4" s="11">
        <f>IF(MAX(XD4,XG4)&gt;0,MAX(XD4,XG4),"")</f>
        <v>36.734999999999999</v>
      </c>
      <c r="XI4" s="11">
        <f>IF(WX4&gt;0,WX4,"")</f>
        <v>8.5</v>
      </c>
      <c r="XJ4" s="11">
        <f>IF(WY4&gt;0,WY4,"")</f>
        <v>8.77</v>
      </c>
      <c r="XK4" s="11">
        <f>IF(SUM(WV4:WY4)-WZ4&gt;0,SUM(WV4:WY4)-WZ4,"")</f>
        <v>27.555</v>
      </c>
      <c r="XL4" s="11">
        <f>IF(SUM(XH4,XK4)&gt;0,SUM(XH4,XK4),"")</f>
        <v>64.289999999999992</v>
      </c>
    </row>
    <row r="5" spans="1:636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188</v>
      </c>
      <c r="C5" s="4" t="s">
        <v>169</v>
      </c>
      <c r="D5" s="4" t="s">
        <v>187</v>
      </c>
      <c r="E5" s="9">
        <f>SUM(J5,L5,N5)</f>
        <v>95.309999999999988</v>
      </c>
      <c r="F5" s="3" t="str">
        <f>IF(OR(AND(AG5&gt;=AQ$14,AG5&lt;&gt;"",AI5&gt;=AQ$18,AI5&lt;&gt;"",AF5=""),AND(AJ5&gt;=AQ$14,AJ5&lt;&gt;"",AL5&gt;=AQ$18,AL5&lt;&gt;"",AF5=""),AND(AN5&gt;=AQ$14,AN5&lt;&gt;"",AP5&gt;=AQ$18,AP5&lt;&gt;"",AF5=""),AND(BH5&gt;=BR$14,BH5&lt;&gt;"",BJ5&gt;=BR$18,BJ5&lt;&gt;"",BG5=""),AND(BK5&gt;=BR$14,BK5&lt;&gt;"",BM5&gt;=BR$18,BM5&lt;&gt;"",BG5=""),AND(BO5&gt;=BR$14,BO5&lt;&gt;"",BQ5&gt;=BR$18,BQ5&lt;&gt;"",BG5=""),AND(CI5&gt;=CS$14,CI5&lt;&gt;"",CK5&gt;=CS$18,CK5&lt;&gt;"",CH5=""),AND(CL5&gt;=CS$14,CL5&lt;&gt;"",CN5&gt;=CS$18,CN5&lt;&gt;"",CH5=""),AND(CP5&gt;=CS$14,CP5&lt;&gt;"",CR5&gt;=CS$18,CR5&lt;&gt;"",CH5=""),AND(DP5&gt;=EC$14,DP5&lt;&gt;"",DR5&gt;=EC$18,DR5&lt;&gt;""),AND(DS5&gt;=EC$14,DS5&lt;&gt;"",DU5&gt;=EC$18,DU5&lt;&gt;""),AND(DW5&gt;=EC$14,DW5&lt;&gt;"",DY5&gt;=EC$18,DY5&lt;&gt;""),AND(DZ5&gt;=EC$14,DZ5&lt;&gt;"",EB5&gt;=EC$18,EB5&lt;&gt;""),AND(EX5&gt;=FK$14,EX5&lt;&gt;"",EZ5&gt;=FK$18,EZ5&lt;&gt;""),AND(FA5&gt;=FK$14,FA5&lt;&gt;"",FC5&gt;=FK$18,FC5&lt;&gt;""),AND(FE5&gt;=FK$14,FE5&lt;&gt;"",FG5&gt;=FK$18,FG5&lt;&gt;""),AND(FH5&gt;=FK$14,FH5&lt;&gt;"",FJ5&gt;=FK$18,FJ5&lt;&gt;""),AND(GF5&gt;=GS$14,GF5&lt;&gt;"",GH5&gt;=GS$18,GH5&lt;&gt;""),AND(GI5&gt;=GS$14,GI5&lt;&gt;"",GK5&gt;=GS$18,GK5&lt;&gt;""),AND(GM5&gt;=GS$14,GM5&lt;&gt;"",GO5&gt;=GS$18,GO5&lt;&gt;""),AND(GP5&gt;=GS$14,GP5&lt;&gt;"",GR5&gt;=GS$18,GR5&lt;&gt;""),AND(HN5&gt;=IA$14,HN5&lt;&gt;"",HP5&gt;=IA$18,HP5&lt;&gt;""),AND(HQ5&gt;=IA$14,HQ5&lt;&gt;"",HS5&gt;=IA$18,HS5&lt;&gt;""),AND(HU5&gt;=IA$14,HU5&lt;&gt;"",HW5&gt;=IA$18,HW5&lt;&gt;""),AND(HX5&gt;=IA$14,HX5&lt;&gt;"",HZ5&gt;=IA$18,HZ5&lt;&gt;""),AND(IV5&gt;=JI$14,IV5&lt;&gt;"",IX5&gt;=JI$18,IX5&lt;&gt;""),AND(IY5&gt;=JI$14,IY5&lt;&gt;"",JA5&gt;=JI$18,JA5&lt;&gt;""),AND(JC5&gt;=JI$14,JC5&lt;&gt;"",JE5&gt;=JI$18,JE5&lt;&gt;""),AND(JF5&gt;=JI$14,JF5&lt;&gt;"",JH5&gt;=JI$18,JH5&lt;&gt;""),AND(KD5&gt;=KQ$14,KD5&lt;&gt;"",KF5&gt;=KQ$18,KF5&lt;&gt;""),AND(KG5&gt;=KQ$14,KG5&lt;&gt;"",KI5&gt;=KQ$18,KI5&lt;&gt;""),AND(KK5&gt;=KQ$14,KK5&lt;&gt;"",KM5&gt;=KQ$18,KM5&lt;&gt;""),AND(KN5&gt;=KQ$14,KN5&lt;&gt;"",KP5&gt;=KQ$18,KP5&lt;&gt;""),AND(LL5&gt;=LY$14,LL5&lt;&gt;"",LN5&gt;=LY$18,LN5&lt;&gt;""),AND(LO5&gt;=LY$14,LO5&lt;&gt;"",LQ5&gt;=LY$18,LQ5&lt;&gt;""),AND(LS5&gt;=LY$14,LS5&lt;&gt;"",LU5&gt;=LY$18,LU5&lt;&gt;""),AND(LV5&gt;=LY$14,LV5&lt;&gt;"",LX5&gt;=LY$18,LX5&lt;&gt;""),AND(MT5&gt;=NG$14,MT5&lt;&gt;"",MV5&gt;=NG$18,MV5&lt;&gt;""),AND(MW5&gt;=NG$14,MW5&lt;&gt;"",MY5&gt;=NG$18,MY5&lt;&gt;""),AND(NA5&gt;=NG$14,NA5&lt;&gt;"",NC5&gt;=NG$18,NC5&lt;&gt;""),AND(ND5&gt;=NG$14,ND5&lt;&gt;"",NF5&gt;=NG$18,NF5&lt;&gt;""),AND(OB5&gt;=OO$14,OB5&lt;&gt;"",OD5&gt;=OO$18,OD5&lt;&gt;""),AND(OE5&gt;=OO$14,OE5&lt;&gt;"",OG5&gt;=OO$18,OG5&lt;&gt;""),AND(OI5&gt;=OO$14,OI5&lt;&gt;"",OK5&gt;=OO$18,OK5&lt;&gt;""),AND(OL5&gt;=OO$14,OL5&lt;&gt;"",ON5&gt;=OO$18,ON5&lt;&gt;""),AND(PJ5&gt;=PW$14,PJ5&lt;&gt;"",PL5&gt;=PW$18,PL5&lt;&gt;""),AND(PM5&gt;=PW$14,PM5&lt;&gt;"",PO5&gt;=PW$18,PO5&lt;&gt;""),AND(PQ5&gt;=PW$14,PQ5&lt;&gt;"",PS5&gt;=PW$18,PS5&lt;&gt;""),AND(PT5&gt;=PW$14,PT5&lt;&gt;"",PV5&gt;=PW$18,PV5&lt;&gt;""),AND(QR5&gt;=RE$14,QR5&lt;&gt;"",QT5&gt;=RE$18,QT5&lt;&gt;""),AND(QU5&gt;=RE$14,QU5&lt;&gt;"",QW5&gt;=RE$18,QW5&lt;&gt;""),AND(QY5&gt;=RE$14,QY5&lt;&gt;"",RA5&gt;=RE$18,RA5&lt;&gt;""),AND(RB5&gt;=RE$14,RB5&lt;&gt;"",RD5&gt;=RE$18,RD5&lt;&gt;""),AND(RZ5&gt;=SM$14,RZ5&lt;&gt;"",SB5&gt;=SM$18,SB5&lt;&gt;""),AND(SC5&gt;=SM$14,SC5&lt;&gt;"",SE5&gt;=SM$18,SE5&lt;&gt;""),AND(SG5&gt;=SM$14,SG5&lt;&gt;"",SI5&gt;=SM$18,SI5&lt;&gt;""),AND(SJ5&gt;=SM$14,SJ5&lt;&gt;"",SL5&gt;=SM$18,SL5&lt;&gt;""),AND(TH5&gt;=TU$14,TH5&lt;&gt;"",TJ5&gt;=TU$18,TJ5&lt;&gt;""),AND(TK5&gt;=TU$14,TK5&lt;&gt;"",TM5&gt;=TU$18,TM5&lt;&gt;""),AND(TO5&gt;=TU$14,TO5&lt;&gt;"",TQ5&gt;=TU$18,TQ5&lt;&gt;""),AND(TR5&gt;=TU$14,TR5&lt;&gt;"",TT5&gt;=TU$18,TT5&lt;&gt;""),AND(UP5&gt;=VC$14,UP5&lt;&gt;"",UR5&gt;=VC$18,UR5&lt;&gt;""),AND(US5&gt;=VC$14,US5&lt;&gt;"",UU5&gt;=VC$18,UU5&lt;&gt;""),AND(UW5&gt;=VC$14,UW5&lt;&gt;"",UY5&gt;=VC$18,UY5&lt;&gt;""),AND(UZ5&gt;=VC$14,UZ5&lt;&gt;"",VB5&gt;=VC$18,VB5&lt;&gt;""),AND(VX5&gt;=WK$14,VX5&lt;&gt;"",VZ5&gt;=WK$18,VZ5&lt;&gt;""),AND(WA5&gt;=WK$14,WA5&lt;&gt;"",WC5&gt;=WK$18,WC5&lt;&gt;""),AND(WE5&gt;=WK$14,WE5&lt;&gt;"",WG5&gt;=WK$18,WG5&lt;&gt;""),AND(WH5&gt;=WK$14,WH5&lt;&gt;"",WJ5&gt;=WK$18,WJ5&lt;&gt;"")),"P","")</f>
        <v>P</v>
      </c>
      <c r="G5" s="3" t="str">
        <f>IF(OR(AND(AI5&gt;=AQ$18,AI5&lt;&gt;"",AF5=""),AND(AL5&gt;=AQ$18,AL5&lt;&gt;"",AF5=""),AND(AP5&gt;=AQ$18,AP5&lt;&gt;"",AF5=""),AND(BJ5&gt;=BR$18,BJ5&lt;&gt;"",BG5=""),AND(BM5&gt;=BR$18,BM5&lt;&gt;"",BG5=""),AND(BQ5&gt;=BR$18,BQ5&lt;&gt;"",BG5=""),AND(CK5&gt;=CS$18,CK5&lt;&gt;"",CH5=""),AND(CN5&gt;=CS$18,CN5&lt;&gt;"",CH5=""),AND(CR5&gt;=CS$18,CR5&lt;&gt;"",CH5=""),AND(DR5&gt;=EC$18,DR5&lt;&gt;""),AND(DU5&gt;=EC$18,DU5&lt;&gt;""),AND(DY5&gt;=EC$18,DY5&lt;&gt;""),AND(EB5&gt;=EC$18,EB5&lt;&gt;""),AND(EZ5&gt;=FK$18,EZ5&lt;&gt;""),AND(FC5&gt;=FK$18,FC5&lt;&gt;""),AND(FG5&gt;=FK$18,FG5&lt;&gt;""),AND(FJ5&gt;=FK$18,FJ5&lt;&gt;""),AND(GH5&gt;=GS$18,GH5&lt;&gt;""),AND(GK5&gt;=GS$18,GK5&lt;&gt;""),AND(GO5&gt;=GS$18,GO5&lt;&gt;""),AND(GR5&gt;=GS$18,GR5&lt;&gt;""),AND(HP5&gt;=IA$18,HP5&lt;&gt;""),AND(HS5&gt;=IA$18,HS5&lt;&gt;""),AND(HW5&gt;=IA$18,HW5&lt;&gt;""),AND(HZ5&gt;=IA$18,HZ5&lt;&gt;""),AND(IX5&gt;=JI$18,IX5&lt;&gt;""),AND(JA5&gt;=JI$18,JA5&lt;&gt;""),AND(JE5&gt;=JI$18,JE5&lt;&gt;""),AND(JH5&gt;=JI$18,JH5&lt;&gt;""),AND(KF5&gt;=KQ$18,KF5&lt;&gt;""),AND(KI5&gt;=KQ$18,KI5&lt;&gt;""),AND(KM5&gt;=KQ$18,KM5&lt;&gt;""),AND(KP5&gt;=KQ$18,KP5&lt;&gt;""),AND(LN5&gt;=LY$18,LN5&lt;&gt;""),AND(LQ5&gt;=LY$18,LQ5&lt;&gt;""),AND(LU5&gt;=LY$18,LU5&lt;&gt;""),AND(LX5&gt;=LY$18,LX5&lt;&gt;""),AND(MV5&gt;=NG$18,MV5&lt;&gt;""),AND(MY5&gt;=NG$18,MY5&lt;&gt;""),AND(NC5&gt;=NG$18,NC5&lt;&gt;""),AND(NF5&gt;=NG$18,NF5&lt;&gt;""),AND(OD5&gt;=OO$18,OD5&lt;&gt;""),AND(OG5&gt;=OO$18,OG5&lt;&gt;""),AND(OK5&gt;=OO$18,OK5&lt;&gt;""),AND(ON5&gt;=OO$18,ON5&lt;&gt;""),AND(PL5&gt;=PW$18,PL5&lt;&gt;""),AND(PO5&gt;=PW$18,PO5&lt;&gt;""),AND(PS5&gt;=PW$18,PS5&lt;&gt;""),AND(PV5&gt;=PW$18,PV5&lt;&gt;""),AND(QT5&gt;=RE$18,QT5&lt;&gt;""),AND(QW5&gt;=RE$18,QW5&lt;&gt;""),AND(RA5&gt;=RE$18,RA5&lt;&gt;""),AND(RD5&gt;=RE$18,RD5&lt;&gt;""),AND(SB5&gt;=SM$18,SB5&lt;&gt;""),AND(SE5&gt;=SM$18,SE5&lt;&gt;""),AND(SI5&gt;=SM$18,SI5&lt;&gt;""),AND(SL5&gt;=SM$18,SL5&lt;&gt;""),AND(TJ5&gt;=TU$18,TJ5&lt;&gt;""),AND(TM5&gt;=TU$18,TM5&lt;&gt;""),AND(TQ5&gt;=TU$18,TQ5&lt;&gt;""),AND(TT5&gt;=TU$18,TT5&lt;&gt;""),AND(UR5&gt;=VC$18,UR5&lt;&gt;""),AND(UU5&gt;=VC$18,UU5&lt;&gt;""),AND(UY5&gt;=VC$18,UY5&lt;&gt;""),AND(VB5&gt;=VC$18,VB5&lt;&gt;""),AND(VZ5&gt;=WK$18,VZ5&lt;&gt;""),AND(WC5&gt;=WK$18,WC5&lt;&gt;""),AND(WG5&gt;=WK$18,WG5&lt;&gt;""),AND(WJ5&gt;=WK$18,WJ5&lt;&gt;"")),"P","")</f>
        <v>P</v>
      </c>
      <c r="H5" s="36" t="str">
        <f>IF(AND(G5="P",F5=""),"No DD",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,AND(TH5&gt;=TU$17,TH5&lt;&gt;"",TJ5&gt;=TU$21,TJ5&lt;&gt;""),AND(TK5&gt;=TU$17,TK5&lt;&gt;"",TM5&gt;=TU$21,TM5&lt;&gt;""),AND(TO5&gt;=TU$17,TO5&lt;&gt;"",TQ5&gt;=TU$21,TQ5&lt;&gt;""),AND(TR5&gt;=TU$17,TR5&lt;&gt;"",TT5&gt;=TU$21,TT5&lt;&gt;""),AND(UP5&gt;=VC$17,UP5&lt;&gt;"",UR5&gt;=VC$21,UR5&lt;&gt;""),AND(US5&gt;=VC$17,US5&lt;&gt;"",UU5&gt;=VC$21,UU5&lt;&gt;""),AND(UW5&gt;=VC$17,UW5&lt;&gt;"",UY5&gt;=VC$21,UY5&lt;&gt;""),AND(UZ5&gt;=VC$17,UZ5&lt;&gt;"",VB5&gt;=VC$21,VB5&lt;&gt;""),AND(VX5&gt;=WK$17,VX5&lt;&gt;"",VZ5&gt;=WK$21,VZ5&lt;&gt;""),AND(WA5&gt;=WK$17,WA5&lt;&gt;"",WC5&gt;=WK$21,WC5&lt;&gt;""),AND(WE5&gt;=WK$17,WE5&lt;&gt;"",WG5&gt;=WK$21,WG5&lt;&gt;""),AND(WH5&gt;=WK$17,WH5&lt;&gt;"",WJ5&gt;=WK$21,WJ5&lt;&gt;"")),"Merit",IF(OR(AND(AG5&gt;=AQ$16,AG5&lt;&gt;"",AI5&gt;=AQ$20,AI5&lt;&gt;"",AF5=""),AND(AJ5&gt;=AQ$16,AJ5&lt;&gt;"",AL5&gt;=AQ$20,AL5&lt;&gt;"",AF5=""),AND(AN5&gt;=AQ$16,AN5&lt;&gt;"",AP5&gt;=AQ$20,AP5&lt;&gt;"",AF5=""),AND(BH5&gt;=BR$16,BH5&lt;&gt;"",BJ5&gt;=BR$20,BJ5&lt;&gt;"",BG5=""),AND(BK5&gt;=BR$16,BK5&lt;&gt;"",BM5&gt;=BR$20,BM5&lt;&gt;"",BG5=""),AND(BO5&gt;=BR$16,BO5&lt;&gt;"",BQ5&gt;=BR$20,BQ5&lt;&gt;"",BG5=""),AND(CI5&gt;=CS$16,CI5&lt;&gt;"",CK5&gt;=CS$20,CK5&lt;&gt;"",CH5=""),AND(CL5&gt;=CS$16,CL5&lt;&gt;"",CN5&gt;=CS$20,CN5&lt;&gt;"",CH5=""),AND(CP5&gt;=CS$16,CP5&lt;&gt;"",CR5&gt;=CS$20,CR5&lt;&gt;"",CH5=""),AND(DP5&gt;=EC$16,DP5&lt;&gt;"",DR5&gt;=EC$20,DR5&lt;&gt;""),AND(DS5&gt;=EC$16,DS5&lt;&gt;"",DU5&gt;=EC$20,DU5&lt;&gt;""),AND(DW5&gt;=EC$16,DW5&lt;&gt;"",DY5&gt;=EC$20,DY5&lt;&gt;""),AND(DZ5&gt;=EC$16,DZ5&lt;&gt;"",EB5&gt;=EC$20,EB5&lt;&gt;""),AND(EX5&gt;=FK$16,EX5&lt;&gt;"",EZ5&gt;=FK$20,EZ5&lt;&gt;""),AND(FA5&gt;=FK$16,FA5&lt;&gt;"",FC5&gt;=FK$20,FC5&lt;&gt;""),AND(FE5&gt;=FK$16,FE5&lt;&gt;"",FG5&gt;=FK$20,FG5&lt;&gt;""),AND(FH5&gt;=FK$16,FH5&lt;&gt;"",FJ5&gt;=FK$20,FJ5&lt;&gt;""),AND(GF5&gt;=GS$16,GF5&lt;&gt;"",GH5&gt;=GS$20,GH5&lt;&gt;""),AND(GI5&gt;=GS$16,GI5&lt;&gt;"",GK5&gt;=GS$20,GK5&lt;&gt;""),AND(GM5&gt;=GS$16,GM5&lt;&gt;"",GO5&gt;=GS$20,GO5&lt;&gt;""),AND(GP5&gt;=GS$16,GP5&lt;&gt;"",GR5&gt;=GS$20,GR5&lt;&gt;""),AND(HN5&gt;=IA$16,HN5&lt;&gt;"",HP5&gt;=IA$20,HP5&lt;&gt;""),AND(HQ5&gt;=IA$16,HQ5&lt;&gt;"",HS5&gt;=IA$20,HS5&lt;&gt;""),AND(HU5&gt;=IA$16,HU5&lt;&gt;"",HW5&gt;=IA$20,HW5&lt;&gt;""),AND(HX5&gt;=IA$16,HX5&lt;&gt;"",HZ5&gt;=IA$20,HZ5&lt;&gt;""),AND(IV5&gt;=JI$16,IV5&lt;&gt;"",IX5&gt;=JI$20,IX5&lt;&gt;""),AND(IY5&gt;=JI$16,IY5&lt;&gt;"",JA5&gt;=JI$20,JA5&lt;&gt;""),AND(JC5&gt;=JI$16,JC5&lt;&gt;"",JE5&gt;=JI$20,JE5&lt;&gt;""),AND(JF5&gt;=JI$16,JF5&lt;&gt;"",JH5&gt;=JI$20,JH5&lt;&gt;""),AND(KD5&gt;=KQ$16,KD5&lt;&gt;"",KF5&gt;=KQ$20,KF5&lt;&gt;""),AND(KG5&gt;=KQ$16,KG5&lt;&gt;"",KI5&gt;=KQ$20,KI5&lt;&gt;""),AND(KK5&gt;=KQ$16,KK5&lt;&gt;"",KM5&gt;=KQ$20,KM5&lt;&gt;""),AND(KN5&gt;=KQ$16,KN5&lt;&gt;"",KP5&gt;=KQ$20,KP5&lt;&gt;""),AND(LL5&gt;=LY$16,LL5&lt;&gt;"",LN5&gt;=LY$20,LN5&lt;&gt;""),AND(LO5&gt;=LY$16,LO5&lt;&gt;"",LQ5&gt;=LY$20,LQ5&lt;&gt;""),AND(LS5&gt;=LY$16,LS5&lt;&gt;"",LU5&gt;=LY$20,LU5&lt;&gt;""),AND(LV5&gt;=LY$16,LV5&lt;&gt;"",LX5&gt;=LY$20,LX5&lt;&gt;""),AND(MT5&gt;=NG$16,MT5&lt;&gt;"",MV5&gt;=NG$20,MV5&lt;&gt;""),AND(MW5&gt;=NG$16,MW5&lt;&gt;"",MY5&gt;=NG$20,MY5&lt;&gt;""),AND(NA5&gt;=NG$16,NA5&lt;&gt;"",NC5&gt;=NG$20,NC5&lt;&gt;""),AND(ND5&gt;=NG$16,ND5&lt;&gt;"",NF5&gt;=NG$20,NF5&lt;&gt;""),AND(OB5&gt;=OO$16,OB5&lt;&gt;"",OD5&gt;=OO$20,OD5&lt;&gt;""),AND(OE5&gt;=OO$16,OE5&lt;&gt;"",OG5&gt;=OO$20,OG5&lt;&gt;""),AND(OI5&gt;=OO$16,OI5&lt;&gt;"",OK5&gt;=OO$20,OK5&lt;&gt;""),AND(OL5&gt;=OO$16,OL5&lt;&gt;"",ON5&gt;=OO$20,ON5&lt;&gt;""),AND(PJ5&gt;=PW$16,PJ5&lt;&gt;"",PL5&gt;=PW$20,PL5&lt;&gt;""),AND(PM5&gt;=PW$16,PM5&lt;&gt;"",PO5&gt;=PW$20,PO5&lt;&gt;""),AND(PQ5&gt;=PW$16,PQ5&lt;&gt;"",PS5&gt;=PW$20,PS5&lt;&gt;""),AND(PT5&gt;=PW$16,PT5&lt;&gt;"",PV5&gt;=PW$20,PV5&lt;&gt;""),AND(QR5&gt;=RE$16,QR5&lt;&gt;"",QT5&gt;=RE$20,QT5&lt;&gt;""),AND(QU5&gt;=RE$16,QU5&lt;&gt;"",QW5&gt;=RE$20,QW5&lt;&gt;""),AND(QY5&gt;=RE$16,QY5&lt;&gt;"",RA5&gt;=RE$20,RA5&lt;&gt;""),AND(RB5&gt;=RE$16,RB5&lt;&gt;"",RD5&gt;=RE$20,RD5&lt;&gt;""),AND(RZ5&gt;=SM$16,RZ5&lt;&gt;"",SB5&gt;=SM$20,SB5&lt;&gt;""),AND(SC5&gt;=SM$16,SC5&lt;&gt;"",SE5&gt;=SM$20,SE5&lt;&gt;""),AND(SG5&gt;=SM$16,SG5&lt;&gt;"",SI5&gt;=SM$20,SI5&lt;&gt;""),AND(SJ5&gt;=SM$16,SJ5&lt;&gt;"",SL5&gt;=SM$20,SL5&lt;&gt;""),AND(TH5&gt;=TU$16,TH5&lt;&gt;"",TJ5&gt;=TU$20,TJ5&lt;&gt;""),AND(TK5&gt;=TU$16,TK5&lt;&gt;"",TM5&gt;=TU$20,TM5&lt;&gt;""),AND(TO5&gt;=TU$16,TO5&lt;&gt;"",TQ5&gt;=TU$20,TQ5&lt;&gt;""),AND(TR5&gt;=TU$16,TR5&lt;&gt;"",TT5&gt;=TU$20,TT5&lt;&gt;""),AND(UP5&gt;=VC$16,UP5&lt;&gt;"",UR5&gt;=VC$20,UR5&lt;&gt;""),AND(US5&gt;=VC$16,US5&lt;&gt;"",UU5&gt;=VC$20,UU5&lt;&gt;""),AND(UW5&gt;=VC$16,UW5&lt;&gt;"",UY5&gt;=VC$20,UY5&lt;&gt;""),AND(UZ5&gt;=VC$16,UZ5&lt;&gt;"",VB5&gt;=VC$20,VB5&lt;&gt;""),AND(VX5&gt;=WK$16,VX5&lt;&gt;"",VZ5&gt;=WK$20,VZ5&lt;&gt;""),AND(WA5&gt;=WK$16,WA5&lt;&gt;"",WC5&gt;=WK$20,WC5&lt;&gt;""),AND(WE5&gt;=WK$16,WE5&lt;&gt;"",WG5&gt;=WK$20,WG5&lt;&gt;""),AND(WH5&gt;=WK$16,WH5&lt;&gt;"",WJ5&gt;=WK$20,WJ5&lt;&gt;"")),"Excellence",IF(I5="P","Worlds Team",IF(F5="P","National Team","")))))</f>
        <v>Merit</v>
      </c>
      <c r="I5" s="3" t="str">
        <f>IF(OR(AND(AG5&gt;=AQ$15,AG5&lt;&gt;"",AI5&gt;=AQ$19,AI5&lt;&gt;"",AF5=""),AND(AJ5&gt;=AQ$15,AJ5&lt;&gt;"",AL5&gt;=AQ$19,AL5&lt;&gt;"",AF5=""),AND(AN5&gt;=AQ$15,AN5&lt;&gt;"",AP5&gt;=AQ$19,AP5&lt;&gt;"",AF5=""),AND(BH5&gt;=BR$15,BH5&lt;&gt;"",BJ5&gt;=BR$19,BJ5&lt;&gt;"",BG5=""),AND(BK5&gt;=BR$15,BK5&lt;&gt;"",BM5&gt;=BR$19,BM5&lt;&gt;"",BG5=""),AND(BO5&gt;=BR$15,BO5&lt;&gt;"",BQ5&gt;=BR$19,BQ5&lt;&gt;"",BG5=""),AND(CI5&gt;=CS$15,CI5&lt;&gt;"",CK5&gt;=CS$19,CK5&lt;&gt;"",CH5=""),AND(CL5&gt;=CS$15,CL5&lt;&gt;"",CN5&gt;=CS$19,CN5&lt;&gt;"",CH5=""),AND(CP5&gt;=CS$15,CP5&lt;&gt;"",CR5&gt;=CS$19,CR5&lt;&gt;"",CH5=""),AND(DP5&gt;=EC$15,DP5&lt;&gt;"",DR5&gt;=EC$19,DR5&lt;&gt;""),AND(DS5&gt;=EC$15,DS5&lt;&gt;"",DU5&gt;=EC$19,DU5&lt;&gt;""),AND(DW5&gt;=EC$15,DW5&lt;&gt;"",DY5&gt;=EC$19,DY5&lt;&gt;""),AND(DZ5&gt;=EC$15,DZ5&lt;&gt;"",EB5&gt;=EC$19,EB5&lt;&gt;""),AND(EX5&gt;=FK$15,EX5&lt;&gt;"",EZ5&gt;=FK$19,EZ5&lt;&gt;""),AND(FA5&gt;=FK$15,FA5&lt;&gt;"",FC5&gt;=FK$19,FC5&lt;&gt;""),AND(FE5&gt;=FK$15,FE5&lt;&gt;"",FG5&gt;=FK$19,FG5&lt;&gt;""),AND(FH5&gt;=FK$15,FH5&lt;&gt;"",FJ5&gt;=FK$19,FJ5&lt;&gt;""),AND(GF5&gt;=GS$15,GF5&lt;&gt;"",GH5&gt;=GS$19,GH5&lt;&gt;""),AND(GI5&gt;=GS$15,GI5&lt;&gt;"",GK5&gt;=GS$19,GK5&lt;&gt;""),AND(GM5&gt;=GS$15,GM5&lt;&gt;"",GO5&gt;=GS$19,GO5&lt;&gt;""),AND(GP5&gt;=GS$15,GP5&lt;&gt;"",GR5&gt;=GS$19,GR5&lt;&gt;""),AND(HN5&gt;=IA$15,HN5&lt;&gt;"",HP5&gt;=IA$19,HP5&lt;&gt;""),AND(HQ5&gt;=IA$15,HQ5&lt;&gt;"",HS5&gt;=IA$19,HS5&lt;&gt;""),AND(HU5&gt;=IA$15,HU5&lt;&gt;"",HW5&gt;=IA$19,HW5&lt;&gt;""),AND(HX5&gt;=IA$15,HX5&lt;&gt;"",HZ5&gt;=IA$19,HZ5&lt;&gt;""),AND(IV5&gt;=JI$15,IV5&lt;&gt;"",IX5&gt;=JI$19,IX5&lt;&gt;""),AND(IY5&gt;=JI$15,IY5&lt;&gt;"",JA5&gt;=JI$19,JA5&lt;&gt;""),AND(JC5&gt;=JI$15,JC5&lt;&gt;"",JE5&gt;=JI$19,JE5&lt;&gt;""),AND(JF5&gt;=JI$15,JF5&lt;&gt;"",JH5&gt;=JI$19,JH5&lt;&gt;""),AND(KD5&gt;=KQ$15,KD5&lt;&gt;"",KF5&gt;=KQ$19,KF5&lt;&gt;""),AND(KG5&gt;=KQ$15,KG5&lt;&gt;"",KI5&gt;=KQ$19,KI5&lt;&gt;""),AND(KK5&gt;=KQ$15,KK5&lt;&gt;"",KM5&gt;=KQ$19,KM5&lt;&gt;""),AND(KN5&gt;=KQ$15,KN5&lt;&gt;"",KP5&gt;=KQ$19,KP5&lt;&gt;""),AND(LL5&gt;=LY$15,LL5&lt;&gt;"",LN5&gt;=LY$19,LN5&lt;&gt;""),AND(LO5&gt;=LY$15,LO5&lt;&gt;"",LQ5&gt;=LY$19,LQ5&lt;&gt;""),AND(LS5&gt;=LY$15,LS5&lt;&gt;"",LU5&gt;=LY$19,LU5&lt;&gt;""),AND(LV5&gt;=LY$15,LV5&lt;&gt;"",LX5&gt;=LY$19,LX5&lt;&gt;""),AND(MT5&gt;=NG$15,MT5&lt;&gt;"",MV5&gt;=NG$19,MV5&lt;&gt;""),AND(MW5&gt;=NG$15,MW5&lt;&gt;"",MY5&gt;=NG$19,MY5&lt;&gt;""),AND(NA5&gt;=NG$15,NA5&lt;&gt;"",NC5&gt;=NG$19,NC5&lt;&gt;""),AND(ND5&gt;=NG$15,ND5&lt;&gt;"",NF5&gt;=NG$19,NF5&lt;&gt;""),AND(OB5&gt;=OO$15,OB5&lt;&gt;"",OD5&gt;=OO$19,OD5&lt;&gt;""),AND(OE5&gt;=OO$15,OE5&lt;&gt;"",OG5&gt;=OO$19,OG5&lt;&gt;""),AND(OI5&gt;=OO$15,OI5&lt;&gt;"",OK5&gt;=OO$19,OK5&lt;&gt;""),AND(OL5&gt;=OO$15,OL5&lt;&gt;"",ON5&gt;=OO$19,ON5&lt;&gt;""),AND(PJ5&gt;=PW$15,PJ5&lt;&gt;"",PL5&gt;=PW$19,PL5&lt;&gt;""),AND(PM5&gt;=PW$15,PM5&lt;&gt;"",PO5&gt;=PW$19,PO5&lt;&gt;""),AND(PQ5&gt;=PW$15,PQ5&lt;&gt;"",PS5&gt;=PW$19,PS5&lt;&gt;""),AND(PT5&gt;=PW$15,PT5&lt;&gt;"",PV5&gt;=PW$19,PV5&lt;&gt;""),AND(QR5&gt;=RE$15,QR5&lt;&gt;"",QT5&gt;=RE$19,QT5&lt;&gt;""),AND(QU5&gt;=RE$15,QU5&lt;&gt;"",QW5&gt;=RE$19,QW5&lt;&gt;""),AND(QY5&gt;=RE$15,QY5&lt;&gt;"",RA5&gt;=RE$19,RA5&lt;&gt;""),AND(RB5&gt;=RE$15,RB5&lt;&gt;"",RD5&gt;=RE$19,RD5&lt;&gt;""),AND(RZ5&gt;=SM$15,RZ5&lt;&gt;"",SB5&gt;=SM$19,SB5&lt;&gt;""),AND(SC5&gt;=SM$15,SC5&lt;&gt;"",SE5&gt;=SM$19,SE5&lt;&gt;""),AND(SG5&gt;=SM$15,SG5&lt;&gt;"",SI5&gt;=SM$19,SI5&lt;&gt;""),AND(SJ5&gt;=SM$15,SJ5&lt;&gt;"",SL5&gt;=SM$19,SL5&lt;&gt;""),AND(TH5&gt;=TU$15,TH5&lt;&gt;"",TJ5&gt;=TU$19,TJ5&lt;&gt;""),AND(TK5&gt;=TU$15,TK5&lt;&gt;"",TM5&gt;=TU$19,TM5&lt;&gt;""),AND(TO5&gt;=TU$15,TO5&lt;&gt;"",TQ5&gt;=TU$19,TQ5&lt;&gt;""),AND(TR5&gt;=TU$15,TR5&lt;&gt;"",TT5&gt;=TU$19,TT5&lt;&gt;""),AND(UP5&gt;=VC$15,UP5&lt;&gt;"",UR5&gt;=VC$19,UR5&lt;&gt;""),AND(US5&gt;=VC$15,US5&lt;&gt;"",UU5&gt;=VC$19,UU5&lt;&gt;""),AND(UW5&gt;=VC$15,UW5&lt;&gt;"",UY5&gt;=VC$19,UY5&lt;&gt;""),AND(UZ5&gt;=VC$15,UZ5&lt;&gt;"",VB5&gt;=VC$19,VB5&lt;&gt;""),AND(VX5&gt;=WK$15,VX5&lt;&gt;"",VZ5&gt;=WK$19,VZ5&lt;&gt;""),AND(WA5&gt;=WK$15,WA5&lt;&gt;"",WC5&gt;=WK$19,WC5&lt;&gt;""),AND(WE5&gt;=WK$15,WE5&lt;&gt;"",WG5&gt;=WK$19,WG5&lt;&gt;""),AND(WH5&gt;=WK$15,WH5&lt;&gt;"",WJ5&gt;=WK$19,WJ5&lt;&gt;"")),"P","")</f>
        <v>P</v>
      </c>
      <c r="J5" s="8">
        <f>IF(COUNT(AI5,AL5,AP5,BJ5,BM5,BQ5,CK5,CN5,CR5)&gt;0,LARGE((AI5,AL5,AP5,BJ5,BM5,BQ5,CK5,CN5,CR5),1),0)</f>
        <v>47.71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47.14</v>
      </c>
      <c r="M5" s="8" t="str">
        <f>IF(L5="","",IF(OR(L5=CK5,L5=CN5,L5=CR5),$BS$1,IF(OR(L5=BJ5,L5=BM5,L5=BQ5),$AR$1,IF(OR(L5=AI5,L5=AL5,L5=AP5),$Q$1,""))))</f>
        <v>2025 Elite Canada</v>
      </c>
      <c r="N5" s="8">
        <f>IF(MAX(CT5,CU5)&gt;0,MAX(CT5,CU5),"")</f>
        <v>0.45999999999999375</v>
      </c>
      <c r="O5" s="11" t="str">
        <f>IF(N5="","",IF(N5=CT5,"("&amp;CT$2&amp;")",IF(N5=CU5,"("&amp;CU$2&amp;")")))</f>
        <v>(Final)</v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>2025 Junior Pan Am Games (Aug 12)</v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>
        <v>7.43</v>
      </c>
      <c r="AS5" s="26">
        <v>9.5</v>
      </c>
      <c r="AT5" s="26">
        <v>11.8</v>
      </c>
      <c r="AU5" s="26">
        <v>18.98</v>
      </c>
      <c r="AV5" s="26">
        <v>0</v>
      </c>
      <c r="AW5" s="26">
        <v>7.48</v>
      </c>
      <c r="AX5" s="26">
        <v>9.3000000000000007</v>
      </c>
      <c r="AY5" s="26">
        <v>11.8</v>
      </c>
      <c r="AZ5" s="26">
        <v>18.559999999999999</v>
      </c>
      <c r="BA5" s="26">
        <v>0</v>
      </c>
      <c r="BB5" s="26">
        <v>7.63</v>
      </c>
      <c r="BC5" s="26">
        <v>9.3000000000000007</v>
      </c>
      <c r="BD5" s="26">
        <v>11.8</v>
      </c>
      <c r="BE5" s="26">
        <v>17.72</v>
      </c>
      <c r="BF5" s="26">
        <v>0</v>
      </c>
      <c r="BG5" s="28"/>
      <c r="BH5" s="39">
        <f>IF(AT5&gt;0,AT5,"")</f>
        <v>11.8</v>
      </c>
      <c r="BI5" s="39">
        <f>IF(AU5&gt;0,AU5,"")</f>
        <v>18.98</v>
      </c>
      <c r="BJ5" s="11">
        <f>IF(SUM(AR5:AU5)-AV5&gt;0,SUM(AR5:AU5)-AV5,"")</f>
        <v>47.71</v>
      </c>
      <c r="BK5" s="11">
        <f>IF(AY5&gt;0,AY5,"")</f>
        <v>11.8</v>
      </c>
      <c r="BL5" s="11">
        <f>IF(AZ5&gt;0,AZ5,"")</f>
        <v>18.559999999999999</v>
      </c>
      <c r="BM5" s="11">
        <f>IF(SUM(AW5:AZ5)-BA5&gt;0,SUM(AW5:AZ5)-BA5,"")</f>
        <v>47.14</v>
      </c>
      <c r="BN5" s="11">
        <f>IF(BJ5="","",MAX(BJ5,BM5))</f>
        <v>47.71</v>
      </c>
      <c r="BO5" s="11">
        <f>IF(BD5&gt;0,BD5,"")</f>
        <v>11.8</v>
      </c>
      <c r="BP5" s="11">
        <f>IF(BE5&gt;0,BE5,"")</f>
        <v>17.72</v>
      </c>
      <c r="BQ5" s="11">
        <f>IF(SUM(BB5:BE5)-BF5&gt;0,SUM(BB5:BE5)-BF5,"")</f>
        <v>46.45</v>
      </c>
      <c r="BR5" s="11">
        <f>IF(SUM(BN5,BQ5)&gt;0,SUM(BN5,BQ5),"")</f>
        <v>94.16</v>
      </c>
      <c r="BS5" s="22">
        <v>7.4</v>
      </c>
      <c r="BT5" s="22">
        <v>9.5500000000000007</v>
      </c>
      <c r="BU5" s="22">
        <v>11.8</v>
      </c>
      <c r="BV5" s="22">
        <v>18.04</v>
      </c>
      <c r="BW5" s="22">
        <v>0</v>
      </c>
      <c r="BX5" s="22">
        <v>1.99</v>
      </c>
      <c r="BY5" s="22">
        <v>2.7</v>
      </c>
      <c r="BZ5" s="22">
        <v>4.0999999999999996</v>
      </c>
      <c r="CA5" s="22">
        <v>5.76</v>
      </c>
      <c r="CB5" s="22">
        <v>0</v>
      </c>
      <c r="CC5" s="22">
        <v>7.55</v>
      </c>
      <c r="CD5" s="22">
        <v>9.4</v>
      </c>
      <c r="CE5" s="22">
        <v>11.8</v>
      </c>
      <c r="CF5" s="22">
        <v>17.96</v>
      </c>
      <c r="CG5" s="22">
        <v>0</v>
      </c>
      <c r="CH5" s="27"/>
      <c r="CI5" s="38">
        <f>IF(BU5&gt;0,BU5,"")</f>
        <v>11.8</v>
      </c>
      <c r="CJ5" s="38">
        <f>IF(BV5&gt;0,BV5,"")</f>
        <v>18.04</v>
      </c>
      <c r="CK5" s="40">
        <f>IF(SUM(BS5:BV5)-BW5&gt;0,SUM(BS5:BV5)-BW5,"")</f>
        <v>46.790000000000006</v>
      </c>
      <c r="CL5" s="40">
        <f>IF(BZ5&gt;0,BZ5,"")</f>
        <v>4.0999999999999996</v>
      </c>
      <c r="CM5" s="40">
        <f>IF(CA5&gt;0,CA5,"")</f>
        <v>5.76</v>
      </c>
      <c r="CN5" s="40">
        <f>IF(SUM(BX5:CA5)-CB5&gt;0,SUM(BX5:CA5)-CB5,"")</f>
        <v>14.549999999999999</v>
      </c>
      <c r="CO5" s="40">
        <f>IF(CK5="","",MAX(CK5,CN5))</f>
        <v>46.790000000000006</v>
      </c>
      <c r="CP5" s="40">
        <f>IF(CE5&gt;0,CE5,"")</f>
        <v>11.8</v>
      </c>
      <c r="CQ5" s="40">
        <f>IF(CF5&gt;0,CF5,"")</f>
        <v>17.96</v>
      </c>
      <c r="CR5" s="40">
        <f>IF(SUM(CC5:CF5)-CG5&gt;0,SUM(CC5:CF5)-CG5,"")</f>
        <v>46.71</v>
      </c>
      <c r="CS5" s="40">
        <f>IF(SUM(CO5,CR5)&gt;0,SUM(CO5,CR5),"")</f>
        <v>93.5</v>
      </c>
      <c r="CT5" s="51">
        <f>IF(MAX(DV5,FD5,GL5,HT5,JB5,KJ5,LR5,MZ5,OH5,PP5,QX5,SF5,TN5,UV5,WD5)-IF(L5="",0,L5)&gt;0.001,MAX(DV5,FD5,GL5,HT5,JB5,KJ5,LR5,MZ5,OH5,PP5,QX5,SF5,TN5,UV5,WD5)-IF(L5="",0,L5),"")</f>
        <v>0.14000000000000057</v>
      </c>
      <c r="CU5" s="51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>0.45999999999999375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>
        <v>6.95</v>
      </c>
      <c r="FM5" s="17">
        <v>9.25</v>
      </c>
      <c r="FN5" s="17">
        <v>12.9</v>
      </c>
      <c r="FO5" s="17">
        <v>18.18</v>
      </c>
      <c r="FP5" s="17">
        <v>0</v>
      </c>
      <c r="FQ5" s="17">
        <v>7.2</v>
      </c>
      <c r="FR5" s="17">
        <v>9</v>
      </c>
      <c r="FS5" s="17">
        <v>12.9</v>
      </c>
      <c r="FT5" s="17">
        <v>18.100000000000001</v>
      </c>
      <c r="FU5" s="17">
        <v>0</v>
      </c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>
        <f>IF(FN5&gt;0,FN5,"")</f>
        <v>12.9</v>
      </c>
      <c r="GG5" s="40">
        <f>IF(FO5&gt;0,FO5,"")</f>
        <v>18.18</v>
      </c>
      <c r="GH5" s="40">
        <f>IF(SUM(FL5:FO5)-FP5&gt;0,SUM(FL5:FO5)-FP5,"")</f>
        <v>47.28</v>
      </c>
      <c r="GI5" s="40">
        <f>IF(FS5&gt;0,FS5,"")</f>
        <v>12.9</v>
      </c>
      <c r="GJ5" s="40">
        <f>IF(FT5&gt;0,FT5,"")</f>
        <v>18.100000000000001</v>
      </c>
      <c r="GK5" s="40">
        <f>IF(SUM(FQ5:FT5)-FU5&gt;0,SUM(FQ5:FT5)-FU5,"")</f>
        <v>47.2</v>
      </c>
      <c r="GL5" s="40">
        <f>IF(MAX(GH5,GK5)&gt;0,MAX(GH5,GK5),"")</f>
        <v>47.28</v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>
        <f>IF(SUM(GL5,GO5,GR5)&gt;0,SUM(GL5,GO5,GR5),"")</f>
        <v>47.28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>
        <v>2.75</v>
      </c>
      <c r="IC5" s="17">
        <v>3.65</v>
      </c>
      <c r="ID5" s="17">
        <v>5.4</v>
      </c>
      <c r="IE5" s="17">
        <v>7.64</v>
      </c>
      <c r="IF5" s="17">
        <v>0</v>
      </c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>
        <v>7.27</v>
      </c>
      <c r="IR5" s="17">
        <v>9.4499999999999993</v>
      </c>
      <c r="IS5" s="17">
        <v>11.8</v>
      </c>
      <c r="IT5" s="17">
        <v>19.079999999999998</v>
      </c>
      <c r="IU5" s="17">
        <v>0</v>
      </c>
      <c r="IV5" s="40">
        <f>IF(ID5&gt;0,ID5,"")</f>
        <v>5.4</v>
      </c>
      <c r="IW5" s="40">
        <f>IF(IE5&gt;0,IE5,"")</f>
        <v>7.64</v>
      </c>
      <c r="IX5" s="40">
        <f>IF(SUM(IB5:IE5)-IF5&gt;0,SUM(IB5:IE5)-IF5,"")</f>
        <v>19.440000000000001</v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>
        <f>IF(MAX(IX5,JA5)&gt;0,MAX(IX5,JA5),"")</f>
        <v>19.440000000000001</v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>
        <f>IF(IS5&gt;0,IS5,"")</f>
        <v>11.8</v>
      </c>
      <c r="JG5" s="40">
        <f>IF(IT5&gt;0,IT5,"")</f>
        <v>19.079999999999998</v>
      </c>
      <c r="JH5" s="40">
        <f>IF(SUM(IQ5:IT5)-IU5&gt;0,SUM(IQ5:IT5)-IU5,"")</f>
        <v>47.599999999999994</v>
      </c>
      <c r="JI5" s="40">
        <f>IF(SUM(JB5,JE5,JH5)&gt;0,SUM(JB5,JE5,JH5),"")</f>
        <v>67.039999999999992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7.415</v>
      </c>
      <c r="WM5" s="26">
        <f>IF($CH5="P",BT5,(BT5+AS5)/2)</f>
        <v>9.5250000000000004</v>
      </c>
      <c r="WN5" s="26">
        <f>IF($CH5="P",BU5,(BU5+AT5)/2)</f>
        <v>11.8</v>
      </c>
      <c r="WO5" s="26">
        <f>IF($CH5="P",BV5,(BV5+AU5)/2)</f>
        <v>18.509999999999998</v>
      </c>
      <c r="WP5" s="26">
        <f>IF($CH5="P",BW5,(BW5+AV5)/2)</f>
        <v>0</v>
      </c>
      <c r="WQ5" s="26">
        <f>IF($CH5="P",BX5,(BX5+AW5)/2)</f>
        <v>4.7350000000000003</v>
      </c>
      <c r="WR5" s="26">
        <f>IF($CH5="P",BY5,(BY5+AX5)/2)</f>
        <v>6</v>
      </c>
      <c r="WS5" s="26">
        <f>IF($CH5="P",BZ5,(BZ5+AY5)/2)</f>
        <v>7.95</v>
      </c>
      <c r="WT5" s="26">
        <f>IF($CH5="P",CA5,(CA5+AZ5)/2)</f>
        <v>12.16</v>
      </c>
      <c r="WU5" s="26">
        <f>IF($CH5="P",CB5,(CB5+BA5)/2)</f>
        <v>0</v>
      </c>
      <c r="WV5" s="26">
        <f>IF($CH5="P",CC5,(CC5+BB5)/2)</f>
        <v>7.59</v>
      </c>
      <c r="WW5" s="26">
        <f>IF($CH5="P",CD5,(CD5+BC5)/2)</f>
        <v>9.3500000000000014</v>
      </c>
      <c r="WX5" s="26">
        <f>IF($CH5="P",CE5,(CE5+BD5)/2)</f>
        <v>11.8</v>
      </c>
      <c r="WY5" s="26">
        <f>IF($CH5="P",CF5,(CF5+BE5)/2)</f>
        <v>17.84</v>
      </c>
      <c r="WZ5" s="26">
        <f>IF($CH5="P",CG5,(CG5+BF5)/2)</f>
        <v>0</v>
      </c>
      <c r="XA5" s="28" t="s">
        <v>53</v>
      </c>
      <c r="XB5" s="11">
        <f>IF(WN5&gt;0,WN5,"")</f>
        <v>11.8</v>
      </c>
      <c r="XC5" s="11">
        <f>IF(WO5&gt;0,WO5,"")</f>
        <v>18.509999999999998</v>
      </c>
      <c r="XD5" s="11">
        <f>IF(SUM(WL5:WO5)-WP5&gt;0,SUM(WL5:WO5)-WP5,"")</f>
        <v>47.25</v>
      </c>
      <c r="XE5" s="11">
        <f>IF(WS5&gt;0,WS5,"")</f>
        <v>7.95</v>
      </c>
      <c r="XF5" s="11">
        <f>IF(WT5&gt;0,WT5,"")</f>
        <v>12.16</v>
      </c>
      <c r="XG5" s="11">
        <f>IF(SUM(WQ5:WT5)-WU5&gt;0,SUM(WQ5:WT5)-WU5,"")</f>
        <v>30.844999999999999</v>
      </c>
      <c r="XH5" s="11">
        <f>IF(MAX(XD5,XG5)&gt;0,MAX(XD5,XG5),"")</f>
        <v>47.25</v>
      </c>
      <c r="XI5" s="11">
        <f>IF(WX5&gt;0,WX5,"")</f>
        <v>11.8</v>
      </c>
      <c r="XJ5" s="11">
        <f>IF(WY5&gt;0,WY5,"")</f>
        <v>17.84</v>
      </c>
      <c r="XK5" s="11">
        <f>IF(SUM(WV5:WY5)-WZ5&gt;0,SUM(WV5:WY5)-WZ5,"")</f>
        <v>46.58</v>
      </c>
      <c r="XL5" s="11">
        <f>IF(SUM(XH5,XK5)&gt;0,SUM(XH5,XK5),"")</f>
        <v>93.83</v>
      </c>
    </row>
    <row r="6" spans="1:636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128</v>
      </c>
      <c r="C6" s="4" t="s">
        <v>6</v>
      </c>
      <c r="D6" s="4" t="s">
        <v>127</v>
      </c>
      <c r="E6" s="9">
        <f>SUM(J6,L6,N6)</f>
        <v>95.14</v>
      </c>
      <c r="F6" s="3" t="str">
        <f>IF(OR(AND(AG6&gt;=AQ$14,AG6&lt;&gt;"",AI6&gt;=AQ$18,AI6&lt;&gt;"",AF6=""),AND(AJ6&gt;=AQ$14,AJ6&lt;&gt;"",AL6&gt;=AQ$18,AL6&lt;&gt;"",AF6=""),AND(AN6&gt;=AQ$14,AN6&lt;&gt;"",AP6&gt;=AQ$18,AP6&lt;&gt;"",AF6=""),AND(BH6&gt;=BR$14,BH6&lt;&gt;"",BJ6&gt;=BR$18,BJ6&lt;&gt;"",BG6=""),AND(BK6&gt;=BR$14,BK6&lt;&gt;"",BM6&gt;=BR$18,BM6&lt;&gt;"",BG6=""),AND(BO6&gt;=BR$14,BO6&lt;&gt;"",BQ6&gt;=BR$18,BQ6&lt;&gt;"",BG6=""),AND(CI6&gt;=CS$14,CI6&lt;&gt;"",CK6&gt;=CS$18,CK6&lt;&gt;"",CH6=""),AND(CL6&gt;=CS$14,CL6&lt;&gt;"",CN6&gt;=CS$18,CN6&lt;&gt;"",CH6=""),AND(CP6&gt;=CS$14,CP6&lt;&gt;"",CR6&gt;=CS$18,CR6&lt;&gt;"",CH6=""),AND(DP6&gt;=EC$14,DP6&lt;&gt;"",DR6&gt;=EC$18,DR6&lt;&gt;""),AND(DS6&gt;=EC$14,DS6&lt;&gt;"",DU6&gt;=EC$18,DU6&lt;&gt;""),AND(DW6&gt;=EC$14,DW6&lt;&gt;"",DY6&gt;=EC$18,DY6&lt;&gt;""),AND(DZ6&gt;=EC$14,DZ6&lt;&gt;"",EB6&gt;=EC$18,EB6&lt;&gt;""),AND(EX6&gt;=FK$14,EX6&lt;&gt;"",EZ6&gt;=FK$18,EZ6&lt;&gt;""),AND(FA6&gt;=FK$14,FA6&lt;&gt;"",FC6&gt;=FK$18,FC6&lt;&gt;""),AND(FE6&gt;=FK$14,FE6&lt;&gt;"",FG6&gt;=FK$18,FG6&lt;&gt;""),AND(FH6&gt;=FK$14,FH6&lt;&gt;"",FJ6&gt;=FK$18,FJ6&lt;&gt;""),AND(GF6&gt;=GS$14,GF6&lt;&gt;"",GH6&gt;=GS$18,GH6&lt;&gt;""),AND(GI6&gt;=GS$14,GI6&lt;&gt;"",GK6&gt;=GS$18,GK6&lt;&gt;""),AND(GM6&gt;=GS$14,GM6&lt;&gt;"",GO6&gt;=GS$18,GO6&lt;&gt;""),AND(GP6&gt;=GS$14,GP6&lt;&gt;"",GR6&gt;=GS$18,GR6&lt;&gt;""),AND(HN6&gt;=IA$14,HN6&lt;&gt;"",HP6&gt;=IA$18,HP6&lt;&gt;""),AND(HQ6&gt;=IA$14,HQ6&lt;&gt;"",HS6&gt;=IA$18,HS6&lt;&gt;""),AND(HU6&gt;=IA$14,HU6&lt;&gt;"",HW6&gt;=IA$18,HW6&lt;&gt;""),AND(HX6&gt;=IA$14,HX6&lt;&gt;"",HZ6&gt;=IA$18,HZ6&lt;&gt;""),AND(IV6&gt;=JI$14,IV6&lt;&gt;"",IX6&gt;=JI$18,IX6&lt;&gt;""),AND(IY6&gt;=JI$14,IY6&lt;&gt;"",JA6&gt;=JI$18,JA6&lt;&gt;""),AND(JC6&gt;=JI$14,JC6&lt;&gt;"",JE6&gt;=JI$18,JE6&lt;&gt;""),AND(JF6&gt;=JI$14,JF6&lt;&gt;"",JH6&gt;=JI$18,JH6&lt;&gt;""),AND(KD6&gt;=KQ$14,KD6&lt;&gt;"",KF6&gt;=KQ$18,KF6&lt;&gt;""),AND(KG6&gt;=KQ$14,KG6&lt;&gt;"",KI6&gt;=KQ$18,KI6&lt;&gt;""),AND(KK6&gt;=KQ$14,KK6&lt;&gt;"",KM6&gt;=KQ$18,KM6&lt;&gt;""),AND(KN6&gt;=KQ$14,KN6&lt;&gt;"",KP6&gt;=KQ$18,KP6&lt;&gt;""),AND(LL6&gt;=LY$14,LL6&lt;&gt;"",LN6&gt;=LY$18,LN6&lt;&gt;""),AND(LO6&gt;=LY$14,LO6&lt;&gt;"",LQ6&gt;=LY$18,LQ6&lt;&gt;""),AND(LS6&gt;=LY$14,LS6&lt;&gt;"",LU6&gt;=LY$18,LU6&lt;&gt;""),AND(LV6&gt;=LY$14,LV6&lt;&gt;"",LX6&gt;=LY$18,LX6&lt;&gt;""),AND(MT6&gt;=NG$14,MT6&lt;&gt;"",MV6&gt;=NG$18,MV6&lt;&gt;""),AND(MW6&gt;=NG$14,MW6&lt;&gt;"",MY6&gt;=NG$18,MY6&lt;&gt;""),AND(NA6&gt;=NG$14,NA6&lt;&gt;"",NC6&gt;=NG$18,NC6&lt;&gt;""),AND(ND6&gt;=NG$14,ND6&lt;&gt;"",NF6&gt;=NG$18,NF6&lt;&gt;""),AND(OB6&gt;=OO$14,OB6&lt;&gt;"",OD6&gt;=OO$18,OD6&lt;&gt;""),AND(OE6&gt;=OO$14,OE6&lt;&gt;"",OG6&gt;=OO$18,OG6&lt;&gt;""),AND(OI6&gt;=OO$14,OI6&lt;&gt;"",OK6&gt;=OO$18,OK6&lt;&gt;""),AND(OL6&gt;=OO$14,OL6&lt;&gt;"",ON6&gt;=OO$18,ON6&lt;&gt;""),AND(PJ6&gt;=PW$14,PJ6&lt;&gt;"",PL6&gt;=PW$18,PL6&lt;&gt;""),AND(PM6&gt;=PW$14,PM6&lt;&gt;"",PO6&gt;=PW$18,PO6&lt;&gt;""),AND(PQ6&gt;=PW$14,PQ6&lt;&gt;"",PS6&gt;=PW$18,PS6&lt;&gt;""),AND(PT6&gt;=PW$14,PT6&lt;&gt;"",PV6&gt;=PW$18,PV6&lt;&gt;""),AND(QR6&gt;=RE$14,QR6&lt;&gt;"",QT6&gt;=RE$18,QT6&lt;&gt;""),AND(QU6&gt;=RE$14,QU6&lt;&gt;"",QW6&gt;=RE$18,QW6&lt;&gt;""),AND(QY6&gt;=RE$14,QY6&lt;&gt;"",RA6&gt;=RE$18,RA6&lt;&gt;""),AND(RB6&gt;=RE$14,RB6&lt;&gt;"",RD6&gt;=RE$18,RD6&lt;&gt;""),AND(RZ6&gt;=SM$14,RZ6&lt;&gt;"",SB6&gt;=SM$18,SB6&lt;&gt;""),AND(SC6&gt;=SM$14,SC6&lt;&gt;"",SE6&gt;=SM$18,SE6&lt;&gt;""),AND(SG6&gt;=SM$14,SG6&lt;&gt;"",SI6&gt;=SM$18,SI6&lt;&gt;""),AND(SJ6&gt;=SM$14,SJ6&lt;&gt;"",SL6&gt;=SM$18,SL6&lt;&gt;""),AND(TH6&gt;=TU$14,TH6&lt;&gt;"",TJ6&gt;=TU$18,TJ6&lt;&gt;""),AND(TK6&gt;=TU$14,TK6&lt;&gt;"",TM6&gt;=TU$18,TM6&lt;&gt;""),AND(TO6&gt;=TU$14,TO6&lt;&gt;"",TQ6&gt;=TU$18,TQ6&lt;&gt;""),AND(TR6&gt;=TU$14,TR6&lt;&gt;"",TT6&gt;=TU$18,TT6&lt;&gt;""),AND(UP6&gt;=VC$14,UP6&lt;&gt;"",UR6&gt;=VC$18,UR6&lt;&gt;""),AND(US6&gt;=VC$14,US6&lt;&gt;"",UU6&gt;=VC$18,UU6&lt;&gt;""),AND(UW6&gt;=VC$14,UW6&lt;&gt;"",UY6&gt;=VC$18,UY6&lt;&gt;""),AND(UZ6&gt;=VC$14,UZ6&lt;&gt;"",VB6&gt;=VC$18,VB6&lt;&gt;""),AND(VX6&gt;=WK$14,VX6&lt;&gt;"",VZ6&gt;=WK$18,VZ6&lt;&gt;""),AND(WA6&gt;=WK$14,WA6&lt;&gt;"",WC6&gt;=WK$18,WC6&lt;&gt;""),AND(WE6&gt;=WK$14,WE6&lt;&gt;"",WG6&gt;=WK$18,WG6&lt;&gt;""),AND(WH6&gt;=WK$14,WH6&lt;&gt;"",WJ6&gt;=WK$18,WJ6&lt;&gt;"")),"P","")</f>
        <v>P</v>
      </c>
      <c r="G6" s="3" t="str">
        <f>IF(OR(AND(AI6&gt;=AQ$18,AI6&lt;&gt;"",AF6=""),AND(AL6&gt;=AQ$18,AL6&lt;&gt;"",AF6=""),AND(AP6&gt;=AQ$18,AP6&lt;&gt;"",AF6=""),AND(BJ6&gt;=BR$18,BJ6&lt;&gt;"",BG6=""),AND(BM6&gt;=BR$18,BM6&lt;&gt;"",BG6=""),AND(BQ6&gt;=BR$18,BQ6&lt;&gt;"",BG6=""),AND(CK6&gt;=CS$18,CK6&lt;&gt;"",CH6=""),AND(CN6&gt;=CS$18,CN6&lt;&gt;"",CH6=""),AND(CR6&gt;=CS$18,CR6&lt;&gt;"",CH6=""),AND(DR6&gt;=EC$18,DR6&lt;&gt;""),AND(DU6&gt;=EC$18,DU6&lt;&gt;""),AND(DY6&gt;=EC$18,DY6&lt;&gt;""),AND(EB6&gt;=EC$18,EB6&lt;&gt;""),AND(EZ6&gt;=FK$18,EZ6&lt;&gt;""),AND(FC6&gt;=FK$18,FC6&lt;&gt;""),AND(FG6&gt;=FK$18,FG6&lt;&gt;""),AND(FJ6&gt;=FK$18,FJ6&lt;&gt;""),AND(GH6&gt;=GS$18,GH6&lt;&gt;""),AND(GK6&gt;=GS$18,GK6&lt;&gt;""),AND(GO6&gt;=GS$18,GO6&lt;&gt;""),AND(GR6&gt;=GS$18,GR6&lt;&gt;""),AND(HP6&gt;=IA$18,HP6&lt;&gt;""),AND(HS6&gt;=IA$18,HS6&lt;&gt;""),AND(HW6&gt;=IA$18,HW6&lt;&gt;""),AND(HZ6&gt;=IA$18,HZ6&lt;&gt;""),AND(IX6&gt;=JI$18,IX6&lt;&gt;""),AND(JA6&gt;=JI$18,JA6&lt;&gt;""),AND(JE6&gt;=JI$18,JE6&lt;&gt;""),AND(JH6&gt;=JI$18,JH6&lt;&gt;""),AND(KF6&gt;=KQ$18,KF6&lt;&gt;""),AND(KI6&gt;=KQ$18,KI6&lt;&gt;""),AND(KM6&gt;=KQ$18,KM6&lt;&gt;""),AND(KP6&gt;=KQ$18,KP6&lt;&gt;""),AND(LN6&gt;=LY$18,LN6&lt;&gt;""),AND(LQ6&gt;=LY$18,LQ6&lt;&gt;""),AND(LU6&gt;=LY$18,LU6&lt;&gt;""),AND(LX6&gt;=LY$18,LX6&lt;&gt;""),AND(MV6&gt;=NG$18,MV6&lt;&gt;""),AND(MY6&gt;=NG$18,MY6&lt;&gt;""),AND(NC6&gt;=NG$18,NC6&lt;&gt;""),AND(NF6&gt;=NG$18,NF6&lt;&gt;""),AND(OD6&gt;=OO$18,OD6&lt;&gt;""),AND(OG6&gt;=OO$18,OG6&lt;&gt;""),AND(OK6&gt;=OO$18,OK6&lt;&gt;""),AND(ON6&gt;=OO$18,ON6&lt;&gt;""),AND(PL6&gt;=PW$18,PL6&lt;&gt;""),AND(PO6&gt;=PW$18,PO6&lt;&gt;""),AND(PS6&gt;=PW$18,PS6&lt;&gt;""),AND(PV6&gt;=PW$18,PV6&lt;&gt;""),AND(QT6&gt;=RE$18,QT6&lt;&gt;""),AND(QW6&gt;=RE$18,QW6&lt;&gt;""),AND(RA6&gt;=RE$18,RA6&lt;&gt;""),AND(RD6&gt;=RE$18,RD6&lt;&gt;""),AND(SB6&gt;=SM$18,SB6&lt;&gt;""),AND(SE6&gt;=SM$18,SE6&lt;&gt;""),AND(SI6&gt;=SM$18,SI6&lt;&gt;""),AND(SL6&gt;=SM$18,SL6&lt;&gt;""),AND(TJ6&gt;=TU$18,TJ6&lt;&gt;""),AND(TM6&gt;=TU$18,TM6&lt;&gt;""),AND(TQ6&gt;=TU$18,TQ6&lt;&gt;""),AND(TT6&gt;=TU$18,TT6&lt;&gt;""),AND(UR6&gt;=VC$18,UR6&lt;&gt;""),AND(UU6&gt;=VC$18,UU6&lt;&gt;""),AND(UY6&gt;=VC$18,UY6&lt;&gt;""),AND(VB6&gt;=VC$18,VB6&lt;&gt;""),AND(VZ6&gt;=WK$18,VZ6&lt;&gt;""),AND(WC6&gt;=WK$18,WC6&lt;&gt;""),AND(WG6&gt;=WK$18,WG6&lt;&gt;""),AND(WJ6&gt;=WK$18,WJ6&lt;&gt;"")),"P","")</f>
        <v>P</v>
      </c>
      <c r="H6" s="36" t="str">
        <f>IF(AND(G6="P",F6=""),"No DD",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,AND(TH6&gt;=TU$17,TH6&lt;&gt;"",TJ6&gt;=TU$21,TJ6&lt;&gt;""),AND(TK6&gt;=TU$17,TK6&lt;&gt;"",TM6&gt;=TU$21,TM6&lt;&gt;""),AND(TO6&gt;=TU$17,TO6&lt;&gt;"",TQ6&gt;=TU$21,TQ6&lt;&gt;""),AND(TR6&gt;=TU$17,TR6&lt;&gt;"",TT6&gt;=TU$21,TT6&lt;&gt;""),AND(UP6&gt;=VC$17,UP6&lt;&gt;"",UR6&gt;=VC$21,UR6&lt;&gt;""),AND(US6&gt;=VC$17,US6&lt;&gt;"",UU6&gt;=VC$21,UU6&lt;&gt;""),AND(UW6&gt;=VC$17,UW6&lt;&gt;"",UY6&gt;=VC$21,UY6&lt;&gt;""),AND(UZ6&gt;=VC$17,UZ6&lt;&gt;"",VB6&gt;=VC$21,VB6&lt;&gt;""),AND(VX6&gt;=WK$17,VX6&lt;&gt;"",VZ6&gt;=WK$21,VZ6&lt;&gt;""),AND(WA6&gt;=WK$17,WA6&lt;&gt;"",WC6&gt;=WK$21,WC6&lt;&gt;""),AND(WE6&gt;=WK$17,WE6&lt;&gt;"",WG6&gt;=WK$21,WG6&lt;&gt;""),AND(WH6&gt;=WK$17,WH6&lt;&gt;"",WJ6&gt;=WK$21,WJ6&lt;&gt;"")),"Merit",IF(OR(AND(AG6&gt;=AQ$16,AG6&lt;&gt;"",AI6&gt;=AQ$20,AI6&lt;&gt;"",AF6=""),AND(AJ6&gt;=AQ$16,AJ6&lt;&gt;"",AL6&gt;=AQ$20,AL6&lt;&gt;"",AF6=""),AND(AN6&gt;=AQ$16,AN6&lt;&gt;"",AP6&gt;=AQ$20,AP6&lt;&gt;"",AF6=""),AND(BH6&gt;=BR$16,BH6&lt;&gt;"",BJ6&gt;=BR$20,BJ6&lt;&gt;"",BG6=""),AND(BK6&gt;=BR$16,BK6&lt;&gt;"",BM6&gt;=BR$20,BM6&lt;&gt;"",BG6=""),AND(BO6&gt;=BR$16,BO6&lt;&gt;"",BQ6&gt;=BR$20,BQ6&lt;&gt;"",BG6=""),AND(CI6&gt;=CS$16,CI6&lt;&gt;"",CK6&gt;=CS$20,CK6&lt;&gt;"",CH6=""),AND(CL6&gt;=CS$16,CL6&lt;&gt;"",CN6&gt;=CS$20,CN6&lt;&gt;"",CH6=""),AND(CP6&gt;=CS$16,CP6&lt;&gt;"",CR6&gt;=CS$20,CR6&lt;&gt;"",CH6=""),AND(DP6&gt;=EC$16,DP6&lt;&gt;"",DR6&gt;=EC$20,DR6&lt;&gt;""),AND(DS6&gt;=EC$16,DS6&lt;&gt;"",DU6&gt;=EC$20,DU6&lt;&gt;""),AND(DW6&gt;=EC$16,DW6&lt;&gt;"",DY6&gt;=EC$20,DY6&lt;&gt;""),AND(DZ6&gt;=EC$16,DZ6&lt;&gt;"",EB6&gt;=EC$20,EB6&lt;&gt;""),AND(EX6&gt;=FK$16,EX6&lt;&gt;"",EZ6&gt;=FK$20,EZ6&lt;&gt;""),AND(FA6&gt;=FK$16,FA6&lt;&gt;"",FC6&gt;=FK$20,FC6&lt;&gt;""),AND(FE6&gt;=FK$16,FE6&lt;&gt;"",FG6&gt;=FK$20,FG6&lt;&gt;""),AND(FH6&gt;=FK$16,FH6&lt;&gt;"",FJ6&gt;=FK$20,FJ6&lt;&gt;""),AND(GF6&gt;=GS$16,GF6&lt;&gt;"",GH6&gt;=GS$20,GH6&lt;&gt;""),AND(GI6&gt;=GS$16,GI6&lt;&gt;"",GK6&gt;=GS$20,GK6&lt;&gt;""),AND(GM6&gt;=GS$16,GM6&lt;&gt;"",GO6&gt;=GS$20,GO6&lt;&gt;""),AND(GP6&gt;=GS$16,GP6&lt;&gt;"",GR6&gt;=GS$20,GR6&lt;&gt;""),AND(HN6&gt;=IA$16,HN6&lt;&gt;"",HP6&gt;=IA$20,HP6&lt;&gt;""),AND(HQ6&gt;=IA$16,HQ6&lt;&gt;"",HS6&gt;=IA$20,HS6&lt;&gt;""),AND(HU6&gt;=IA$16,HU6&lt;&gt;"",HW6&gt;=IA$20,HW6&lt;&gt;""),AND(HX6&gt;=IA$16,HX6&lt;&gt;"",HZ6&gt;=IA$20,HZ6&lt;&gt;""),AND(IV6&gt;=JI$16,IV6&lt;&gt;"",IX6&gt;=JI$20,IX6&lt;&gt;""),AND(IY6&gt;=JI$16,IY6&lt;&gt;"",JA6&gt;=JI$20,JA6&lt;&gt;""),AND(JC6&gt;=JI$16,JC6&lt;&gt;"",JE6&gt;=JI$20,JE6&lt;&gt;""),AND(JF6&gt;=JI$16,JF6&lt;&gt;"",JH6&gt;=JI$20,JH6&lt;&gt;""),AND(KD6&gt;=KQ$16,KD6&lt;&gt;"",KF6&gt;=KQ$20,KF6&lt;&gt;""),AND(KG6&gt;=KQ$16,KG6&lt;&gt;"",KI6&gt;=KQ$20,KI6&lt;&gt;""),AND(KK6&gt;=KQ$16,KK6&lt;&gt;"",KM6&gt;=KQ$20,KM6&lt;&gt;""),AND(KN6&gt;=KQ$16,KN6&lt;&gt;"",KP6&gt;=KQ$20,KP6&lt;&gt;""),AND(LL6&gt;=LY$16,LL6&lt;&gt;"",LN6&gt;=LY$20,LN6&lt;&gt;""),AND(LO6&gt;=LY$16,LO6&lt;&gt;"",LQ6&gt;=LY$20,LQ6&lt;&gt;""),AND(LS6&gt;=LY$16,LS6&lt;&gt;"",LU6&gt;=LY$20,LU6&lt;&gt;""),AND(LV6&gt;=LY$16,LV6&lt;&gt;"",LX6&gt;=LY$20,LX6&lt;&gt;""),AND(MT6&gt;=NG$16,MT6&lt;&gt;"",MV6&gt;=NG$20,MV6&lt;&gt;""),AND(MW6&gt;=NG$16,MW6&lt;&gt;"",MY6&gt;=NG$20,MY6&lt;&gt;""),AND(NA6&gt;=NG$16,NA6&lt;&gt;"",NC6&gt;=NG$20,NC6&lt;&gt;""),AND(ND6&gt;=NG$16,ND6&lt;&gt;"",NF6&gt;=NG$20,NF6&lt;&gt;""),AND(OB6&gt;=OO$16,OB6&lt;&gt;"",OD6&gt;=OO$20,OD6&lt;&gt;""),AND(OE6&gt;=OO$16,OE6&lt;&gt;"",OG6&gt;=OO$20,OG6&lt;&gt;""),AND(OI6&gt;=OO$16,OI6&lt;&gt;"",OK6&gt;=OO$20,OK6&lt;&gt;""),AND(OL6&gt;=OO$16,OL6&lt;&gt;"",ON6&gt;=OO$20,ON6&lt;&gt;""),AND(PJ6&gt;=PW$16,PJ6&lt;&gt;"",PL6&gt;=PW$20,PL6&lt;&gt;""),AND(PM6&gt;=PW$16,PM6&lt;&gt;"",PO6&gt;=PW$20,PO6&lt;&gt;""),AND(PQ6&gt;=PW$16,PQ6&lt;&gt;"",PS6&gt;=PW$20,PS6&lt;&gt;""),AND(PT6&gt;=PW$16,PT6&lt;&gt;"",PV6&gt;=PW$20,PV6&lt;&gt;""),AND(QR6&gt;=RE$16,QR6&lt;&gt;"",QT6&gt;=RE$20,QT6&lt;&gt;""),AND(QU6&gt;=RE$16,QU6&lt;&gt;"",QW6&gt;=RE$20,QW6&lt;&gt;""),AND(QY6&gt;=RE$16,QY6&lt;&gt;"",RA6&gt;=RE$20,RA6&lt;&gt;""),AND(RB6&gt;=RE$16,RB6&lt;&gt;"",RD6&gt;=RE$20,RD6&lt;&gt;""),AND(RZ6&gt;=SM$16,RZ6&lt;&gt;"",SB6&gt;=SM$20,SB6&lt;&gt;""),AND(SC6&gt;=SM$16,SC6&lt;&gt;"",SE6&gt;=SM$20,SE6&lt;&gt;""),AND(SG6&gt;=SM$16,SG6&lt;&gt;"",SI6&gt;=SM$20,SI6&lt;&gt;""),AND(SJ6&gt;=SM$16,SJ6&lt;&gt;"",SL6&gt;=SM$20,SL6&lt;&gt;""),AND(TH6&gt;=TU$16,TH6&lt;&gt;"",TJ6&gt;=TU$20,TJ6&lt;&gt;""),AND(TK6&gt;=TU$16,TK6&lt;&gt;"",TM6&gt;=TU$20,TM6&lt;&gt;""),AND(TO6&gt;=TU$16,TO6&lt;&gt;"",TQ6&gt;=TU$20,TQ6&lt;&gt;""),AND(TR6&gt;=TU$16,TR6&lt;&gt;"",TT6&gt;=TU$20,TT6&lt;&gt;""),AND(UP6&gt;=VC$16,UP6&lt;&gt;"",UR6&gt;=VC$20,UR6&lt;&gt;""),AND(US6&gt;=VC$16,US6&lt;&gt;"",UU6&gt;=VC$20,UU6&lt;&gt;""),AND(UW6&gt;=VC$16,UW6&lt;&gt;"",UY6&gt;=VC$20,UY6&lt;&gt;""),AND(UZ6&gt;=VC$16,UZ6&lt;&gt;"",VB6&gt;=VC$20,VB6&lt;&gt;""),AND(VX6&gt;=WK$16,VX6&lt;&gt;"",VZ6&gt;=WK$20,VZ6&lt;&gt;""),AND(WA6&gt;=WK$16,WA6&lt;&gt;"",WC6&gt;=WK$20,WC6&lt;&gt;""),AND(WE6&gt;=WK$16,WE6&lt;&gt;"",WG6&gt;=WK$20,WG6&lt;&gt;""),AND(WH6&gt;=WK$16,WH6&lt;&gt;"",WJ6&gt;=WK$20,WJ6&lt;&gt;"")),"Excellence",IF(I6="P","Worlds Team",IF(F6="P","National Team","")))))</f>
        <v>Worlds Team</v>
      </c>
      <c r="I6" s="3" t="str">
        <f>IF(OR(AND(AG6&gt;=AQ$15,AG6&lt;&gt;"",AI6&gt;=AQ$19,AI6&lt;&gt;"",AF6=""),AND(AJ6&gt;=AQ$15,AJ6&lt;&gt;"",AL6&gt;=AQ$19,AL6&lt;&gt;"",AF6=""),AND(AN6&gt;=AQ$15,AN6&lt;&gt;"",AP6&gt;=AQ$19,AP6&lt;&gt;"",AF6=""),AND(BH6&gt;=BR$15,BH6&lt;&gt;"",BJ6&gt;=BR$19,BJ6&lt;&gt;"",BG6=""),AND(BK6&gt;=BR$15,BK6&lt;&gt;"",BM6&gt;=BR$19,BM6&lt;&gt;"",BG6=""),AND(BO6&gt;=BR$15,BO6&lt;&gt;"",BQ6&gt;=BR$19,BQ6&lt;&gt;"",BG6=""),AND(CI6&gt;=CS$15,CI6&lt;&gt;"",CK6&gt;=CS$19,CK6&lt;&gt;"",CH6=""),AND(CL6&gt;=CS$15,CL6&lt;&gt;"",CN6&gt;=CS$19,CN6&lt;&gt;"",CH6=""),AND(CP6&gt;=CS$15,CP6&lt;&gt;"",CR6&gt;=CS$19,CR6&lt;&gt;"",CH6=""),AND(DP6&gt;=EC$15,DP6&lt;&gt;"",DR6&gt;=EC$19,DR6&lt;&gt;""),AND(DS6&gt;=EC$15,DS6&lt;&gt;"",DU6&gt;=EC$19,DU6&lt;&gt;""),AND(DW6&gt;=EC$15,DW6&lt;&gt;"",DY6&gt;=EC$19,DY6&lt;&gt;""),AND(DZ6&gt;=EC$15,DZ6&lt;&gt;"",EB6&gt;=EC$19,EB6&lt;&gt;""),AND(EX6&gt;=FK$15,EX6&lt;&gt;"",EZ6&gt;=FK$19,EZ6&lt;&gt;""),AND(FA6&gt;=FK$15,FA6&lt;&gt;"",FC6&gt;=FK$19,FC6&lt;&gt;""),AND(FE6&gt;=FK$15,FE6&lt;&gt;"",FG6&gt;=FK$19,FG6&lt;&gt;""),AND(FH6&gt;=FK$15,FH6&lt;&gt;"",FJ6&gt;=FK$19,FJ6&lt;&gt;""),AND(GF6&gt;=GS$15,GF6&lt;&gt;"",GH6&gt;=GS$19,GH6&lt;&gt;""),AND(GI6&gt;=GS$15,GI6&lt;&gt;"",GK6&gt;=GS$19,GK6&lt;&gt;""),AND(GM6&gt;=GS$15,GM6&lt;&gt;"",GO6&gt;=GS$19,GO6&lt;&gt;""),AND(GP6&gt;=GS$15,GP6&lt;&gt;"",GR6&gt;=GS$19,GR6&lt;&gt;""),AND(HN6&gt;=IA$15,HN6&lt;&gt;"",HP6&gt;=IA$19,HP6&lt;&gt;""),AND(HQ6&gt;=IA$15,HQ6&lt;&gt;"",HS6&gt;=IA$19,HS6&lt;&gt;""),AND(HU6&gt;=IA$15,HU6&lt;&gt;"",HW6&gt;=IA$19,HW6&lt;&gt;""),AND(HX6&gt;=IA$15,HX6&lt;&gt;"",HZ6&gt;=IA$19,HZ6&lt;&gt;""),AND(IV6&gt;=JI$15,IV6&lt;&gt;"",IX6&gt;=JI$19,IX6&lt;&gt;""),AND(IY6&gt;=JI$15,IY6&lt;&gt;"",JA6&gt;=JI$19,JA6&lt;&gt;""),AND(JC6&gt;=JI$15,JC6&lt;&gt;"",JE6&gt;=JI$19,JE6&lt;&gt;""),AND(JF6&gt;=JI$15,JF6&lt;&gt;"",JH6&gt;=JI$19,JH6&lt;&gt;""),AND(KD6&gt;=KQ$15,KD6&lt;&gt;"",KF6&gt;=KQ$19,KF6&lt;&gt;""),AND(KG6&gt;=KQ$15,KG6&lt;&gt;"",KI6&gt;=KQ$19,KI6&lt;&gt;""),AND(KK6&gt;=KQ$15,KK6&lt;&gt;"",KM6&gt;=KQ$19,KM6&lt;&gt;""),AND(KN6&gt;=KQ$15,KN6&lt;&gt;"",KP6&gt;=KQ$19,KP6&lt;&gt;""),AND(LL6&gt;=LY$15,LL6&lt;&gt;"",LN6&gt;=LY$19,LN6&lt;&gt;""),AND(LO6&gt;=LY$15,LO6&lt;&gt;"",LQ6&gt;=LY$19,LQ6&lt;&gt;""),AND(LS6&gt;=LY$15,LS6&lt;&gt;"",LU6&gt;=LY$19,LU6&lt;&gt;""),AND(LV6&gt;=LY$15,LV6&lt;&gt;"",LX6&gt;=LY$19,LX6&lt;&gt;""),AND(MT6&gt;=NG$15,MT6&lt;&gt;"",MV6&gt;=NG$19,MV6&lt;&gt;""),AND(MW6&gt;=NG$15,MW6&lt;&gt;"",MY6&gt;=NG$19,MY6&lt;&gt;""),AND(NA6&gt;=NG$15,NA6&lt;&gt;"",NC6&gt;=NG$19,NC6&lt;&gt;""),AND(ND6&gt;=NG$15,ND6&lt;&gt;"",NF6&gt;=NG$19,NF6&lt;&gt;""),AND(OB6&gt;=OO$15,OB6&lt;&gt;"",OD6&gt;=OO$19,OD6&lt;&gt;""),AND(OE6&gt;=OO$15,OE6&lt;&gt;"",OG6&gt;=OO$19,OG6&lt;&gt;""),AND(OI6&gt;=OO$15,OI6&lt;&gt;"",OK6&gt;=OO$19,OK6&lt;&gt;""),AND(OL6&gt;=OO$15,OL6&lt;&gt;"",ON6&gt;=OO$19,ON6&lt;&gt;""),AND(PJ6&gt;=PW$15,PJ6&lt;&gt;"",PL6&gt;=PW$19,PL6&lt;&gt;""),AND(PM6&gt;=PW$15,PM6&lt;&gt;"",PO6&gt;=PW$19,PO6&lt;&gt;""),AND(PQ6&gt;=PW$15,PQ6&lt;&gt;"",PS6&gt;=PW$19,PS6&lt;&gt;""),AND(PT6&gt;=PW$15,PT6&lt;&gt;"",PV6&gt;=PW$19,PV6&lt;&gt;""),AND(QR6&gt;=RE$15,QR6&lt;&gt;"",QT6&gt;=RE$19,QT6&lt;&gt;""),AND(QU6&gt;=RE$15,QU6&lt;&gt;"",QW6&gt;=RE$19,QW6&lt;&gt;""),AND(QY6&gt;=RE$15,QY6&lt;&gt;"",RA6&gt;=RE$19,RA6&lt;&gt;""),AND(RB6&gt;=RE$15,RB6&lt;&gt;"",RD6&gt;=RE$19,RD6&lt;&gt;""),AND(RZ6&gt;=SM$15,RZ6&lt;&gt;"",SB6&gt;=SM$19,SB6&lt;&gt;""),AND(SC6&gt;=SM$15,SC6&lt;&gt;"",SE6&gt;=SM$19,SE6&lt;&gt;""),AND(SG6&gt;=SM$15,SG6&lt;&gt;"",SI6&gt;=SM$19,SI6&lt;&gt;""),AND(SJ6&gt;=SM$15,SJ6&lt;&gt;"",SL6&gt;=SM$19,SL6&lt;&gt;""),AND(TH6&gt;=TU$15,TH6&lt;&gt;"",TJ6&gt;=TU$19,TJ6&lt;&gt;""),AND(TK6&gt;=TU$15,TK6&lt;&gt;"",TM6&gt;=TU$19,TM6&lt;&gt;""),AND(TO6&gt;=TU$15,TO6&lt;&gt;"",TQ6&gt;=TU$19,TQ6&lt;&gt;""),AND(TR6&gt;=TU$15,TR6&lt;&gt;"",TT6&gt;=TU$19,TT6&lt;&gt;""),AND(UP6&gt;=VC$15,UP6&lt;&gt;"",UR6&gt;=VC$19,UR6&lt;&gt;""),AND(US6&gt;=VC$15,US6&lt;&gt;"",UU6&gt;=VC$19,UU6&lt;&gt;""),AND(UW6&gt;=VC$15,UW6&lt;&gt;"",UY6&gt;=VC$19,UY6&lt;&gt;""),AND(UZ6&gt;=VC$15,UZ6&lt;&gt;"",VB6&gt;=VC$19,VB6&lt;&gt;""),AND(VX6&gt;=WK$15,VX6&lt;&gt;"",VZ6&gt;=WK$19,VZ6&lt;&gt;""),AND(WA6&gt;=WK$15,WA6&lt;&gt;"",WC6&gt;=WK$19,WC6&lt;&gt;""),AND(WE6&gt;=WK$15,WE6&lt;&gt;"",WG6&gt;=WK$19,WG6&lt;&gt;""),AND(WH6&gt;=WK$15,WH6&lt;&gt;"",WJ6&gt;=WK$19,WJ6&lt;&gt;"")),"P","")</f>
        <v>P</v>
      </c>
      <c r="J6" s="8">
        <f>IF(COUNT(AI6,AL6,AP6,BJ6,BM6,BQ6,CK6,CN6,CR6)&gt;0,LARGE((AI6,AL6,AP6,BJ6,BM6,BQ6,CK6,CN6,CR6),1),0)</f>
        <v>47.78</v>
      </c>
      <c r="K6" s="8" t="str">
        <f>IF(J6="","",IF(OR(J6=CK6,J6=CN6,J6=CR6),$BS$1,IF(OR(J6=BJ6,J6=BM6,J6=BQ6),$AR$1,IF(OR(J6=AI6,J6=AL6,J6=AP6),$Q$1,""))))</f>
        <v>2025 Nationals</v>
      </c>
      <c r="L6" s="8">
        <f>IF(COUNT(AI6,AL6,AP6,BJ6,BM6,BQ6,CK6,CN6,CR6)&gt;1,LARGE((AI6,AL6,AP6,BJ6,BM6,BQ6,CK6,CN6,CR6),2),0)</f>
        <v>47.36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>IF(S6&gt;0,S6,"")</f>
        <v/>
      </c>
      <c r="AH6" s="38" t="str">
        <f>IF(T6&gt;0,T6,"")</f>
        <v/>
      </c>
      <c r="AI6" s="40" t="str">
        <f>IF(SUM(Q6:T6)-U6&gt;0,SUM(Q6:T6)-U6,"")</f>
        <v/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 t="str">
        <f>IF(AI6="","",MAX(AI6,AL6))</f>
        <v/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 t="str">
        <f>IF(SUM(AM6,AP6)&gt;0,SUM(AM6,AP6),"")</f>
        <v/>
      </c>
      <c r="AR6" s="26">
        <v>7.2</v>
      </c>
      <c r="AS6" s="26">
        <v>9.0500000000000007</v>
      </c>
      <c r="AT6" s="26">
        <v>11.8</v>
      </c>
      <c r="AU6" s="26">
        <v>14.28</v>
      </c>
      <c r="AV6" s="26">
        <v>0.4</v>
      </c>
      <c r="AW6" s="26">
        <v>7.55</v>
      </c>
      <c r="AX6" s="26">
        <v>9.15</v>
      </c>
      <c r="AY6" s="26">
        <v>11.8</v>
      </c>
      <c r="AZ6" s="26">
        <v>17.48</v>
      </c>
      <c r="BA6" s="26">
        <v>0</v>
      </c>
      <c r="BB6" s="26">
        <v>7.5</v>
      </c>
      <c r="BC6" s="26">
        <v>9.1999999999999993</v>
      </c>
      <c r="BD6" s="26">
        <v>11.8</v>
      </c>
      <c r="BE6" s="26">
        <v>18.86</v>
      </c>
      <c r="BF6" s="26">
        <v>0</v>
      </c>
      <c r="BG6" s="28"/>
      <c r="BH6" s="39">
        <f>IF(AT6&gt;0,AT6,"")</f>
        <v>11.8</v>
      </c>
      <c r="BI6" s="39">
        <f>IF(AU6&gt;0,AU6,"")</f>
        <v>14.28</v>
      </c>
      <c r="BJ6" s="11">
        <f>IF(SUM(AR6:AU6)-AV6&gt;0,SUM(AR6:AU6)-AV6,"")</f>
        <v>41.93</v>
      </c>
      <c r="BK6" s="11">
        <f>IF(AY6&gt;0,AY6,"")</f>
        <v>11.8</v>
      </c>
      <c r="BL6" s="11">
        <f>IF(AZ6&gt;0,AZ6,"")</f>
        <v>17.48</v>
      </c>
      <c r="BM6" s="11">
        <f>IF(SUM(AW6:AZ6)-BA6&gt;0,SUM(AW6:AZ6)-BA6,"")</f>
        <v>45.980000000000004</v>
      </c>
      <c r="BN6" s="11">
        <f>IF(BJ6="","",MAX(BJ6,BM6))</f>
        <v>45.980000000000004</v>
      </c>
      <c r="BO6" s="11">
        <f>IF(BD6&gt;0,BD6,"")</f>
        <v>11.8</v>
      </c>
      <c r="BP6" s="11">
        <f>IF(BE6&gt;0,BE6,"")</f>
        <v>18.86</v>
      </c>
      <c r="BQ6" s="11">
        <f>IF(SUM(BB6:BE6)-BF6&gt;0,SUM(BB6:BE6)-BF6,"")</f>
        <v>47.36</v>
      </c>
      <c r="BR6" s="11">
        <f>IF(SUM(BN6,BQ6)&gt;0,SUM(BN6,BQ6),"")</f>
        <v>93.34</v>
      </c>
      <c r="BS6" s="22">
        <v>7.83</v>
      </c>
      <c r="BT6" s="22">
        <v>9.35</v>
      </c>
      <c r="BU6" s="22">
        <v>11.8</v>
      </c>
      <c r="BV6" s="22">
        <v>17.96</v>
      </c>
      <c r="BW6" s="22">
        <v>0</v>
      </c>
      <c r="BX6" s="22">
        <v>7.45</v>
      </c>
      <c r="BY6" s="22">
        <v>9.25</v>
      </c>
      <c r="BZ6" s="22">
        <v>11.8</v>
      </c>
      <c r="CA6" s="22">
        <v>15.94</v>
      </c>
      <c r="CB6" s="22">
        <v>0</v>
      </c>
      <c r="CC6" s="22">
        <v>8.15</v>
      </c>
      <c r="CD6" s="22">
        <v>9.35</v>
      </c>
      <c r="CE6" s="22">
        <v>11.8</v>
      </c>
      <c r="CF6" s="22">
        <v>18.48</v>
      </c>
      <c r="CG6" s="22">
        <v>0</v>
      </c>
      <c r="CH6" s="27"/>
      <c r="CI6" s="38">
        <f>IF(BU6&gt;0,BU6,"")</f>
        <v>11.8</v>
      </c>
      <c r="CJ6" s="38">
        <f>IF(BV6&gt;0,BV6,"")</f>
        <v>17.96</v>
      </c>
      <c r="CK6" s="40">
        <f>IF(SUM(BS6:BV6)-BW6&gt;0,SUM(BS6:BV6)-BW6,"")</f>
        <v>46.94</v>
      </c>
      <c r="CL6" s="40">
        <f>IF(BZ6&gt;0,BZ6,"")</f>
        <v>11.8</v>
      </c>
      <c r="CM6" s="40">
        <f>IF(CA6&gt;0,CA6,"")</f>
        <v>15.94</v>
      </c>
      <c r="CN6" s="40">
        <f>IF(SUM(BX6:CA6)-CB6&gt;0,SUM(BX6:CA6)-CB6,"")</f>
        <v>44.44</v>
      </c>
      <c r="CO6" s="40">
        <f>IF(CK6="","",MAX(CK6,CN6))</f>
        <v>46.94</v>
      </c>
      <c r="CP6" s="40">
        <f>IF(CE6&gt;0,CE6,"")</f>
        <v>11.8</v>
      </c>
      <c r="CQ6" s="40">
        <f>IF(CF6&gt;0,CF6,"")</f>
        <v>18.48</v>
      </c>
      <c r="CR6" s="40">
        <f>IF(SUM(CC6:CF6)-CG6&gt;0,SUM(CC6:CF6)-CG6,"")</f>
        <v>47.78</v>
      </c>
      <c r="CS6" s="40">
        <f>IF(SUM(CO6,CR6)&gt;0,SUM(CO6,CR6),"")</f>
        <v>94.72</v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7.5150000000000006</v>
      </c>
      <c r="WM6" s="26">
        <f>IF($CH6="P",BT6,(BT6+AS6)/2)</f>
        <v>9.1999999999999993</v>
      </c>
      <c r="WN6" s="26">
        <f>IF($CH6="P",BU6,(BU6+AT6)/2)</f>
        <v>11.8</v>
      </c>
      <c r="WO6" s="26">
        <f>IF($CH6="P",BV6,(BV6+AU6)/2)</f>
        <v>16.12</v>
      </c>
      <c r="WP6" s="26">
        <f>IF($CH6="P",BW6,(BW6+AV6)/2)</f>
        <v>0.2</v>
      </c>
      <c r="WQ6" s="26">
        <f>IF($CH6="P",BX6,(BX6+AW6)/2)</f>
        <v>7.5</v>
      </c>
      <c r="WR6" s="26">
        <f>IF($CH6="P",BY6,(BY6+AX6)/2)</f>
        <v>9.1999999999999993</v>
      </c>
      <c r="WS6" s="26">
        <f>IF($CH6="P",BZ6,(BZ6+AY6)/2)</f>
        <v>11.8</v>
      </c>
      <c r="WT6" s="26">
        <f>IF($CH6="P",CA6,(CA6+AZ6)/2)</f>
        <v>16.71</v>
      </c>
      <c r="WU6" s="26">
        <f>IF($CH6="P",CB6,(CB6+BA6)/2)</f>
        <v>0</v>
      </c>
      <c r="WV6" s="26">
        <f>IF($CH6="P",CC6,(CC6+BB6)/2)</f>
        <v>7.8250000000000002</v>
      </c>
      <c r="WW6" s="26">
        <f>IF($CH6="P",CD6,(CD6+BC6)/2)</f>
        <v>9.2749999999999986</v>
      </c>
      <c r="WX6" s="26">
        <f>IF($CH6="P",CE6,(CE6+BD6)/2)</f>
        <v>11.8</v>
      </c>
      <c r="WY6" s="26">
        <f>IF($CH6="P",CF6,(CF6+BE6)/2)</f>
        <v>18.670000000000002</v>
      </c>
      <c r="WZ6" s="26">
        <f>IF($CH6="P",CG6,(CG6+BF6)/2)</f>
        <v>0</v>
      </c>
      <c r="XA6" s="28" t="s">
        <v>53</v>
      </c>
      <c r="XB6" s="11">
        <f>IF(WN6&gt;0,WN6,"")</f>
        <v>11.8</v>
      </c>
      <c r="XC6" s="11">
        <f>IF(WO6&gt;0,WO6,"")</f>
        <v>16.12</v>
      </c>
      <c r="XD6" s="11">
        <f>IF(SUM(WL6:WO6)-WP6&gt;0,SUM(WL6:WO6)-WP6,"")</f>
        <v>44.435000000000002</v>
      </c>
      <c r="XE6" s="11">
        <f>IF(WS6&gt;0,WS6,"")</f>
        <v>11.8</v>
      </c>
      <c r="XF6" s="11">
        <f>IF(WT6&gt;0,WT6,"")</f>
        <v>16.71</v>
      </c>
      <c r="XG6" s="11">
        <f>IF(SUM(WQ6:WT6)-WU6&gt;0,SUM(WQ6:WT6)-WU6,"")</f>
        <v>45.21</v>
      </c>
      <c r="XH6" s="11">
        <f>IF(MAX(XD6,XG6)&gt;0,MAX(XD6,XG6),"")</f>
        <v>45.21</v>
      </c>
      <c r="XI6" s="11">
        <f>IF(WX6&gt;0,WX6,"")</f>
        <v>11.8</v>
      </c>
      <c r="XJ6" s="11">
        <f>IF(WY6&gt;0,WY6,"")</f>
        <v>18.670000000000002</v>
      </c>
      <c r="XK6" s="11">
        <f>IF(SUM(WV6:WY6)-WZ6&gt;0,SUM(WV6:WY6)-WZ6,"")</f>
        <v>47.57</v>
      </c>
      <c r="XL6" s="11">
        <f>IF(SUM(XH6,XK6)&gt;0,SUM(XH6,XK6),"")</f>
        <v>92.78</v>
      </c>
    </row>
    <row r="7" spans="1:636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186</v>
      </c>
      <c r="C7" s="4" t="s">
        <v>3</v>
      </c>
      <c r="D7" s="4" t="s">
        <v>148</v>
      </c>
      <c r="E7" s="9">
        <f>SUM(J7,L7,N7)</f>
        <v>65.88</v>
      </c>
      <c r="F7" s="3" t="str">
        <f>IF(OR(AND(AG7&gt;=AQ$14,AG7&lt;&gt;"",AI7&gt;=AQ$18,AI7&lt;&gt;"",AF7=""),AND(AJ7&gt;=AQ$14,AJ7&lt;&gt;"",AL7&gt;=AQ$18,AL7&lt;&gt;"",AF7=""),AND(AN7&gt;=AQ$14,AN7&lt;&gt;"",AP7&gt;=AQ$18,AP7&lt;&gt;"",AF7=""),AND(BH7&gt;=BR$14,BH7&lt;&gt;"",BJ7&gt;=BR$18,BJ7&lt;&gt;"",BG7=""),AND(BK7&gt;=BR$14,BK7&lt;&gt;"",BM7&gt;=BR$18,BM7&lt;&gt;"",BG7=""),AND(BO7&gt;=BR$14,BO7&lt;&gt;"",BQ7&gt;=BR$18,BQ7&lt;&gt;"",BG7=""),AND(CI7&gt;=CS$14,CI7&lt;&gt;"",CK7&gt;=CS$18,CK7&lt;&gt;"",CH7=""),AND(CL7&gt;=CS$14,CL7&lt;&gt;"",CN7&gt;=CS$18,CN7&lt;&gt;"",CH7=""),AND(CP7&gt;=CS$14,CP7&lt;&gt;"",CR7&gt;=CS$18,CR7&lt;&gt;"",CH7=""),AND(DP7&gt;=EC$14,DP7&lt;&gt;"",DR7&gt;=EC$18,DR7&lt;&gt;""),AND(DS7&gt;=EC$14,DS7&lt;&gt;"",DU7&gt;=EC$18,DU7&lt;&gt;""),AND(DW7&gt;=EC$14,DW7&lt;&gt;"",DY7&gt;=EC$18,DY7&lt;&gt;""),AND(DZ7&gt;=EC$14,DZ7&lt;&gt;"",EB7&gt;=EC$18,EB7&lt;&gt;""),AND(EX7&gt;=FK$14,EX7&lt;&gt;"",EZ7&gt;=FK$18,EZ7&lt;&gt;""),AND(FA7&gt;=FK$14,FA7&lt;&gt;"",FC7&gt;=FK$18,FC7&lt;&gt;""),AND(FE7&gt;=FK$14,FE7&lt;&gt;"",FG7&gt;=FK$18,FG7&lt;&gt;""),AND(FH7&gt;=FK$14,FH7&lt;&gt;"",FJ7&gt;=FK$18,FJ7&lt;&gt;""),AND(GF7&gt;=GS$14,GF7&lt;&gt;"",GH7&gt;=GS$18,GH7&lt;&gt;""),AND(GI7&gt;=GS$14,GI7&lt;&gt;"",GK7&gt;=GS$18,GK7&lt;&gt;""),AND(GM7&gt;=GS$14,GM7&lt;&gt;"",GO7&gt;=GS$18,GO7&lt;&gt;""),AND(GP7&gt;=GS$14,GP7&lt;&gt;"",GR7&gt;=GS$18,GR7&lt;&gt;""),AND(HN7&gt;=IA$14,HN7&lt;&gt;"",HP7&gt;=IA$18,HP7&lt;&gt;""),AND(HQ7&gt;=IA$14,HQ7&lt;&gt;"",HS7&gt;=IA$18,HS7&lt;&gt;""),AND(HU7&gt;=IA$14,HU7&lt;&gt;"",HW7&gt;=IA$18,HW7&lt;&gt;""),AND(HX7&gt;=IA$14,HX7&lt;&gt;"",HZ7&gt;=IA$18,HZ7&lt;&gt;""),AND(IV7&gt;=JI$14,IV7&lt;&gt;"",IX7&gt;=JI$18,IX7&lt;&gt;""),AND(IY7&gt;=JI$14,IY7&lt;&gt;"",JA7&gt;=JI$18,JA7&lt;&gt;""),AND(JC7&gt;=JI$14,JC7&lt;&gt;"",JE7&gt;=JI$18,JE7&lt;&gt;""),AND(JF7&gt;=JI$14,JF7&lt;&gt;"",JH7&gt;=JI$18,JH7&lt;&gt;""),AND(KD7&gt;=KQ$14,KD7&lt;&gt;"",KF7&gt;=KQ$18,KF7&lt;&gt;""),AND(KG7&gt;=KQ$14,KG7&lt;&gt;"",KI7&gt;=KQ$18,KI7&lt;&gt;""),AND(KK7&gt;=KQ$14,KK7&lt;&gt;"",KM7&gt;=KQ$18,KM7&lt;&gt;""),AND(KN7&gt;=KQ$14,KN7&lt;&gt;"",KP7&gt;=KQ$18,KP7&lt;&gt;""),AND(LL7&gt;=LY$14,LL7&lt;&gt;"",LN7&gt;=LY$18,LN7&lt;&gt;""),AND(LO7&gt;=LY$14,LO7&lt;&gt;"",LQ7&gt;=LY$18,LQ7&lt;&gt;""),AND(LS7&gt;=LY$14,LS7&lt;&gt;"",LU7&gt;=LY$18,LU7&lt;&gt;""),AND(LV7&gt;=LY$14,LV7&lt;&gt;"",LX7&gt;=LY$18,LX7&lt;&gt;""),AND(MT7&gt;=NG$14,MT7&lt;&gt;"",MV7&gt;=NG$18,MV7&lt;&gt;""),AND(MW7&gt;=NG$14,MW7&lt;&gt;"",MY7&gt;=NG$18,MY7&lt;&gt;""),AND(NA7&gt;=NG$14,NA7&lt;&gt;"",NC7&gt;=NG$18,NC7&lt;&gt;""),AND(ND7&gt;=NG$14,ND7&lt;&gt;"",NF7&gt;=NG$18,NF7&lt;&gt;""),AND(OB7&gt;=OO$14,OB7&lt;&gt;"",OD7&gt;=OO$18,OD7&lt;&gt;""),AND(OE7&gt;=OO$14,OE7&lt;&gt;"",OG7&gt;=OO$18,OG7&lt;&gt;""),AND(OI7&gt;=OO$14,OI7&lt;&gt;"",OK7&gt;=OO$18,OK7&lt;&gt;""),AND(OL7&gt;=OO$14,OL7&lt;&gt;"",ON7&gt;=OO$18,ON7&lt;&gt;""),AND(PJ7&gt;=PW$14,PJ7&lt;&gt;"",PL7&gt;=PW$18,PL7&lt;&gt;""),AND(PM7&gt;=PW$14,PM7&lt;&gt;"",PO7&gt;=PW$18,PO7&lt;&gt;""),AND(PQ7&gt;=PW$14,PQ7&lt;&gt;"",PS7&gt;=PW$18,PS7&lt;&gt;""),AND(PT7&gt;=PW$14,PT7&lt;&gt;"",PV7&gt;=PW$18,PV7&lt;&gt;""),AND(QR7&gt;=RE$14,QR7&lt;&gt;"",QT7&gt;=RE$18,QT7&lt;&gt;""),AND(QU7&gt;=RE$14,QU7&lt;&gt;"",QW7&gt;=RE$18,QW7&lt;&gt;""),AND(QY7&gt;=RE$14,QY7&lt;&gt;"",RA7&gt;=RE$18,RA7&lt;&gt;""),AND(RB7&gt;=RE$14,RB7&lt;&gt;"",RD7&gt;=RE$18,RD7&lt;&gt;""),AND(RZ7&gt;=SM$14,RZ7&lt;&gt;"",SB7&gt;=SM$18,SB7&lt;&gt;""),AND(SC7&gt;=SM$14,SC7&lt;&gt;"",SE7&gt;=SM$18,SE7&lt;&gt;""),AND(SG7&gt;=SM$14,SG7&lt;&gt;"",SI7&gt;=SM$18,SI7&lt;&gt;""),AND(SJ7&gt;=SM$14,SJ7&lt;&gt;"",SL7&gt;=SM$18,SL7&lt;&gt;""),AND(TH7&gt;=TU$14,TH7&lt;&gt;"",TJ7&gt;=TU$18,TJ7&lt;&gt;""),AND(TK7&gt;=TU$14,TK7&lt;&gt;"",TM7&gt;=TU$18,TM7&lt;&gt;""),AND(TO7&gt;=TU$14,TO7&lt;&gt;"",TQ7&gt;=TU$18,TQ7&lt;&gt;""),AND(TR7&gt;=TU$14,TR7&lt;&gt;"",TT7&gt;=TU$18,TT7&lt;&gt;""),AND(UP7&gt;=VC$14,UP7&lt;&gt;"",UR7&gt;=VC$18,UR7&lt;&gt;""),AND(US7&gt;=VC$14,US7&lt;&gt;"",UU7&gt;=VC$18,UU7&lt;&gt;""),AND(UW7&gt;=VC$14,UW7&lt;&gt;"",UY7&gt;=VC$18,UY7&lt;&gt;""),AND(UZ7&gt;=VC$14,UZ7&lt;&gt;"",VB7&gt;=VC$18,VB7&lt;&gt;""),AND(VX7&gt;=WK$14,VX7&lt;&gt;"",VZ7&gt;=WK$18,VZ7&lt;&gt;""),AND(WA7&gt;=WK$14,WA7&lt;&gt;"",WC7&gt;=WK$18,WC7&lt;&gt;""),AND(WE7&gt;=WK$14,WE7&lt;&gt;"",WG7&gt;=WK$18,WG7&lt;&gt;""),AND(WH7&gt;=WK$14,WH7&lt;&gt;"",WJ7&gt;=WK$18,WJ7&lt;&gt;"")),"P","")</f>
        <v>P</v>
      </c>
      <c r="G7" s="3" t="str">
        <f>IF(OR(AND(AI7&gt;=AQ$18,AI7&lt;&gt;"",AF7=""),AND(AL7&gt;=AQ$18,AL7&lt;&gt;"",AF7=""),AND(AP7&gt;=AQ$18,AP7&lt;&gt;"",AF7=""),AND(BJ7&gt;=BR$18,BJ7&lt;&gt;"",BG7=""),AND(BM7&gt;=BR$18,BM7&lt;&gt;"",BG7=""),AND(BQ7&gt;=BR$18,BQ7&lt;&gt;"",BG7=""),AND(CK7&gt;=CS$18,CK7&lt;&gt;"",CH7=""),AND(CN7&gt;=CS$18,CN7&lt;&gt;"",CH7=""),AND(CR7&gt;=CS$18,CR7&lt;&gt;"",CH7=""),AND(DR7&gt;=EC$18,DR7&lt;&gt;""),AND(DU7&gt;=EC$18,DU7&lt;&gt;""),AND(DY7&gt;=EC$18,DY7&lt;&gt;""),AND(EB7&gt;=EC$18,EB7&lt;&gt;""),AND(EZ7&gt;=FK$18,EZ7&lt;&gt;""),AND(FC7&gt;=FK$18,FC7&lt;&gt;""),AND(FG7&gt;=FK$18,FG7&lt;&gt;""),AND(FJ7&gt;=FK$18,FJ7&lt;&gt;""),AND(GH7&gt;=GS$18,GH7&lt;&gt;""),AND(GK7&gt;=GS$18,GK7&lt;&gt;""),AND(GO7&gt;=GS$18,GO7&lt;&gt;""),AND(GR7&gt;=GS$18,GR7&lt;&gt;""),AND(HP7&gt;=IA$18,HP7&lt;&gt;""),AND(HS7&gt;=IA$18,HS7&lt;&gt;""),AND(HW7&gt;=IA$18,HW7&lt;&gt;""),AND(HZ7&gt;=IA$18,HZ7&lt;&gt;""),AND(IX7&gt;=JI$18,IX7&lt;&gt;""),AND(JA7&gt;=JI$18,JA7&lt;&gt;""),AND(JE7&gt;=JI$18,JE7&lt;&gt;""),AND(JH7&gt;=JI$18,JH7&lt;&gt;""),AND(KF7&gt;=KQ$18,KF7&lt;&gt;""),AND(KI7&gt;=KQ$18,KI7&lt;&gt;""),AND(KM7&gt;=KQ$18,KM7&lt;&gt;""),AND(KP7&gt;=KQ$18,KP7&lt;&gt;""),AND(LN7&gt;=LY$18,LN7&lt;&gt;""),AND(LQ7&gt;=LY$18,LQ7&lt;&gt;""),AND(LU7&gt;=LY$18,LU7&lt;&gt;""),AND(LX7&gt;=LY$18,LX7&lt;&gt;""),AND(MV7&gt;=NG$18,MV7&lt;&gt;""),AND(MY7&gt;=NG$18,MY7&lt;&gt;""),AND(NC7&gt;=NG$18,NC7&lt;&gt;""),AND(NF7&gt;=NG$18,NF7&lt;&gt;""),AND(OD7&gt;=OO$18,OD7&lt;&gt;""),AND(OG7&gt;=OO$18,OG7&lt;&gt;""),AND(OK7&gt;=OO$18,OK7&lt;&gt;""),AND(ON7&gt;=OO$18,ON7&lt;&gt;""),AND(PL7&gt;=PW$18,PL7&lt;&gt;""),AND(PO7&gt;=PW$18,PO7&lt;&gt;""),AND(PS7&gt;=PW$18,PS7&lt;&gt;""),AND(PV7&gt;=PW$18,PV7&lt;&gt;""),AND(QT7&gt;=RE$18,QT7&lt;&gt;""),AND(QW7&gt;=RE$18,QW7&lt;&gt;""),AND(RA7&gt;=RE$18,RA7&lt;&gt;""),AND(RD7&gt;=RE$18,RD7&lt;&gt;""),AND(SB7&gt;=SM$18,SB7&lt;&gt;""),AND(SE7&gt;=SM$18,SE7&lt;&gt;""),AND(SI7&gt;=SM$18,SI7&lt;&gt;""),AND(SL7&gt;=SM$18,SL7&lt;&gt;""),AND(TJ7&gt;=TU$18,TJ7&lt;&gt;""),AND(TM7&gt;=TU$18,TM7&lt;&gt;""),AND(TQ7&gt;=TU$18,TQ7&lt;&gt;""),AND(TT7&gt;=TU$18,TT7&lt;&gt;""),AND(UR7&gt;=VC$18,UR7&lt;&gt;""),AND(UU7&gt;=VC$18,UU7&lt;&gt;""),AND(UY7&gt;=VC$18,UY7&lt;&gt;""),AND(VB7&gt;=VC$18,VB7&lt;&gt;""),AND(VZ7&gt;=WK$18,VZ7&lt;&gt;""),AND(WC7&gt;=WK$18,WC7&lt;&gt;""),AND(WG7&gt;=WK$18,WG7&lt;&gt;""),AND(WJ7&gt;=WK$18,WJ7&lt;&gt;"")),"P","")</f>
        <v>P</v>
      </c>
      <c r="H7" s="36" t="str">
        <f>IF(AND(G7="P",F7=""),"No DD",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,AND(TH7&gt;=TU$17,TH7&lt;&gt;"",TJ7&gt;=TU$21,TJ7&lt;&gt;""),AND(TK7&gt;=TU$17,TK7&lt;&gt;"",TM7&gt;=TU$21,TM7&lt;&gt;""),AND(TO7&gt;=TU$17,TO7&lt;&gt;"",TQ7&gt;=TU$21,TQ7&lt;&gt;""),AND(TR7&gt;=TU$17,TR7&lt;&gt;"",TT7&gt;=TU$21,TT7&lt;&gt;""),AND(UP7&gt;=VC$17,UP7&lt;&gt;"",UR7&gt;=VC$21,UR7&lt;&gt;""),AND(US7&gt;=VC$17,US7&lt;&gt;"",UU7&gt;=VC$21,UU7&lt;&gt;""),AND(UW7&gt;=VC$17,UW7&lt;&gt;"",UY7&gt;=VC$21,UY7&lt;&gt;""),AND(UZ7&gt;=VC$17,UZ7&lt;&gt;"",VB7&gt;=VC$21,VB7&lt;&gt;""),AND(VX7&gt;=WK$17,VX7&lt;&gt;"",VZ7&gt;=WK$21,VZ7&lt;&gt;""),AND(WA7&gt;=WK$17,WA7&lt;&gt;"",WC7&gt;=WK$21,WC7&lt;&gt;""),AND(WE7&gt;=WK$17,WE7&lt;&gt;"",WG7&gt;=WK$21,WG7&lt;&gt;""),AND(WH7&gt;=WK$17,WH7&lt;&gt;"",WJ7&gt;=WK$21,WJ7&lt;&gt;"")),"Merit",IF(OR(AND(AG7&gt;=AQ$16,AG7&lt;&gt;"",AI7&gt;=AQ$20,AI7&lt;&gt;"",AF7=""),AND(AJ7&gt;=AQ$16,AJ7&lt;&gt;"",AL7&gt;=AQ$20,AL7&lt;&gt;"",AF7=""),AND(AN7&gt;=AQ$16,AN7&lt;&gt;"",AP7&gt;=AQ$20,AP7&lt;&gt;"",AF7=""),AND(BH7&gt;=BR$16,BH7&lt;&gt;"",BJ7&gt;=BR$20,BJ7&lt;&gt;"",BG7=""),AND(BK7&gt;=BR$16,BK7&lt;&gt;"",BM7&gt;=BR$20,BM7&lt;&gt;"",BG7=""),AND(BO7&gt;=BR$16,BO7&lt;&gt;"",BQ7&gt;=BR$20,BQ7&lt;&gt;"",BG7=""),AND(CI7&gt;=CS$16,CI7&lt;&gt;"",CK7&gt;=CS$20,CK7&lt;&gt;"",CH7=""),AND(CL7&gt;=CS$16,CL7&lt;&gt;"",CN7&gt;=CS$20,CN7&lt;&gt;"",CH7=""),AND(CP7&gt;=CS$16,CP7&lt;&gt;"",CR7&gt;=CS$20,CR7&lt;&gt;"",CH7=""),AND(DP7&gt;=EC$16,DP7&lt;&gt;"",DR7&gt;=EC$20,DR7&lt;&gt;""),AND(DS7&gt;=EC$16,DS7&lt;&gt;"",DU7&gt;=EC$20,DU7&lt;&gt;""),AND(DW7&gt;=EC$16,DW7&lt;&gt;"",DY7&gt;=EC$20,DY7&lt;&gt;""),AND(DZ7&gt;=EC$16,DZ7&lt;&gt;"",EB7&gt;=EC$20,EB7&lt;&gt;""),AND(EX7&gt;=FK$16,EX7&lt;&gt;"",EZ7&gt;=FK$20,EZ7&lt;&gt;""),AND(FA7&gt;=FK$16,FA7&lt;&gt;"",FC7&gt;=FK$20,FC7&lt;&gt;""),AND(FE7&gt;=FK$16,FE7&lt;&gt;"",FG7&gt;=FK$20,FG7&lt;&gt;""),AND(FH7&gt;=FK$16,FH7&lt;&gt;"",FJ7&gt;=FK$20,FJ7&lt;&gt;""),AND(GF7&gt;=GS$16,GF7&lt;&gt;"",GH7&gt;=GS$20,GH7&lt;&gt;""),AND(GI7&gt;=GS$16,GI7&lt;&gt;"",GK7&gt;=GS$20,GK7&lt;&gt;""),AND(GM7&gt;=GS$16,GM7&lt;&gt;"",GO7&gt;=GS$20,GO7&lt;&gt;""),AND(GP7&gt;=GS$16,GP7&lt;&gt;"",GR7&gt;=GS$20,GR7&lt;&gt;""),AND(HN7&gt;=IA$16,HN7&lt;&gt;"",HP7&gt;=IA$20,HP7&lt;&gt;""),AND(HQ7&gt;=IA$16,HQ7&lt;&gt;"",HS7&gt;=IA$20,HS7&lt;&gt;""),AND(HU7&gt;=IA$16,HU7&lt;&gt;"",HW7&gt;=IA$20,HW7&lt;&gt;""),AND(HX7&gt;=IA$16,HX7&lt;&gt;"",HZ7&gt;=IA$20,HZ7&lt;&gt;""),AND(IV7&gt;=JI$16,IV7&lt;&gt;"",IX7&gt;=JI$20,IX7&lt;&gt;""),AND(IY7&gt;=JI$16,IY7&lt;&gt;"",JA7&gt;=JI$20,JA7&lt;&gt;""),AND(JC7&gt;=JI$16,JC7&lt;&gt;"",JE7&gt;=JI$20,JE7&lt;&gt;""),AND(JF7&gt;=JI$16,JF7&lt;&gt;"",JH7&gt;=JI$20,JH7&lt;&gt;""),AND(KD7&gt;=KQ$16,KD7&lt;&gt;"",KF7&gt;=KQ$20,KF7&lt;&gt;""),AND(KG7&gt;=KQ$16,KG7&lt;&gt;"",KI7&gt;=KQ$20,KI7&lt;&gt;""),AND(KK7&gt;=KQ$16,KK7&lt;&gt;"",KM7&gt;=KQ$20,KM7&lt;&gt;""),AND(KN7&gt;=KQ$16,KN7&lt;&gt;"",KP7&gt;=KQ$20,KP7&lt;&gt;""),AND(LL7&gt;=LY$16,LL7&lt;&gt;"",LN7&gt;=LY$20,LN7&lt;&gt;""),AND(LO7&gt;=LY$16,LO7&lt;&gt;"",LQ7&gt;=LY$20,LQ7&lt;&gt;""),AND(LS7&gt;=LY$16,LS7&lt;&gt;"",LU7&gt;=LY$20,LU7&lt;&gt;""),AND(LV7&gt;=LY$16,LV7&lt;&gt;"",LX7&gt;=LY$20,LX7&lt;&gt;""),AND(MT7&gt;=NG$16,MT7&lt;&gt;"",MV7&gt;=NG$20,MV7&lt;&gt;""),AND(MW7&gt;=NG$16,MW7&lt;&gt;"",MY7&gt;=NG$20,MY7&lt;&gt;""),AND(NA7&gt;=NG$16,NA7&lt;&gt;"",NC7&gt;=NG$20,NC7&lt;&gt;""),AND(ND7&gt;=NG$16,ND7&lt;&gt;"",NF7&gt;=NG$20,NF7&lt;&gt;""),AND(OB7&gt;=OO$16,OB7&lt;&gt;"",OD7&gt;=OO$20,OD7&lt;&gt;""),AND(OE7&gt;=OO$16,OE7&lt;&gt;"",OG7&gt;=OO$20,OG7&lt;&gt;""),AND(OI7&gt;=OO$16,OI7&lt;&gt;"",OK7&gt;=OO$20,OK7&lt;&gt;""),AND(OL7&gt;=OO$16,OL7&lt;&gt;"",ON7&gt;=OO$20,ON7&lt;&gt;""),AND(PJ7&gt;=PW$16,PJ7&lt;&gt;"",PL7&gt;=PW$20,PL7&lt;&gt;""),AND(PM7&gt;=PW$16,PM7&lt;&gt;"",PO7&gt;=PW$20,PO7&lt;&gt;""),AND(PQ7&gt;=PW$16,PQ7&lt;&gt;"",PS7&gt;=PW$20,PS7&lt;&gt;""),AND(PT7&gt;=PW$16,PT7&lt;&gt;"",PV7&gt;=PW$20,PV7&lt;&gt;""),AND(QR7&gt;=RE$16,QR7&lt;&gt;"",QT7&gt;=RE$20,QT7&lt;&gt;""),AND(QU7&gt;=RE$16,QU7&lt;&gt;"",QW7&gt;=RE$20,QW7&lt;&gt;""),AND(QY7&gt;=RE$16,QY7&lt;&gt;"",RA7&gt;=RE$20,RA7&lt;&gt;""),AND(RB7&gt;=RE$16,RB7&lt;&gt;"",RD7&gt;=RE$20,RD7&lt;&gt;""),AND(RZ7&gt;=SM$16,RZ7&lt;&gt;"",SB7&gt;=SM$20,SB7&lt;&gt;""),AND(SC7&gt;=SM$16,SC7&lt;&gt;"",SE7&gt;=SM$20,SE7&lt;&gt;""),AND(SG7&gt;=SM$16,SG7&lt;&gt;"",SI7&gt;=SM$20,SI7&lt;&gt;""),AND(SJ7&gt;=SM$16,SJ7&lt;&gt;"",SL7&gt;=SM$20,SL7&lt;&gt;""),AND(TH7&gt;=TU$16,TH7&lt;&gt;"",TJ7&gt;=TU$20,TJ7&lt;&gt;""),AND(TK7&gt;=TU$16,TK7&lt;&gt;"",TM7&gt;=TU$20,TM7&lt;&gt;""),AND(TO7&gt;=TU$16,TO7&lt;&gt;"",TQ7&gt;=TU$20,TQ7&lt;&gt;""),AND(TR7&gt;=TU$16,TR7&lt;&gt;"",TT7&gt;=TU$20,TT7&lt;&gt;""),AND(UP7&gt;=VC$16,UP7&lt;&gt;"",UR7&gt;=VC$20,UR7&lt;&gt;""),AND(US7&gt;=VC$16,US7&lt;&gt;"",UU7&gt;=VC$20,UU7&lt;&gt;""),AND(UW7&gt;=VC$16,UW7&lt;&gt;"",UY7&gt;=VC$20,UY7&lt;&gt;""),AND(UZ7&gt;=VC$16,UZ7&lt;&gt;"",VB7&gt;=VC$20,VB7&lt;&gt;""),AND(VX7&gt;=WK$16,VX7&lt;&gt;"",VZ7&gt;=WK$20,VZ7&lt;&gt;""),AND(WA7&gt;=WK$16,WA7&lt;&gt;"",WC7&gt;=WK$20,WC7&lt;&gt;""),AND(WE7&gt;=WK$16,WE7&lt;&gt;"",WG7&gt;=WK$20,WG7&lt;&gt;""),AND(WH7&gt;=WK$16,WH7&lt;&gt;"",WJ7&gt;=WK$20,WJ7&lt;&gt;"")),"Excellence",IF(I7="P","Worlds Team",IF(F7="P","National Team","")))))</f>
        <v>Merit</v>
      </c>
      <c r="I7" s="3" t="str">
        <f>IF(OR(AND(AG7&gt;=AQ$15,AG7&lt;&gt;"",AI7&gt;=AQ$19,AI7&lt;&gt;"",AF7=""),AND(AJ7&gt;=AQ$15,AJ7&lt;&gt;"",AL7&gt;=AQ$19,AL7&lt;&gt;"",AF7=""),AND(AN7&gt;=AQ$15,AN7&lt;&gt;"",AP7&gt;=AQ$19,AP7&lt;&gt;"",AF7=""),AND(BH7&gt;=BR$15,BH7&lt;&gt;"",BJ7&gt;=BR$19,BJ7&lt;&gt;"",BG7=""),AND(BK7&gt;=BR$15,BK7&lt;&gt;"",BM7&gt;=BR$19,BM7&lt;&gt;"",BG7=""),AND(BO7&gt;=BR$15,BO7&lt;&gt;"",BQ7&gt;=BR$19,BQ7&lt;&gt;"",BG7=""),AND(CI7&gt;=CS$15,CI7&lt;&gt;"",CK7&gt;=CS$19,CK7&lt;&gt;"",CH7=""),AND(CL7&gt;=CS$15,CL7&lt;&gt;"",CN7&gt;=CS$19,CN7&lt;&gt;"",CH7=""),AND(CP7&gt;=CS$15,CP7&lt;&gt;"",CR7&gt;=CS$19,CR7&lt;&gt;"",CH7=""),AND(DP7&gt;=EC$15,DP7&lt;&gt;"",DR7&gt;=EC$19,DR7&lt;&gt;""),AND(DS7&gt;=EC$15,DS7&lt;&gt;"",DU7&gt;=EC$19,DU7&lt;&gt;""),AND(DW7&gt;=EC$15,DW7&lt;&gt;"",DY7&gt;=EC$19,DY7&lt;&gt;""),AND(DZ7&gt;=EC$15,DZ7&lt;&gt;"",EB7&gt;=EC$19,EB7&lt;&gt;""),AND(EX7&gt;=FK$15,EX7&lt;&gt;"",EZ7&gt;=FK$19,EZ7&lt;&gt;""),AND(FA7&gt;=FK$15,FA7&lt;&gt;"",FC7&gt;=FK$19,FC7&lt;&gt;""),AND(FE7&gt;=FK$15,FE7&lt;&gt;"",FG7&gt;=FK$19,FG7&lt;&gt;""),AND(FH7&gt;=FK$15,FH7&lt;&gt;"",FJ7&gt;=FK$19,FJ7&lt;&gt;""),AND(GF7&gt;=GS$15,GF7&lt;&gt;"",GH7&gt;=GS$19,GH7&lt;&gt;""),AND(GI7&gt;=GS$15,GI7&lt;&gt;"",GK7&gt;=GS$19,GK7&lt;&gt;""),AND(GM7&gt;=GS$15,GM7&lt;&gt;"",GO7&gt;=GS$19,GO7&lt;&gt;""),AND(GP7&gt;=GS$15,GP7&lt;&gt;"",GR7&gt;=GS$19,GR7&lt;&gt;""),AND(HN7&gt;=IA$15,HN7&lt;&gt;"",HP7&gt;=IA$19,HP7&lt;&gt;""),AND(HQ7&gt;=IA$15,HQ7&lt;&gt;"",HS7&gt;=IA$19,HS7&lt;&gt;""),AND(HU7&gt;=IA$15,HU7&lt;&gt;"",HW7&gt;=IA$19,HW7&lt;&gt;""),AND(HX7&gt;=IA$15,HX7&lt;&gt;"",HZ7&gt;=IA$19,HZ7&lt;&gt;""),AND(IV7&gt;=JI$15,IV7&lt;&gt;"",IX7&gt;=JI$19,IX7&lt;&gt;""),AND(IY7&gt;=JI$15,IY7&lt;&gt;"",JA7&gt;=JI$19,JA7&lt;&gt;""),AND(JC7&gt;=JI$15,JC7&lt;&gt;"",JE7&gt;=JI$19,JE7&lt;&gt;""),AND(JF7&gt;=JI$15,JF7&lt;&gt;"",JH7&gt;=JI$19,JH7&lt;&gt;""),AND(KD7&gt;=KQ$15,KD7&lt;&gt;"",KF7&gt;=KQ$19,KF7&lt;&gt;""),AND(KG7&gt;=KQ$15,KG7&lt;&gt;"",KI7&gt;=KQ$19,KI7&lt;&gt;""),AND(KK7&gt;=KQ$15,KK7&lt;&gt;"",KM7&gt;=KQ$19,KM7&lt;&gt;""),AND(KN7&gt;=KQ$15,KN7&lt;&gt;"",KP7&gt;=KQ$19,KP7&lt;&gt;""),AND(LL7&gt;=LY$15,LL7&lt;&gt;"",LN7&gt;=LY$19,LN7&lt;&gt;""),AND(LO7&gt;=LY$15,LO7&lt;&gt;"",LQ7&gt;=LY$19,LQ7&lt;&gt;""),AND(LS7&gt;=LY$15,LS7&lt;&gt;"",LU7&gt;=LY$19,LU7&lt;&gt;""),AND(LV7&gt;=LY$15,LV7&lt;&gt;"",LX7&gt;=LY$19,LX7&lt;&gt;""),AND(MT7&gt;=NG$15,MT7&lt;&gt;"",MV7&gt;=NG$19,MV7&lt;&gt;""),AND(MW7&gt;=NG$15,MW7&lt;&gt;"",MY7&gt;=NG$19,MY7&lt;&gt;""),AND(NA7&gt;=NG$15,NA7&lt;&gt;"",NC7&gt;=NG$19,NC7&lt;&gt;""),AND(ND7&gt;=NG$15,ND7&lt;&gt;"",NF7&gt;=NG$19,NF7&lt;&gt;""),AND(OB7&gt;=OO$15,OB7&lt;&gt;"",OD7&gt;=OO$19,OD7&lt;&gt;""),AND(OE7&gt;=OO$15,OE7&lt;&gt;"",OG7&gt;=OO$19,OG7&lt;&gt;""),AND(OI7&gt;=OO$15,OI7&lt;&gt;"",OK7&gt;=OO$19,OK7&lt;&gt;""),AND(OL7&gt;=OO$15,OL7&lt;&gt;"",ON7&gt;=OO$19,ON7&lt;&gt;""),AND(PJ7&gt;=PW$15,PJ7&lt;&gt;"",PL7&gt;=PW$19,PL7&lt;&gt;""),AND(PM7&gt;=PW$15,PM7&lt;&gt;"",PO7&gt;=PW$19,PO7&lt;&gt;""),AND(PQ7&gt;=PW$15,PQ7&lt;&gt;"",PS7&gt;=PW$19,PS7&lt;&gt;""),AND(PT7&gt;=PW$15,PT7&lt;&gt;"",PV7&gt;=PW$19,PV7&lt;&gt;""),AND(QR7&gt;=RE$15,QR7&lt;&gt;"",QT7&gt;=RE$19,QT7&lt;&gt;""),AND(QU7&gt;=RE$15,QU7&lt;&gt;"",QW7&gt;=RE$19,QW7&lt;&gt;""),AND(QY7&gt;=RE$15,QY7&lt;&gt;"",RA7&gt;=RE$19,RA7&lt;&gt;""),AND(RB7&gt;=RE$15,RB7&lt;&gt;"",RD7&gt;=RE$19,RD7&lt;&gt;""),AND(RZ7&gt;=SM$15,RZ7&lt;&gt;"",SB7&gt;=SM$19,SB7&lt;&gt;""),AND(SC7&gt;=SM$15,SC7&lt;&gt;"",SE7&gt;=SM$19,SE7&lt;&gt;""),AND(SG7&gt;=SM$15,SG7&lt;&gt;"",SI7&gt;=SM$19,SI7&lt;&gt;""),AND(SJ7&gt;=SM$15,SJ7&lt;&gt;"",SL7&gt;=SM$19,SL7&lt;&gt;""),AND(TH7&gt;=TU$15,TH7&lt;&gt;"",TJ7&gt;=TU$19,TJ7&lt;&gt;""),AND(TK7&gt;=TU$15,TK7&lt;&gt;"",TM7&gt;=TU$19,TM7&lt;&gt;""),AND(TO7&gt;=TU$15,TO7&lt;&gt;"",TQ7&gt;=TU$19,TQ7&lt;&gt;""),AND(TR7&gt;=TU$15,TR7&lt;&gt;"",TT7&gt;=TU$19,TT7&lt;&gt;""),AND(UP7&gt;=VC$15,UP7&lt;&gt;"",UR7&gt;=VC$19,UR7&lt;&gt;""),AND(US7&gt;=VC$15,US7&lt;&gt;"",UU7&gt;=VC$19,UU7&lt;&gt;""),AND(UW7&gt;=VC$15,UW7&lt;&gt;"",UY7&gt;=VC$19,UY7&lt;&gt;""),AND(UZ7&gt;=VC$15,UZ7&lt;&gt;"",VB7&gt;=VC$19,VB7&lt;&gt;""),AND(VX7&gt;=WK$15,VX7&lt;&gt;"",VZ7&gt;=WK$19,VZ7&lt;&gt;""),AND(WA7&gt;=WK$15,WA7&lt;&gt;"",WC7&gt;=WK$19,WC7&lt;&gt;""),AND(WE7&gt;=WK$15,WE7&lt;&gt;"",WG7&gt;=WK$19,WG7&lt;&gt;""),AND(WH7&gt;=WK$15,WH7&lt;&gt;"",WJ7&gt;=WK$19,WJ7&lt;&gt;"")),"P","")</f>
        <v>P</v>
      </c>
      <c r="J7" s="8">
        <f>IF(COUNT(AI7,AL7,AP7,BJ7,BM7,BQ7,CK7,CN7,CR7)&gt;0,LARGE((AI7,AL7,AP7,BJ7,BM7,BQ7,CK7,CN7,CR7),1),0)</f>
        <v>47.099999999999994</v>
      </c>
      <c r="K7" s="8" t="str">
        <f>IF(J7="","",IF(OR(J7=CK7,J7=CN7,J7=CR7),$BS$1,IF(OR(J7=BJ7,J7=BM7,J7=BQ7),$AR$1,IF(OR(J7=AI7,J7=AL7,J7=AP7),$Q$1,""))))</f>
        <v>2025 Nationals</v>
      </c>
      <c r="L7" s="8">
        <f>IF(COUNT(AI7,AL7,AP7,BJ7,BM7,BQ7,CK7,CN7,CR7)&gt;1,LARGE((AI7,AL7,AP7,BJ7,BM7,BQ7,CK7,CN7,CR7),2),0)</f>
        <v>18.78</v>
      </c>
      <c r="M7" s="8" t="str">
        <f>IF(L7="","",IF(OR(L7=CK7,L7=CN7,L7=CR7),$BS$1,IF(OR(L7=BJ7,L7=BM7,L7=BQ7),$AR$1,IF(OR(L7=AI7,L7=AL7,L7=AP7),$Q$1,""))))</f>
        <v>2025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>
        <v>2.85</v>
      </c>
      <c r="BT7" s="22">
        <v>3.55</v>
      </c>
      <c r="BU7" s="22">
        <v>5.6</v>
      </c>
      <c r="BV7" s="22">
        <v>6.78</v>
      </c>
      <c r="BW7" s="22">
        <v>0</v>
      </c>
      <c r="BX7" s="22">
        <v>0.7</v>
      </c>
      <c r="BY7" s="22">
        <v>0.9</v>
      </c>
      <c r="BZ7" s="22">
        <v>1.5</v>
      </c>
      <c r="CA7" s="22">
        <v>1.7</v>
      </c>
      <c r="CB7" s="22">
        <v>0</v>
      </c>
      <c r="CC7" s="22">
        <v>7.88</v>
      </c>
      <c r="CD7" s="22">
        <v>9.1</v>
      </c>
      <c r="CE7" s="22">
        <v>13.6</v>
      </c>
      <c r="CF7" s="22">
        <v>16.52</v>
      </c>
      <c r="CG7" s="22">
        <v>0</v>
      </c>
      <c r="CH7" s="27"/>
      <c r="CI7" s="38">
        <f>IF(BU7&gt;0,BU7,"")</f>
        <v>5.6</v>
      </c>
      <c r="CJ7" s="38">
        <f>IF(BV7&gt;0,BV7,"")</f>
        <v>6.78</v>
      </c>
      <c r="CK7" s="40">
        <f>IF(SUM(BS7:BV7)-BW7&gt;0,SUM(BS7:BV7)-BW7,"")</f>
        <v>18.78</v>
      </c>
      <c r="CL7" s="40">
        <f>IF(BZ7&gt;0,BZ7,"")</f>
        <v>1.5</v>
      </c>
      <c r="CM7" s="40">
        <f>IF(CA7&gt;0,CA7,"")</f>
        <v>1.7</v>
      </c>
      <c r="CN7" s="40">
        <f>IF(SUM(BX7:CA7)-CB7&gt;0,SUM(BX7:CA7)-CB7,"")</f>
        <v>4.8</v>
      </c>
      <c r="CO7" s="40">
        <f>IF(CK7="","",MAX(CK7,CN7))</f>
        <v>18.78</v>
      </c>
      <c r="CP7" s="40">
        <f>IF(CE7&gt;0,CE7,"")</f>
        <v>13.6</v>
      </c>
      <c r="CQ7" s="40">
        <f>IF(CF7&gt;0,CF7,"")</f>
        <v>16.52</v>
      </c>
      <c r="CR7" s="40">
        <f>IF(SUM(CC7:CF7)-CG7&gt;0,SUM(CC7:CF7)-CG7,"")</f>
        <v>47.099999999999994</v>
      </c>
      <c r="CS7" s="40">
        <f>IF(SUM(CO7,CR7)&gt;0,SUM(CO7,CR7),"")</f>
        <v>65.88</v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1.425</v>
      </c>
      <c r="WM7" s="26">
        <f>IF($CH7="P",BT7,(BT7+AS7)/2)</f>
        <v>1.7749999999999999</v>
      </c>
      <c r="WN7" s="26">
        <f>IF($CH7="P",BU7,(BU7+AT7)/2)</f>
        <v>2.8</v>
      </c>
      <c r="WO7" s="26">
        <f>IF($CH7="P",BV7,(BV7+AU7)/2)</f>
        <v>3.39</v>
      </c>
      <c r="WP7" s="26">
        <f>IF($CH7="P",BW7,(BW7+AV7)/2)</f>
        <v>0</v>
      </c>
      <c r="WQ7" s="26">
        <f>IF($CH7="P",BX7,(BX7+AW7)/2)</f>
        <v>0.35</v>
      </c>
      <c r="WR7" s="26">
        <f>IF($CH7="P",BY7,(BY7+AX7)/2)</f>
        <v>0.45</v>
      </c>
      <c r="WS7" s="26">
        <f>IF($CH7="P",BZ7,(BZ7+AY7)/2)</f>
        <v>0.75</v>
      </c>
      <c r="WT7" s="26">
        <f>IF($CH7="P",CA7,(CA7+AZ7)/2)</f>
        <v>0.85</v>
      </c>
      <c r="WU7" s="26">
        <f>IF($CH7="P",CB7,(CB7+BA7)/2)</f>
        <v>0</v>
      </c>
      <c r="WV7" s="26">
        <f>IF($CH7="P",CC7,(CC7+BB7)/2)</f>
        <v>3.94</v>
      </c>
      <c r="WW7" s="26">
        <f>IF($CH7="P",CD7,(CD7+BC7)/2)</f>
        <v>4.55</v>
      </c>
      <c r="WX7" s="26">
        <f>IF($CH7="P",CE7,(CE7+BD7)/2)</f>
        <v>6.8</v>
      </c>
      <c r="WY7" s="26">
        <f>IF($CH7="P",CF7,(CF7+BE7)/2)</f>
        <v>8.26</v>
      </c>
      <c r="WZ7" s="26">
        <f>IF($CH7="P",CG7,(CG7+BF7)/2)</f>
        <v>0</v>
      </c>
      <c r="XA7" s="28" t="s">
        <v>53</v>
      </c>
      <c r="XB7" s="11">
        <f>IF(WN7&gt;0,WN7,"")</f>
        <v>2.8</v>
      </c>
      <c r="XC7" s="11">
        <f>IF(WO7&gt;0,WO7,"")</f>
        <v>3.39</v>
      </c>
      <c r="XD7" s="11">
        <f>IF(SUM(WL7:WO7)-WP7&gt;0,SUM(WL7:WO7)-WP7,"")</f>
        <v>9.39</v>
      </c>
      <c r="XE7" s="11">
        <f>IF(WS7&gt;0,WS7,"")</f>
        <v>0.75</v>
      </c>
      <c r="XF7" s="11">
        <f>IF(WT7&gt;0,WT7,"")</f>
        <v>0.85</v>
      </c>
      <c r="XG7" s="11">
        <f>IF(SUM(WQ7:WT7)-WU7&gt;0,SUM(WQ7:WT7)-WU7,"")</f>
        <v>2.4</v>
      </c>
      <c r="XH7" s="11">
        <f>IF(MAX(XD7,XG7)&gt;0,MAX(XD7,XG7),"")</f>
        <v>9.39</v>
      </c>
      <c r="XI7" s="11">
        <f>IF(WX7&gt;0,WX7,"")</f>
        <v>6.8</v>
      </c>
      <c r="XJ7" s="11">
        <f>IF(WY7&gt;0,WY7,"")</f>
        <v>8.26</v>
      </c>
      <c r="XK7" s="11">
        <f>IF(SUM(WV7:WY7)-WZ7&gt;0,SUM(WV7:WY7)-WZ7,"")</f>
        <v>23.549999999999997</v>
      </c>
      <c r="XL7" s="11">
        <f>IF(SUM(XH7,XK7)&gt;0,SUM(XH7,XK7),"")</f>
        <v>32.94</v>
      </c>
    </row>
    <row r="8" spans="1:636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182</v>
      </c>
      <c r="C8" s="4" t="s">
        <v>119</v>
      </c>
      <c r="D8" s="4" t="s">
        <v>131</v>
      </c>
      <c r="E8" s="9">
        <f>SUM(J8,L8,N8)</f>
        <v>46.21</v>
      </c>
      <c r="F8" s="3" t="str">
        <f>IF(OR(AND(AG8&gt;=AQ$14,AG8&lt;&gt;"",AI8&gt;=AQ$18,AI8&lt;&gt;"",AF8=""),AND(AJ8&gt;=AQ$14,AJ8&lt;&gt;"",AL8&gt;=AQ$18,AL8&lt;&gt;"",AF8=""),AND(AN8&gt;=AQ$14,AN8&lt;&gt;"",AP8&gt;=AQ$18,AP8&lt;&gt;"",AF8=""),AND(BH8&gt;=BR$14,BH8&lt;&gt;"",BJ8&gt;=BR$18,BJ8&lt;&gt;"",BG8=""),AND(BK8&gt;=BR$14,BK8&lt;&gt;"",BM8&gt;=BR$18,BM8&lt;&gt;"",BG8=""),AND(BO8&gt;=BR$14,BO8&lt;&gt;"",BQ8&gt;=BR$18,BQ8&lt;&gt;"",BG8=""),AND(CI8&gt;=CS$14,CI8&lt;&gt;"",CK8&gt;=CS$18,CK8&lt;&gt;"",CH8=""),AND(CL8&gt;=CS$14,CL8&lt;&gt;"",CN8&gt;=CS$18,CN8&lt;&gt;"",CH8=""),AND(CP8&gt;=CS$14,CP8&lt;&gt;"",CR8&gt;=CS$18,CR8&lt;&gt;"",CH8=""),AND(DP8&gt;=EC$14,DP8&lt;&gt;"",DR8&gt;=EC$18,DR8&lt;&gt;""),AND(DS8&gt;=EC$14,DS8&lt;&gt;"",DU8&gt;=EC$18,DU8&lt;&gt;""),AND(DW8&gt;=EC$14,DW8&lt;&gt;"",DY8&gt;=EC$18,DY8&lt;&gt;""),AND(DZ8&gt;=EC$14,DZ8&lt;&gt;"",EB8&gt;=EC$18,EB8&lt;&gt;""),AND(EX8&gt;=FK$14,EX8&lt;&gt;"",EZ8&gt;=FK$18,EZ8&lt;&gt;""),AND(FA8&gt;=FK$14,FA8&lt;&gt;"",FC8&gt;=FK$18,FC8&lt;&gt;""),AND(FE8&gt;=FK$14,FE8&lt;&gt;"",FG8&gt;=FK$18,FG8&lt;&gt;""),AND(FH8&gt;=FK$14,FH8&lt;&gt;"",FJ8&gt;=FK$18,FJ8&lt;&gt;""),AND(GF8&gt;=GS$14,GF8&lt;&gt;"",GH8&gt;=GS$18,GH8&lt;&gt;""),AND(GI8&gt;=GS$14,GI8&lt;&gt;"",GK8&gt;=GS$18,GK8&lt;&gt;""),AND(GM8&gt;=GS$14,GM8&lt;&gt;"",GO8&gt;=GS$18,GO8&lt;&gt;""),AND(GP8&gt;=GS$14,GP8&lt;&gt;"",GR8&gt;=GS$18,GR8&lt;&gt;""),AND(HN8&gt;=IA$14,HN8&lt;&gt;"",HP8&gt;=IA$18,HP8&lt;&gt;""),AND(HQ8&gt;=IA$14,HQ8&lt;&gt;"",HS8&gt;=IA$18,HS8&lt;&gt;""),AND(HU8&gt;=IA$14,HU8&lt;&gt;"",HW8&gt;=IA$18,HW8&lt;&gt;""),AND(HX8&gt;=IA$14,HX8&lt;&gt;"",HZ8&gt;=IA$18,HZ8&lt;&gt;""),AND(IV8&gt;=JI$14,IV8&lt;&gt;"",IX8&gt;=JI$18,IX8&lt;&gt;""),AND(IY8&gt;=JI$14,IY8&lt;&gt;"",JA8&gt;=JI$18,JA8&lt;&gt;""),AND(JC8&gt;=JI$14,JC8&lt;&gt;"",JE8&gt;=JI$18,JE8&lt;&gt;""),AND(JF8&gt;=JI$14,JF8&lt;&gt;"",JH8&gt;=JI$18,JH8&lt;&gt;""),AND(KD8&gt;=KQ$14,KD8&lt;&gt;"",KF8&gt;=KQ$18,KF8&lt;&gt;""),AND(KG8&gt;=KQ$14,KG8&lt;&gt;"",KI8&gt;=KQ$18,KI8&lt;&gt;""),AND(KK8&gt;=KQ$14,KK8&lt;&gt;"",KM8&gt;=KQ$18,KM8&lt;&gt;""),AND(KN8&gt;=KQ$14,KN8&lt;&gt;"",KP8&gt;=KQ$18,KP8&lt;&gt;""),AND(LL8&gt;=LY$14,LL8&lt;&gt;"",LN8&gt;=LY$18,LN8&lt;&gt;""),AND(LO8&gt;=LY$14,LO8&lt;&gt;"",LQ8&gt;=LY$18,LQ8&lt;&gt;""),AND(LS8&gt;=LY$14,LS8&lt;&gt;"",LU8&gt;=LY$18,LU8&lt;&gt;""),AND(LV8&gt;=LY$14,LV8&lt;&gt;"",LX8&gt;=LY$18,LX8&lt;&gt;""),AND(MT8&gt;=NG$14,MT8&lt;&gt;"",MV8&gt;=NG$18,MV8&lt;&gt;""),AND(MW8&gt;=NG$14,MW8&lt;&gt;"",MY8&gt;=NG$18,MY8&lt;&gt;""),AND(NA8&gt;=NG$14,NA8&lt;&gt;"",NC8&gt;=NG$18,NC8&lt;&gt;""),AND(ND8&gt;=NG$14,ND8&lt;&gt;"",NF8&gt;=NG$18,NF8&lt;&gt;""),AND(OB8&gt;=OO$14,OB8&lt;&gt;"",OD8&gt;=OO$18,OD8&lt;&gt;""),AND(OE8&gt;=OO$14,OE8&lt;&gt;"",OG8&gt;=OO$18,OG8&lt;&gt;""),AND(OI8&gt;=OO$14,OI8&lt;&gt;"",OK8&gt;=OO$18,OK8&lt;&gt;""),AND(OL8&gt;=OO$14,OL8&lt;&gt;"",ON8&gt;=OO$18,ON8&lt;&gt;""),AND(PJ8&gt;=PW$14,PJ8&lt;&gt;"",PL8&gt;=PW$18,PL8&lt;&gt;""),AND(PM8&gt;=PW$14,PM8&lt;&gt;"",PO8&gt;=PW$18,PO8&lt;&gt;""),AND(PQ8&gt;=PW$14,PQ8&lt;&gt;"",PS8&gt;=PW$18,PS8&lt;&gt;""),AND(PT8&gt;=PW$14,PT8&lt;&gt;"",PV8&gt;=PW$18,PV8&lt;&gt;""),AND(QR8&gt;=RE$14,QR8&lt;&gt;"",QT8&gt;=RE$18,QT8&lt;&gt;""),AND(QU8&gt;=RE$14,QU8&lt;&gt;"",QW8&gt;=RE$18,QW8&lt;&gt;""),AND(QY8&gt;=RE$14,QY8&lt;&gt;"",RA8&gt;=RE$18,RA8&lt;&gt;""),AND(RB8&gt;=RE$14,RB8&lt;&gt;"",RD8&gt;=RE$18,RD8&lt;&gt;""),AND(RZ8&gt;=SM$14,RZ8&lt;&gt;"",SB8&gt;=SM$18,SB8&lt;&gt;""),AND(SC8&gt;=SM$14,SC8&lt;&gt;"",SE8&gt;=SM$18,SE8&lt;&gt;""),AND(SG8&gt;=SM$14,SG8&lt;&gt;"",SI8&gt;=SM$18,SI8&lt;&gt;""),AND(SJ8&gt;=SM$14,SJ8&lt;&gt;"",SL8&gt;=SM$18,SL8&lt;&gt;""),AND(TH8&gt;=TU$14,TH8&lt;&gt;"",TJ8&gt;=TU$18,TJ8&lt;&gt;""),AND(TK8&gt;=TU$14,TK8&lt;&gt;"",TM8&gt;=TU$18,TM8&lt;&gt;""),AND(TO8&gt;=TU$14,TO8&lt;&gt;"",TQ8&gt;=TU$18,TQ8&lt;&gt;""),AND(TR8&gt;=TU$14,TR8&lt;&gt;"",TT8&gt;=TU$18,TT8&lt;&gt;""),AND(UP8&gt;=VC$14,UP8&lt;&gt;"",UR8&gt;=VC$18,UR8&lt;&gt;""),AND(US8&gt;=VC$14,US8&lt;&gt;"",UU8&gt;=VC$18,UU8&lt;&gt;""),AND(UW8&gt;=VC$14,UW8&lt;&gt;"",UY8&gt;=VC$18,UY8&lt;&gt;""),AND(UZ8&gt;=VC$14,UZ8&lt;&gt;"",VB8&gt;=VC$18,VB8&lt;&gt;""),AND(VX8&gt;=WK$14,VX8&lt;&gt;"",VZ8&gt;=WK$18,VZ8&lt;&gt;""),AND(WA8&gt;=WK$14,WA8&lt;&gt;"",WC8&gt;=WK$18,WC8&lt;&gt;""),AND(WE8&gt;=WK$14,WE8&lt;&gt;"",WG8&gt;=WK$18,WG8&lt;&gt;""),AND(WH8&gt;=WK$14,WH8&lt;&gt;"",WJ8&gt;=WK$18,WJ8&lt;&gt;"")),"P","")</f>
        <v>P</v>
      </c>
      <c r="G8" s="3" t="str">
        <f>IF(OR(AND(AI8&gt;=AQ$18,AI8&lt;&gt;"",AF8=""),AND(AL8&gt;=AQ$18,AL8&lt;&gt;"",AF8=""),AND(AP8&gt;=AQ$18,AP8&lt;&gt;"",AF8=""),AND(BJ8&gt;=BR$18,BJ8&lt;&gt;"",BG8=""),AND(BM8&gt;=BR$18,BM8&lt;&gt;"",BG8=""),AND(BQ8&gt;=BR$18,BQ8&lt;&gt;"",BG8=""),AND(CK8&gt;=CS$18,CK8&lt;&gt;"",CH8=""),AND(CN8&gt;=CS$18,CN8&lt;&gt;"",CH8=""),AND(CR8&gt;=CS$18,CR8&lt;&gt;"",CH8=""),AND(DR8&gt;=EC$18,DR8&lt;&gt;""),AND(DU8&gt;=EC$18,DU8&lt;&gt;""),AND(DY8&gt;=EC$18,DY8&lt;&gt;""),AND(EB8&gt;=EC$18,EB8&lt;&gt;""),AND(EZ8&gt;=FK$18,EZ8&lt;&gt;""),AND(FC8&gt;=FK$18,FC8&lt;&gt;""),AND(FG8&gt;=FK$18,FG8&lt;&gt;""),AND(FJ8&gt;=FK$18,FJ8&lt;&gt;""),AND(GH8&gt;=GS$18,GH8&lt;&gt;""),AND(GK8&gt;=GS$18,GK8&lt;&gt;""),AND(GO8&gt;=GS$18,GO8&lt;&gt;""),AND(GR8&gt;=GS$18,GR8&lt;&gt;""),AND(HP8&gt;=IA$18,HP8&lt;&gt;""),AND(HS8&gt;=IA$18,HS8&lt;&gt;""),AND(HW8&gt;=IA$18,HW8&lt;&gt;""),AND(HZ8&gt;=IA$18,HZ8&lt;&gt;""),AND(IX8&gt;=JI$18,IX8&lt;&gt;""),AND(JA8&gt;=JI$18,JA8&lt;&gt;""),AND(JE8&gt;=JI$18,JE8&lt;&gt;""),AND(JH8&gt;=JI$18,JH8&lt;&gt;""),AND(KF8&gt;=KQ$18,KF8&lt;&gt;""),AND(KI8&gt;=KQ$18,KI8&lt;&gt;""),AND(KM8&gt;=KQ$18,KM8&lt;&gt;""),AND(KP8&gt;=KQ$18,KP8&lt;&gt;""),AND(LN8&gt;=LY$18,LN8&lt;&gt;""),AND(LQ8&gt;=LY$18,LQ8&lt;&gt;""),AND(LU8&gt;=LY$18,LU8&lt;&gt;""),AND(LX8&gt;=LY$18,LX8&lt;&gt;""),AND(MV8&gt;=NG$18,MV8&lt;&gt;""),AND(MY8&gt;=NG$18,MY8&lt;&gt;""),AND(NC8&gt;=NG$18,NC8&lt;&gt;""),AND(NF8&gt;=NG$18,NF8&lt;&gt;""),AND(OD8&gt;=OO$18,OD8&lt;&gt;""),AND(OG8&gt;=OO$18,OG8&lt;&gt;""),AND(OK8&gt;=OO$18,OK8&lt;&gt;""),AND(ON8&gt;=OO$18,ON8&lt;&gt;""),AND(PL8&gt;=PW$18,PL8&lt;&gt;""),AND(PO8&gt;=PW$18,PO8&lt;&gt;""),AND(PS8&gt;=PW$18,PS8&lt;&gt;""),AND(PV8&gt;=PW$18,PV8&lt;&gt;""),AND(QT8&gt;=RE$18,QT8&lt;&gt;""),AND(QW8&gt;=RE$18,QW8&lt;&gt;""),AND(RA8&gt;=RE$18,RA8&lt;&gt;""),AND(RD8&gt;=RE$18,RD8&lt;&gt;""),AND(SB8&gt;=SM$18,SB8&lt;&gt;""),AND(SE8&gt;=SM$18,SE8&lt;&gt;""),AND(SI8&gt;=SM$18,SI8&lt;&gt;""),AND(SL8&gt;=SM$18,SL8&lt;&gt;""),AND(TJ8&gt;=TU$18,TJ8&lt;&gt;""),AND(TM8&gt;=TU$18,TM8&lt;&gt;""),AND(TQ8&gt;=TU$18,TQ8&lt;&gt;""),AND(TT8&gt;=TU$18,TT8&lt;&gt;""),AND(UR8&gt;=VC$18,UR8&lt;&gt;""),AND(UU8&gt;=VC$18,UU8&lt;&gt;""),AND(UY8&gt;=VC$18,UY8&lt;&gt;""),AND(VB8&gt;=VC$18,VB8&lt;&gt;""),AND(VZ8&gt;=WK$18,VZ8&lt;&gt;""),AND(WC8&gt;=WK$18,WC8&lt;&gt;""),AND(WG8&gt;=WK$18,WG8&lt;&gt;""),AND(WJ8&gt;=WK$18,WJ8&lt;&gt;"")),"P","")</f>
        <v>P</v>
      </c>
      <c r="H8" s="36" t="str">
        <f>IF(AND(G8="P",F8=""),"No DD",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,AND(TH8&gt;=TU$17,TH8&lt;&gt;"",TJ8&gt;=TU$21,TJ8&lt;&gt;""),AND(TK8&gt;=TU$17,TK8&lt;&gt;"",TM8&gt;=TU$21,TM8&lt;&gt;""),AND(TO8&gt;=TU$17,TO8&lt;&gt;"",TQ8&gt;=TU$21,TQ8&lt;&gt;""),AND(TR8&gt;=TU$17,TR8&lt;&gt;"",TT8&gt;=TU$21,TT8&lt;&gt;""),AND(UP8&gt;=VC$17,UP8&lt;&gt;"",UR8&gt;=VC$21,UR8&lt;&gt;""),AND(US8&gt;=VC$17,US8&lt;&gt;"",UU8&gt;=VC$21,UU8&lt;&gt;""),AND(UW8&gt;=VC$17,UW8&lt;&gt;"",UY8&gt;=VC$21,UY8&lt;&gt;""),AND(UZ8&gt;=VC$17,UZ8&lt;&gt;"",VB8&gt;=VC$21,VB8&lt;&gt;""),AND(VX8&gt;=WK$17,VX8&lt;&gt;"",VZ8&gt;=WK$21,VZ8&lt;&gt;""),AND(WA8&gt;=WK$17,WA8&lt;&gt;"",WC8&gt;=WK$21,WC8&lt;&gt;""),AND(WE8&gt;=WK$17,WE8&lt;&gt;"",WG8&gt;=WK$21,WG8&lt;&gt;""),AND(WH8&gt;=WK$17,WH8&lt;&gt;"",WJ8&gt;=WK$21,WJ8&lt;&gt;"")),"Merit",IF(OR(AND(AG8&gt;=AQ$16,AG8&lt;&gt;"",AI8&gt;=AQ$20,AI8&lt;&gt;"",AF8=""),AND(AJ8&gt;=AQ$16,AJ8&lt;&gt;"",AL8&gt;=AQ$20,AL8&lt;&gt;"",AF8=""),AND(AN8&gt;=AQ$16,AN8&lt;&gt;"",AP8&gt;=AQ$20,AP8&lt;&gt;"",AF8=""),AND(BH8&gt;=BR$16,BH8&lt;&gt;"",BJ8&gt;=BR$20,BJ8&lt;&gt;"",BG8=""),AND(BK8&gt;=BR$16,BK8&lt;&gt;"",BM8&gt;=BR$20,BM8&lt;&gt;"",BG8=""),AND(BO8&gt;=BR$16,BO8&lt;&gt;"",BQ8&gt;=BR$20,BQ8&lt;&gt;"",BG8=""),AND(CI8&gt;=CS$16,CI8&lt;&gt;"",CK8&gt;=CS$20,CK8&lt;&gt;"",CH8=""),AND(CL8&gt;=CS$16,CL8&lt;&gt;"",CN8&gt;=CS$20,CN8&lt;&gt;"",CH8=""),AND(CP8&gt;=CS$16,CP8&lt;&gt;"",CR8&gt;=CS$20,CR8&lt;&gt;"",CH8=""),AND(DP8&gt;=EC$16,DP8&lt;&gt;"",DR8&gt;=EC$20,DR8&lt;&gt;""),AND(DS8&gt;=EC$16,DS8&lt;&gt;"",DU8&gt;=EC$20,DU8&lt;&gt;""),AND(DW8&gt;=EC$16,DW8&lt;&gt;"",DY8&gt;=EC$20,DY8&lt;&gt;""),AND(DZ8&gt;=EC$16,DZ8&lt;&gt;"",EB8&gt;=EC$20,EB8&lt;&gt;""),AND(EX8&gt;=FK$16,EX8&lt;&gt;"",EZ8&gt;=FK$20,EZ8&lt;&gt;""),AND(FA8&gt;=FK$16,FA8&lt;&gt;"",FC8&gt;=FK$20,FC8&lt;&gt;""),AND(FE8&gt;=FK$16,FE8&lt;&gt;"",FG8&gt;=FK$20,FG8&lt;&gt;""),AND(FH8&gt;=FK$16,FH8&lt;&gt;"",FJ8&gt;=FK$20,FJ8&lt;&gt;""),AND(GF8&gt;=GS$16,GF8&lt;&gt;"",GH8&gt;=GS$20,GH8&lt;&gt;""),AND(GI8&gt;=GS$16,GI8&lt;&gt;"",GK8&gt;=GS$20,GK8&lt;&gt;""),AND(GM8&gt;=GS$16,GM8&lt;&gt;"",GO8&gt;=GS$20,GO8&lt;&gt;""),AND(GP8&gt;=GS$16,GP8&lt;&gt;"",GR8&gt;=GS$20,GR8&lt;&gt;""),AND(HN8&gt;=IA$16,HN8&lt;&gt;"",HP8&gt;=IA$20,HP8&lt;&gt;""),AND(HQ8&gt;=IA$16,HQ8&lt;&gt;"",HS8&gt;=IA$20,HS8&lt;&gt;""),AND(HU8&gt;=IA$16,HU8&lt;&gt;"",HW8&gt;=IA$20,HW8&lt;&gt;""),AND(HX8&gt;=IA$16,HX8&lt;&gt;"",HZ8&gt;=IA$20,HZ8&lt;&gt;""),AND(IV8&gt;=JI$16,IV8&lt;&gt;"",IX8&gt;=JI$20,IX8&lt;&gt;""),AND(IY8&gt;=JI$16,IY8&lt;&gt;"",JA8&gt;=JI$20,JA8&lt;&gt;""),AND(JC8&gt;=JI$16,JC8&lt;&gt;"",JE8&gt;=JI$20,JE8&lt;&gt;""),AND(JF8&gt;=JI$16,JF8&lt;&gt;"",JH8&gt;=JI$20,JH8&lt;&gt;""),AND(KD8&gt;=KQ$16,KD8&lt;&gt;"",KF8&gt;=KQ$20,KF8&lt;&gt;""),AND(KG8&gt;=KQ$16,KG8&lt;&gt;"",KI8&gt;=KQ$20,KI8&lt;&gt;""),AND(KK8&gt;=KQ$16,KK8&lt;&gt;"",KM8&gt;=KQ$20,KM8&lt;&gt;""),AND(KN8&gt;=KQ$16,KN8&lt;&gt;"",KP8&gt;=KQ$20,KP8&lt;&gt;""),AND(LL8&gt;=LY$16,LL8&lt;&gt;"",LN8&gt;=LY$20,LN8&lt;&gt;""),AND(LO8&gt;=LY$16,LO8&lt;&gt;"",LQ8&gt;=LY$20,LQ8&lt;&gt;""),AND(LS8&gt;=LY$16,LS8&lt;&gt;"",LU8&gt;=LY$20,LU8&lt;&gt;""),AND(LV8&gt;=LY$16,LV8&lt;&gt;"",LX8&gt;=LY$20,LX8&lt;&gt;""),AND(MT8&gt;=NG$16,MT8&lt;&gt;"",MV8&gt;=NG$20,MV8&lt;&gt;""),AND(MW8&gt;=NG$16,MW8&lt;&gt;"",MY8&gt;=NG$20,MY8&lt;&gt;""),AND(NA8&gt;=NG$16,NA8&lt;&gt;"",NC8&gt;=NG$20,NC8&lt;&gt;""),AND(ND8&gt;=NG$16,ND8&lt;&gt;"",NF8&gt;=NG$20,NF8&lt;&gt;""),AND(OB8&gt;=OO$16,OB8&lt;&gt;"",OD8&gt;=OO$20,OD8&lt;&gt;""),AND(OE8&gt;=OO$16,OE8&lt;&gt;"",OG8&gt;=OO$20,OG8&lt;&gt;""),AND(OI8&gt;=OO$16,OI8&lt;&gt;"",OK8&gt;=OO$20,OK8&lt;&gt;""),AND(OL8&gt;=OO$16,OL8&lt;&gt;"",ON8&gt;=OO$20,ON8&lt;&gt;""),AND(PJ8&gt;=PW$16,PJ8&lt;&gt;"",PL8&gt;=PW$20,PL8&lt;&gt;""),AND(PM8&gt;=PW$16,PM8&lt;&gt;"",PO8&gt;=PW$20,PO8&lt;&gt;""),AND(PQ8&gt;=PW$16,PQ8&lt;&gt;"",PS8&gt;=PW$20,PS8&lt;&gt;""),AND(PT8&gt;=PW$16,PT8&lt;&gt;"",PV8&gt;=PW$20,PV8&lt;&gt;""),AND(QR8&gt;=RE$16,QR8&lt;&gt;"",QT8&gt;=RE$20,QT8&lt;&gt;""),AND(QU8&gt;=RE$16,QU8&lt;&gt;"",QW8&gt;=RE$20,QW8&lt;&gt;""),AND(QY8&gt;=RE$16,QY8&lt;&gt;"",RA8&gt;=RE$20,RA8&lt;&gt;""),AND(RB8&gt;=RE$16,RB8&lt;&gt;"",RD8&gt;=RE$20,RD8&lt;&gt;""),AND(RZ8&gt;=SM$16,RZ8&lt;&gt;"",SB8&gt;=SM$20,SB8&lt;&gt;""),AND(SC8&gt;=SM$16,SC8&lt;&gt;"",SE8&gt;=SM$20,SE8&lt;&gt;""),AND(SG8&gt;=SM$16,SG8&lt;&gt;"",SI8&gt;=SM$20,SI8&lt;&gt;""),AND(SJ8&gt;=SM$16,SJ8&lt;&gt;"",SL8&gt;=SM$20,SL8&lt;&gt;""),AND(TH8&gt;=TU$16,TH8&lt;&gt;"",TJ8&gt;=TU$20,TJ8&lt;&gt;""),AND(TK8&gt;=TU$16,TK8&lt;&gt;"",TM8&gt;=TU$20,TM8&lt;&gt;""),AND(TO8&gt;=TU$16,TO8&lt;&gt;"",TQ8&gt;=TU$20,TQ8&lt;&gt;""),AND(TR8&gt;=TU$16,TR8&lt;&gt;"",TT8&gt;=TU$20,TT8&lt;&gt;""),AND(UP8&gt;=VC$16,UP8&lt;&gt;"",UR8&gt;=VC$20,UR8&lt;&gt;""),AND(US8&gt;=VC$16,US8&lt;&gt;"",UU8&gt;=VC$20,UU8&lt;&gt;""),AND(UW8&gt;=VC$16,UW8&lt;&gt;"",UY8&gt;=VC$20,UY8&lt;&gt;""),AND(UZ8&gt;=VC$16,UZ8&lt;&gt;"",VB8&gt;=VC$20,VB8&lt;&gt;""),AND(VX8&gt;=WK$16,VX8&lt;&gt;"",VZ8&gt;=WK$20,VZ8&lt;&gt;""),AND(WA8&gt;=WK$16,WA8&lt;&gt;"",WC8&gt;=WK$20,WC8&lt;&gt;""),AND(WE8&gt;=WK$16,WE8&lt;&gt;"",WG8&gt;=WK$20,WG8&lt;&gt;""),AND(WH8&gt;=WK$16,WH8&lt;&gt;"",WJ8&gt;=WK$20,WJ8&lt;&gt;"")),"Excellence",IF(I8="P","Worlds Team",IF(F8="P","National Team","")))))</f>
        <v>Excellence</v>
      </c>
      <c r="I8" s="3" t="str">
        <f>IF(OR(AND(AG8&gt;=AQ$15,AG8&lt;&gt;"",AI8&gt;=AQ$19,AI8&lt;&gt;"",AF8=""),AND(AJ8&gt;=AQ$15,AJ8&lt;&gt;"",AL8&gt;=AQ$19,AL8&lt;&gt;"",AF8=""),AND(AN8&gt;=AQ$15,AN8&lt;&gt;"",AP8&gt;=AQ$19,AP8&lt;&gt;"",AF8=""),AND(BH8&gt;=BR$15,BH8&lt;&gt;"",BJ8&gt;=BR$19,BJ8&lt;&gt;"",BG8=""),AND(BK8&gt;=BR$15,BK8&lt;&gt;"",BM8&gt;=BR$19,BM8&lt;&gt;"",BG8=""),AND(BO8&gt;=BR$15,BO8&lt;&gt;"",BQ8&gt;=BR$19,BQ8&lt;&gt;"",BG8=""),AND(CI8&gt;=CS$15,CI8&lt;&gt;"",CK8&gt;=CS$19,CK8&lt;&gt;"",CH8=""),AND(CL8&gt;=CS$15,CL8&lt;&gt;"",CN8&gt;=CS$19,CN8&lt;&gt;"",CH8=""),AND(CP8&gt;=CS$15,CP8&lt;&gt;"",CR8&gt;=CS$19,CR8&lt;&gt;"",CH8=""),AND(DP8&gt;=EC$15,DP8&lt;&gt;"",DR8&gt;=EC$19,DR8&lt;&gt;""),AND(DS8&gt;=EC$15,DS8&lt;&gt;"",DU8&gt;=EC$19,DU8&lt;&gt;""),AND(DW8&gt;=EC$15,DW8&lt;&gt;"",DY8&gt;=EC$19,DY8&lt;&gt;""),AND(DZ8&gt;=EC$15,DZ8&lt;&gt;"",EB8&gt;=EC$19,EB8&lt;&gt;""),AND(EX8&gt;=FK$15,EX8&lt;&gt;"",EZ8&gt;=FK$19,EZ8&lt;&gt;""),AND(FA8&gt;=FK$15,FA8&lt;&gt;"",FC8&gt;=FK$19,FC8&lt;&gt;""),AND(FE8&gt;=FK$15,FE8&lt;&gt;"",FG8&gt;=FK$19,FG8&lt;&gt;""),AND(FH8&gt;=FK$15,FH8&lt;&gt;"",FJ8&gt;=FK$19,FJ8&lt;&gt;""),AND(GF8&gt;=GS$15,GF8&lt;&gt;"",GH8&gt;=GS$19,GH8&lt;&gt;""),AND(GI8&gt;=GS$15,GI8&lt;&gt;"",GK8&gt;=GS$19,GK8&lt;&gt;""),AND(GM8&gt;=GS$15,GM8&lt;&gt;"",GO8&gt;=GS$19,GO8&lt;&gt;""),AND(GP8&gt;=GS$15,GP8&lt;&gt;"",GR8&gt;=GS$19,GR8&lt;&gt;""),AND(HN8&gt;=IA$15,HN8&lt;&gt;"",HP8&gt;=IA$19,HP8&lt;&gt;""),AND(HQ8&gt;=IA$15,HQ8&lt;&gt;"",HS8&gt;=IA$19,HS8&lt;&gt;""),AND(HU8&gt;=IA$15,HU8&lt;&gt;"",HW8&gt;=IA$19,HW8&lt;&gt;""),AND(HX8&gt;=IA$15,HX8&lt;&gt;"",HZ8&gt;=IA$19,HZ8&lt;&gt;""),AND(IV8&gt;=JI$15,IV8&lt;&gt;"",IX8&gt;=JI$19,IX8&lt;&gt;""),AND(IY8&gt;=JI$15,IY8&lt;&gt;"",JA8&gt;=JI$19,JA8&lt;&gt;""),AND(JC8&gt;=JI$15,JC8&lt;&gt;"",JE8&gt;=JI$19,JE8&lt;&gt;""),AND(JF8&gt;=JI$15,JF8&lt;&gt;"",JH8&gt;=JI$19,JH8&lt;&gt;""),AND(KD8&gt;=KQ$15,KD8&lt;&gt;"",KF8&gt;=KQ$19,KF8&lt;&gt;""),AND(KG8&gt;=KQ$15,KG8&lt;&gt;"",KI8&gt;=KQ$19,KI8&lt;&gt;""),AND(KK8&gt;=KQ$15,KK8&lt;&gt;"",KM8&gt;=KQ$19,KM8&lt;&gt;""),AND(KN8&gt;=KQ$15,KN8&lt;&gt;"",KP8&gt;=KQ$19,KP8&lt;&gt;""),AND(LL8&gt;=LY$15,LL8&lt;&gt;"",LN8&gt;=LY$19,LN8&lt;&gt;""),AND(LO8&gt;=LY$15,LO8&lt;&gt;"",LQ8&gt;=LY$19,LQ8&lt;&gt;""),AND(LS8&gt;=LY$15,LS8&lt;&gt;"",LU8&gt;=LY$19,LU8&lt;&gt;""),AND(LV8&gt;=LY$15,LV8&lt;&gt;"",LX8&gt;=LY$19,LX8&lt;&gt;""),AND(MT8&gt;=NG$15,MT8&lt;&gt;"",MV8&gt;=NG$19,MV8&lt;&gt;""),AND(MW8&gt;=NG$15,MW8&lt;&gt;"",MY8&gt;=NG$19,MY8&lt;&gt;""),AND(NA8&gt;=NG$15,NA8&lt;&gt;"",NC8&gt;=NG$19,NC8&lt;&gt;""),AND(ND8&gt;=NG$15,ND8&lt;&gt;"",NF8&gt;=NG$19,NF8&lt;&gt;""),AND(OB8&gt;=OO$15,OB8&lt;&gt;"",OD8&gt;=OO$19,OD8&lt;&gt;""),AND(OE8&gt;=OO$15,OE8&lt;&gt;"",OG8&gt;=OO$19,OG8&lt;&gt;""),AND(OI8&gt;=OO$15,OI8&lt;&gt;"",OK8&gt;=OO$19,OK8&lt;&gt;""),AND(OL8&gt;=OO$15,OL8&lt;&gt;"",ON8&gt;=OO$19,ON8&lt;&gt;""),AND(PJ8&gt;=PW$15,PJ8&lt;&gt;"",PL8&gt;=PW$19,PL8&lt;&gt;""),AND(PM8&gt;=PW$15,PM8&lt;&gt;"",PO8&gt;=PW$19,PO8&lt;&gt;""),AND(PQ8&gt;=PW$15,PQ8&lt;&gt;"",PS8&gt;=PW$19,PS8&lt;&gt;""),AND(PT8&gt;=PW$15,PT8&lt;&gt;"",PV8&gt;=PW$19,PV8&lt;&gt;""),AND(QR8&gt;=RE$15,QR8&lt;&gt;"",QT8&gt;=RE$19,QT8&lt;&gt;""),AND(QU8&gt;=RE$15,QU8&lt;&gt;"",QW8&gt;=RE$19,QW8&lt;&gt;""),AND(QY8&gt;=RE$15,QY8&lt;&gt;"",RA8&gt;=RE$19,RA8&lt;&gt;""),AND(RB8&gt;=RE$15,RB8&lt;&gt;"",RD8&gt;=RE$19,RD8&lt;&gt;""),AND(RZ8&gt;=SM$15,RZ8&lt;&gt;"",SB8&gt;=SM$19,SB8&lt;&gt;""),AND(SC8&gt;=SM$15,SC8&lt;&gt;"",SE8&gt;=SM$19,SE8&lt;&gt;""),AND(SG8&gt;=SM$15,SG8&lt;&gt;"",SI8&gt;=SM$19,SI8&lt;&gt;""),AND(SJ8&gt;=SM$15,SJ8&lt;&gt;"",SL8&gt;=SM$19,SL8&lt;&gt;""),AND(TH8&gt;=TU$15,TH8&lt;&gt;"",TJ8&gt;=TU$19,TJ8&lt;&gt;""),AND(TK8&gt;=TU$15,TK8&lt;&gt;"",TM8&gt;=TU$19,TM8&lt;&gt;""),AND(TO8&gt;=TU$15,TO8&lt;&gt;"",TQ8&gt;=TU$19,TQ8&lt;&gt;""),AND(TR8&gt;=TU$15,TR8&lt;&gt;"",TT8&gt;=TU$19,TT8&lt;&gt;""),AND(UP8&gt;=VC$15,UP8&lt;&gt;"",UR8&gt;=VC$19,UR8&lt;&gt;""),AND(US8&gt;=VC$15,US8&lt;&gt;"",UU8&gt;=VC$19,UU8&lt;&gt;""),AND(UW8&gt;=VC$15,UW8&lt;&gt;"",UY8&gt;=VC$19,UY8&lt;&gt;""),AND(UZ8&gt;=VC$15,UZ8&lt;&gt;"",VB8&gt;=VC$19,VB8&lt;&gt;""),AND(VX8&gt;=WK$15,VX8&lt;&gt;"",VZ8&gt;=WK$19,VZ8&lt;&gt;""),AND(WA8&gt;=WK$15,WA8&lt;&gt;"",WC8&gt;=WK$19,WC8&lt;&gt;""),AND(WE8&gt;=WK$15,WE8&lt;&gt;"",WG8&gt;=WK$19,WG8&lt;&gt;""),AND(WH8&gt;=WK$15,WH8&lt;&gt;"",WJ8&gt;=WK$19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46.21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46.21</v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>
        <v>7.45</v>
      </c>
      <c r="CW8" s="17">
        <v>9.1</v>
      </c>
      <c r="CX8" s="17">
        <v>11.8</v>
      </c>
      <c r="CY8" s="17">
        <v>17.86</v>
      </c>
      <c r="CZ8" s="17">
        <v>0</v>
      </c>
      <c r="DA8" s="17">
        <v>0.7</v>
      </c>
      <c r="DB8" s="17">
        <v>1</v>
      </c>
      <c r="DC8" s="17">
        <v>1.5</v>
      </c>
      <c r="DD8" s="17">
        <v>1.7</v>
      </c>
      <c r="DE8" s="17">
        <v>0</v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>
        <f>IF(CX8&gt;0,CX8,"")</f>
        <v>11.8</v>
      </c>
      <c r="DQ8" s="40">
        <f>IF(CY8&gt;0,CY8,"")</f>
        <v>17.86</v>
      </c>
      <c r="DR8" s="40">
        <f>IF(SUM(CV8:CY8)-CZ8&gt;0,SUM(CV8:CY8)-CZ8,"")</f>
        <v>46.21</v>
      </c>
      <c r="DS8" s="40">
        <f>IF(DC8&gt;0,DC8,"")</f>
        <v>1.5</v>
      </c>
      <c r="DT8" s="40">
        <f>IF(DD8&gt;0,DD8,"")</f>
        <v>1.7</v>
      </c>
      <c r="DU8" s="40">
        <f>IF(SUM(DA8:DD8)-DE8&gt;0,SUM(DA8:DD8)-DE8,"")</f>
        <v>4.9000000000000004</v>
      </c>
      <c r="DV8" s="40">
        <f>IF(MAX(DR8,DU8)&gt;0,MAX(DR8,DU8),"")</f>
        <v>46.21</v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>
        <f>IF(SUM(DV8,DY8,EB8)&gt;0,SUM(DV8,DY8,EB8),"")</f>
        <v>46.21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170</v>
      </c>
      <c r="C9" s="4" t="s">
        <v>6</v>
      </c>
      <c r="D9" s="4" t="s">
        <v>171</v>
      </c>
      <c r="E9" s="9">
        <f>SUM(J9,L9,N9)</f>
        <v>84.06</v>
      </c>
      <c r="F9" s="3" t="str">
        <f>IF(OR(AND(AG9&gt;=AQ$14,AG9&lt;&gt;"",AI9&gt;=AQ$18,AI9&lt;&gt;"",AF9=""),AND(AJ9&gt;=AQ$14,AJ9&lt;&gt;"",AL9&gt;=AQ$18,AL9&lt;&gt;"",AF9=""),AND(AN9&gt;=AQ$14,AN9&lt;&gt;"",AP9&gt;=AQ$18,AP9&lt;&gt;"",AF9=""),AND(BH9&gt;=BR$14,BH9&lt;&gt;"",BJ9&gt;=BR$18,BJ9&lt;&gt;"",BG9=""),AND(BK9&gt;=BR$14,BK9&lt;&gt;"",BM9&gt;=BR$18,BM9&lt;&gt;"",BG9=""),AND(BO9&gt;=BR$14,BO9&lt;&gt;"",BQ9&gt;=BR$18,BQ9&lt;&gt;"",BG9=""),AND(CI9&gt;=CS$14,CI9&lt;&gt;"",CK9&gt;=CS$18,CK9&lt;&gt;"",CH9=""),AND(CL9&gt;=CS$14,CL9&lt;&gt;"",CN9&gt;=CS$18,CN9&lt;&gt;"",CH9=""),AND(CP9&gt;=CS$14,CP9&lt;&gt;"",CR9&gt;=CS$18,CR9&lt;&gt;"",CH9=""),AND(DP9&gt;=EC$14,DP9&lt;&gt;"",DR9&gt;=EC$18,DR9&lt;&gt;""),AND(DS9&gt;=EC$14,DS9&lt;&gt;"",DU9&gt;=EC$18,DU9&lt;&gt;""),AND(DW9&gt;=EC$14,DW9&lt;&gt;"",DY9&gt;=EC$18,DY9&lt;&gt;""),AND(DZ9&gt;=EC$14,DZ9&lt;&gt;"",EB9&gt;=EC$18,EB9&lt;&gt;""),AND(EX9&gt;=FK$14,EX9&lt;&gt;"",EZ9&gt;=FK$18,EZ9&lt;&gt;""),AND(FA9&gt;=FK$14,FA9&lt;&gt;"",FC9&gt;=FK$18,FC9&lt;&gt;""),AND(FE9&gt;=FK$14,FE9&lt;&gt;"",FG9&gt;=FK$18,FG9&lt;&gt;""),AND(FH9&gt;=FK$14,FH9&lt;&gt;"",FJ9&gt;=FK$18,FJ9&lt;&gt;""),AND(GF9&gt;=GS$14,GF9&lt;&gt;"",GH9&gt;=GS$18,GH9&lt;&gt;""),AND(GI9&gt;=GS$14,GI9&lt;&gt;"",GK9&gt;=GS$18,GK9&lt;&gt;""),AND(GM9&gt;=GS$14,GM9&lt;&gt;"",GO9&gt;=GS$18,GO9&lt;&gt;""),AND(GP9&gt;=GS$14,GP9&lt;&gt;"",GR9&gt;=GS$18,GR9&lt;&gt;""),AND(HN9&gt;=IA$14,HN9&lt;&gt;"",HP9&gt;=IA$18,HP9&lt;&gt;""),AND(HQ9&gt;=IA$14,HQ9&lt;&gt;"",HS9&gt;=IA$18,HS9&lt;&gt;""),AND(HU9&gt;=IA$14,HU9&lt;&gt;"",HW9&gt;=IA$18,HW9&lt;&gt;""),AND(HX9&gt;=IA$14,HX9&lt;&gt;"",HZ9&gt;=IA$18,HZ9&lt;&gt;""),AND(IV9&gt;=JI$14,IV9&lt;&gt;"",IX9&gt;=JI$18,IX9&lt;&gt;""),AND(IY9&gt;=JI$14,IY9&lt;&gt;"",JA9&gt;=JI$18,JA9&lt;&gt;""),AND(JC9&gt;=JI$14,JC9&lt;&gt;"",JE9&gt;=JI$18,JE9&lt;&gt;""),AND(JF9&gt;=JI$14,JF9&lt;&gt;"",JH9&gt;=JI$18,JH9&lt;&gt;""),AND(KD9&gt;=KQ$14,KD9&lt;&gt;"",KF9&gt;=KQ$18,KF9&lt;&gt;""),AND(KG9&gt;=KQ$14,KG9&lt;&gt;"",KI9&gt;=KQ$18,KI9&lt;&gt;""),AND(KK9&gt;=KQ$14,KK9&lt;&gt;"",KM9&gt;=KQ$18,KM9&lt;&gt;""),AND(KN9&gt;=KQ$14,KN9&lt;&gt;"",KP9&gt;=KQ$18,KP9&lt;&gt;""),AND(LL9&gt;=LY$14,LL9&lt;&gt;"",LN9&gt;=LY$18,LN9&lt;&gt;""),AND(LO9&gt;=LY$14,LO9&lt;&gt;"",LQ9&gt;=LY$18,LQ9&lt;&gt;""),AND(LS9&gt;=LY$14,LS9&lt;&gt;"",LU9&gt;=LY$18,LU9&lt;&gt;""),AND(LV9&gt;=LY$14,LV9&lt;&gt;"",LX9&gt;=LY$18,LX9&lt;&gt;""),AND(MT9&gt;=NG$14,MT9&lt;&gt;"",MV9&gt;=NG$18,MV9&lt;&gt;""),AND(MW9&gt;=NG$14,MW9&lt;&gt;"",MY9&gt;=NG$18,MY9&lt;&gt;""),AND(NA9&gt;=NG$14,NA9&lt;&gt;"",NC9&gt;=NG$18,NC9&lt;&gt;""),AND(ND9&gt;=NG$14,ND9&lt;&gt;"",NF9&gt;=NG$18,NF9&lt;&gt;""),AND(OB9&gt;=OO$14,OB9&lt;&gt;"",OD9&gt;=OO$18,OD9&lt;&gt;""),AND(OE9&gt;=OO$14,OE9&lt;&gt;"",OG9&gt;=OO$18,OG9&lt;&gt;""),AND(OI9&gt;=OO$14,OI9&lt;&gt;"",OK9&gt;=OO$18,OK9&lt;&gt;""),AND(OL9&gt;=OO$14,OL9&lt;&gt;"",ON9&gt;=OO$18,ON9&lt;&gt;""),AND(PJ9&gt;=PW$14,PJ9&lt;&gt;"",PL9&gt;=PW$18,PL9&lt;&gt;""),AND(PM9&gt;=PW$14,PM9&lt;&gt;"",PO9&gt;=PW$18,PO9&lt;&gt;""),AND(PQ9&gt;=PW$14,PQ9&lt;&gt;"",PS9&gt;=PW$18,PS9&lt;&gt;""),AND(PT9&gt;=PW$14,PT9&lt;&gt;"",PV9&gt;=PW$18,PV9&lt;&gt;""),AND(QR9&gt;=RE$14,QR9&lt;&gt;"",QT9&gt;=RE$18,QT9&lt;&gt;""),AND(QU9&gt;=RE$14,QU9&lt;&gt;"",QW9&gt;=RE$18,QW9&lt;&gt;""),AND(QY9&gt;=RE$14,QY9&lt;&gt;"",RA9&gt;=RE$18,RA9&lt;&gt;""),AND(RB9&gt;=RE$14,RB9&lt;&gt;"",RD9&gt;=RE$18,RD9&lt;&gt;""),AND(RZ9&gt;=SM$14,RZ9&lt;&gt;"",SB9&gt;=SM$18,SB9&lt;&gt;""),AND(SC9&gt;=SM$14,SC9&lt;&gt;"",SE9&gt;=SM$18,SE9&lt;&gt;""),AND(SG9&gt;=SM$14,SG9&lt;&gt;"",SI9&gt;=SM$18,SI9&lt;&gt;""),AND(SJ9&gt;=SM$14,SJ9&lt;&gt;"",SL9&gt;=SM$18,SL9&lt;&gt;""),AND(TH9&gt;=TU$14,TH9&lt;&gt;"",TJ9&gt;=TU$18,TJ9&lt;&gt;""),AND(TK9&gt;=TU$14,TK9&lt;&gt;"",TM9&gt;=TU$18,TM9&lt;&gt;""),AND(TO9&gt;=TU$14,TO9&lt;&gt;"",TQ9&gt;=TU$18,TQ9&lt;&gt;""),AND(TR9&gt;=TU$14,TR9&lt;&gt;"",TT9&gt;=TU$18,TT9&lt;&gt;""),AND(UP9&gt;=VC$14,UP9&lt;&gt;"",UR9&gt;=VC$18,UR9&lt;&gt;""),AND(US9&gt;=VC$14,US9&lt;&gt;"",UU9&gt;=VC$18,UU9&lt;&gt;""),AND(UW9&gt;=VC$14,UW9&lt;&gt;"",UY9&gt;=VC$18,UY9&lt;&gt;""),AND(UZ9&gt;=VC$14,UZ9&lt;&gt;"",VB9&gt;=VC$18,VB9&lt;&gt;""),AND(VX9&gt;=WK$14,VX9&lt;&gt;"",VZ9&gt;=WK$18,VZ9&lt;&gt;""),AND(WA9&gt;=WK$14,WA9&lt;&gt;"",WC9&gt;=WK$18,WC9&lt;&gt;""),AND(WE9&gt;=WK$14,WE9&lt;&gt;"",WG9&gt;=WK$18,WG9&lt;&gt;""),AND(WH9&gt;=WK$14,WH9&lt;&gt;"",WJ9&gt;=WK$18,WJ9&lt;&gt;"")),"P","")</f>
        <v/>
      </c>
      <c r="G9" s="3" t="str">
        <f>IF(OR(AND(AI9&gt;=AQ$18,AI9&lt;&gt;"",AF9=""),AND(AL9&gt;=AQ$18,AL9&lt;&gt;"",AF9=""),AND(AP9&gt;=AQ$18,AP9&lt;&gt;"",AF9=""),AND(BJ9&gt;=BR$18,BJ9&lt;&gt;"",BG9=""),AND(BM9&gt;=BR$18,BM9&lt;&gt;"",BG9=""),AND(BQ9&gt;=BR$18,BQ9&lt;&gt;"",BG9=""),AND(CK9&gt;=CS$18,CK9&lt;&gt;"",CH9=""),AND(CN9&gt;=CS$18,CN9&lt;&gt;"",CH9=""),AND(CR9&gt;=CS$18,CR9&lt;&gt;"",CH9=""),AND(DR9&gt;=EC$18,DR9&lt;&gt;""),AND(DU9&gt;=EC$18,DU9&lt;&gt;""),AND(DY9&gt;=EC$18,DY9&lt;&gt;""),AND(EB9&gt;=EC$18,EB9&lt;&gt;""),AND(EZ9&gt;=FK$18,EZ9&lt;&gt;""),AND(FC9&gt;=FK$18,FC9&lt;&gt;""),AND(FG9&gt;=FK$18,FG9&lt;&gt;""),AND(FJ9&gt;=FK$18,FJ9&lt;&gt;""),AND(GH9&gt;=GS$18,GH9&lt;&gt;""),AND(GK9&gt;=GS$18,GK9&lt;&gt;""),AND(GO9&gt;=GS$18,GO9&lt;&gt;""),AND(GR9&gt;=GS$18,GR9&lt;&gt;""),AND(HP9&gt;=IA$18,HP9&lt;&gt;""),AND(HS9&gt;=IA$18,HS9&lt;&gt;""),AND(HW9&gt;=IA$18,HW9&lt;&gt;""),AND(HZ9&gt;=IA$18,HZ9&lt;&gt;""),AND(IX9&gt;=JI$18,IX9&lt;&gt;""),AND(JA9&gt;=JI$18,JA9&lt;&gt;""),AND(JE9&gt;=JI$18,JE9&lt;&gt;""),AND(JH9&gt;=JI$18,JH9&lt;&gt;""),AND(KF9&gt;=KQ$18,KF9&lt;&gt;""),AND(KI9&gt;=KQ$18,KI9&lt;&gt;""),AND(KM9&gt;=KQ$18,KM9&lt;&gt;""),AND(KP9&gt;=KQ$18,KP9&lt;&gt;""),AND(LN9&gt;=LY$18,LN9&lt;&gt;""),AND(LQ9&gt;=LY$18,LQ9&lt;&gt;""),AND(LU9&gt;=LY$18,LU9&lt;&gt;""),AND(LX9&gt;=LY$18,LX9&lt;&gt;""),AND(MV9&gt;=NG$18,MV9&lt;&gt;""),AND(MY9&gt;=NG$18,MY9&lt;&gt;""),AND(NC9&gt;=NG$18,NC9&lt;&gt;""),AND(NF9&gt;=NG$18,NF9&lt;&gt;""),AND(OD9&gt;=OO$18,OD9&lt;&gt;""),AND(OG9&gt;=OO$18,OG9&lt;&gt;""),AND(OK9&gt;=OO$18,OK9&lt;&gt;""),AND(ON9&gt;=OO$18,ON9&lt;&gt;""),AND(PL9&gt;=PW$18,PL9&lt;&gt;""),AND(PO9&gt;=PW$18,PO9&lt;&gt;""),AND(PS9&gt;=PW$18,PS9&lt;&gt;""),AND(PV9&gt;=PW$18,PV9&lt;&gt;""),AND(QT9&gt;=RE$18,QT9&lt;&gt;""),AND(QW9&gt;=RE$18,QW9&lt;&gt;""),AND(RA9&gt;=RE$18,RA9&lt;&gt;""),AND(RD9&gt;=RE$18,RD9&lt;&gt;""),AND(SB9&gt;=SM$18,SB9&lt;&gt;""),AND(SE9&gt;=SM$18,SE9&lt;&gt;""),AND(SI9&gt;=SM$18,SI9&lt;&gt;""),AND(SL9&gt;=SM$18,SL9&lt;&gt;""),AND(TJ9&gt;=TU$18,TJ9&lt;&gt;""),AND(TM9&gt;=TU$18,TM9&lt;&gt;""),AND(TQ9&gt;=TU$18,TQ9&lt;&gt;""),AND(TT9&gt;=TU$18,TT9&lt;&gt;""),AND(UR9&gt;=VC$18,UR9&lt;&gt;""),AND(UU9&gt;=VC$18,UU9&lt;&gt;""),AND(UY9&gt;=VC$18,UY9&lt;&gt;""),AND(VB9&gt;=VC$18,VB9&lt;&gt;""),AND(VZ9&gt;=WK$18,VZ9&lt;&gt;""),AND(WC9&gt;=WK$18,WC9&lt;&gt;""),AND(WG9&gt;=WK$18,WG9&lt;&gt;""),AND(WJ9&gt;=WK$18,WJ9&lt;&gt;"")),"P","")</f>
        <v>P</v>
      </c>
      <c r="H9" s="36" t="str">
        <f>IF(AND(G9="P",F9=""),"No DD",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,AND(TH9&gt;=TU$17,TH9&lt;&gt;"",TJ9&gt;=TU$21,TJ9&lt;&gt;""),AND(TK9&gt;=TU$17,TK9&lt;&gt;"",TM9&gt;=TU$21,TM9&lt;&gt;""),AND(TO9&gt;=TU$17,TO9&lt;&gt;"",TQ9&gt;=TU$21,TQ9&lt;&gt;""),AND(TR9&gt;=TU$17,TR9&lt;&gt;"",TT9&gt;=TU$21,TT9&lt;&gt;""),AND(UP9&gt;=VC$17,UP9&lt;&gt;"",UR9&gt;=VC$21,UR9&lt;&gt;""),AND(US9&gt;=VC$17,US9&lt;&gt;"",UU9&gt;=VC$21,UU9&lt;&gt;""),AND(UW9&gt;=VC$17,UW9&lt;&gt;"",UY9&gt;=VC$21,UY9&lt;&gt;""),AND(UZ9&gt;=VC$17,UZ9&lt;&gt;"",VB9&gt;=VC$21,VB9&lt;&gt;""),AND(VX9&gt;=WK$17,VX9&lt;&gt;"",VZ9&gt;=WK$21,VZ9&lt;&gt;""),AND(WA9&gt;=WK$17,WA9&lt;&gt;"",WC9&gt;=WK$21,WC9&lt;&gt;""),AND(WE9&gt;=WK$17,WE9&lt;&gt;"",WG9&gt;=WK$21,WG9&lt;&gt;""),AND(WH9&gt;=WK$17,WH9&lt;&gt;"",WJ9&gt;=WK$21,WJ9&lt;&gt;"")),"Merit",IF(OR(AND(AG9&gt;=AQ$16,AG9&lt;&gt;"",AI9&gt;=AQ$20,AI9&lt;&gt;"",AF9=""),AND(AJ9&gt;=AQ$16,AJ9&lt;&gt;"",AL9&gt;=AQ$20,AL9&lt;&gt;"",AF9=""),AND(AN9&gt;=AQ$16,AN9&lt;&gt;"",AP9&gt;=AQ$20,AP9&lt;&gt;"",AF9=""),AND(BH9&gt;=BR$16,BH9&lt;&gt;"",BJ9&gt;=BR$20,BJ9&lt;&gt;"",BG9=""),AND(BK9&gt;=BR$16,BK9&lt;&gt;"",BM9&gt;=BR$20,BM9&lt;&gt;"",BG9=""),AND(BO9&gt;=BR$16,BO9&lt;&gt;"",BQ9&gt;=BR$20,BQ9&lt;&gt;"",BG9=""),AND(CI9&gt;=CS$16,CI9&lt;&gt;"",CK9&gt;=CS$20,CK9&lt;&gt;"",CH9=""),AND(CL9&gt;=CS$16,CL9&lt;&gt;"",CN9&gt;=CS$20,CN9&lt;&gt;"",CH9=""),AND(CP9&gt;=CS$16,CP9&lt;&gt;"",CR9&gt;=CS$20,CR9&lt;&gt;"",CH9=""),AND(DP9&gt;=EC$16,DP9&lt;&gt;"",DR9&gt;=EC$20,DR9&lt;&gt;""),AND(DS9&gt;=EC$16,DS9&lt;&gt;"",DU9&gt;=EC$20,DU9&lt;&gt;""),AND(DW9&gt;=EC$16,DW9&lt;&gt;"",DY9&gt;=EC$20,DY9&lt;&gt;""),AND(DZ9&gt;=EC$16,DZ9&lt;&gt;"",EB9&gt;=EC$20,EB9&lt;&gt;""),AND(EX9&gt;=FK$16,EX9&lt;&gt;"",EZ9&gt;=FK$20,EZ9&lt;&gt;""),AND(FA9&gt;=FK$16,FA9&lt;&gt;"",FC9&gt;=FK$20,FC9&lt;&gt;""),AND(FE9&gt;=FK$16,FE9&lt;&gt;"",FG9&gt;=FK$20,FG9&lt;&gt;""),AND(FH9&gt;=FK$16,FH9&lt;&gt;"",FJ9&gt;=FK$20,FJ9&lt;&gt;""),AND(GF9&gt;=GS$16,GF9&lt;&gt;"",GH9&gt;=GS$20,GH9&lt;&gt;""),AND(GI9&gt;=GS$16,GI9&lt;&gt;"",GK9&gt;=GS$20,GK9&lt;&gt;""),AND(GM9&gt;=GS$16,GM9&lt;&gt;"",GO9&gt;=GS$20,GO9&lt;&gt;""),AND(GP9&gt;=GS$16,GP9&lt;&gt;"",GR9&gt;=GS$20,GR9&lt;&gt;""),AND(HN9&gt;=IA$16,HN9&lt;&gt;"",HP9&gt;=IA$20,HP9&lt;&gt;""),AND(HQ9&gt;=IA$16,HQ9&lt;&gt;"",HS9&gt;=IA$20,HS9&lt;&gt;""),AND(HU9&gt;=IA$16,HU9&lt;&gt;"",HW9&gt;=IA$20,HW9&lt;&gt;""),AND(HX9&gt;=IA$16,HX9&lt;&gt;"",HZ9&gt;=IA$20,HZ9&lt;&gt;""),AND(IV9&gt;=JI$16,IV9&lt;&gt;"",IX9&gt;=JI$20,IX9&lt;&gt;""),AND(IY9&gt;=JI$16,IY9&lt;&gt;"",JA9&gt;=JI$20,JA9&lt;&gt;""),AND(JC9&gt;=JI$16,JC9&lt;&gt;"",JE9&gt;=JI$20,JE9&lt;&gt;""),AND(JF9&gt;=JI$16,JF9&lt;&gt;"",JH9&gt;=JI$20,JH9&lt;&gt;""),AND(KD9&gt;=KQ$16,KD9&lt;&gt;"",KF9&gt;=KQ$20,KF9&lt;&gt;""),AND(KG9&gt;=KQ$16,KG9&lt;&gt;"",KI9&gt;=KQ$20,KI9&lt;&gt;""),AND(KK9&gt;=KQ$16,KK9&lt;&gt;"",KM9&gt;=KQ$20,KM9&lt;&gt;""),AND(KN9&gt;=KQ$16,KN9&lt;&gt;"",KP9&gt;=KQ$20,KP9&lt;&gt;""),AND(LL9&gt;=LY$16,LL9&lt;&gt;"",LN9&gt;=LY$20,LN9&lt;&gt;""),AND(LO9&gt;=LY$16,LO9&lt;&gt;"",LQ9&gt;=LY$20,LQ9&lt;&gt;""),AND(LS9&gt;=LY$16,LS9&lt;&gt;"",LU9&gt;=LY$20,LU9&lt;&gt;""),AND(LV9&gt;=LY$16,LV9&lt;&gt;"",LX9&gt;=LY$20,LX9&lt;&gt;""),AND(MT9&gt;=NG$16,MT9&lt;&gt;"",MV9&gt;=NG$20,MV9&lt;&gt;""),AND(MW9&gt;=NG$16,MW9&lt;&gt;"",MY9&gt;=NG$20,MY9&lt;&gt;""),AND(NA9&gt;=NG$16,NA9&lt;&gt;"",NC9&gt;=NG$20,NC9&lt;&gt;""),AND(ND9&gt;=NG$16,ND9&lt;&gt;"",NF9&gt;=NG$20,NF9&lt;&gt;""),AND(OB9&gt;=OO$16,OB9&lt;&gt;"",OD9&gt;=OO$20,OD9&lt;&gt;""),AND(OE9&gt;=OO$16,OE9&lt;&gt;"",OG9&gt;=OO$20,OG9&lt;&gt;""),AND(OI9&gt;=OO$16,OI9&lt;&gt;"",OK9&gt;=OO$20,OK9&lt;&gt;""),AND(OL9&gt;=OO$16,OL9&lt;&gt;"",ON9&gt;=OO$20,ON9&lt;&gt;""),AND(PJ9&gt;=PW$16,PJ9&lt;&gt;"",PL9&gt;=PW$20,PL9&lt;&gt;""),AND(PM9&gt;=PW$16,PM9&lt;&gt;"",PO9&gt;=PW$20,PO9&lt;&gt;""),AND(PQ9&gt;=PW$16,PQ9&lt;&gt;"",PS9&gt;=PW$20,PS9&lt;&gt;""),AND(PT9&gt;=PW$16,PT9&lt;&gt;"",PV9&gt;=PW$20,PV9&lt;&gt;""),AND(QR9&gt;=RE$16,QR9&lt;&gt;"",QT9&gt;=RE$20,QT9&lt;&gt;""),AND(QU9&gt;=RE$16,QU9&lt;&gt;"",QW9&gt;=RE$20,QW9&lt;&gt;""),AND(QY9&gt;=RE$16,QY9&lt;&gt;"",RA9&gt;=RE$20,RA9&lt;&gt;""),AND(RB9&gt;=RE$16,RB9&lt;&gt;"",RD9&gt;=RE$20,RD9&lt;&gt;""),AND(RZ9&gt;=SM$16,RZ9&lt;&gt;"",SB9&gt;=SM$20,SB9&lt;&gt;""),AND(SC9&gt;=SM$16,SC9&lt;&gt;"",SE9&gt;=SM$20,SE9&lt;&gt;""),AND(SG9&gt;=SM$16,SG9&lt;&gt;"",SI9&gt;=SM$20,SI9&lt;&gt;""),AND(SJ9&gt;=SM$16,SJ9&lt;&gt;"",SL9&gt;=SM$20,SL9&lt;&gt;""),AND(TH9&gt;=TU$16,TH9&lt;&gt;"",TJ9&gt;=TU$20,TJ9&lt;&gt;""),AND(TK9&gt;=TU$16,TK9&lt;&gt;"",TM9&gt;=TU$20,TM9&lt;&gt;""),AND(TO9&gt;=TU$16,TO9&lt;&gt;"",TQ9&gt;=TU$20,TQ9&lt;&gt;""),AND(TR9&gt;=TU$16,TR9&lt;&gt;"",TT9&gt;=TU$20,TT9&lt;&gt;""),AND(UP9&gt;=VC$16,UP9&lt;&gt;"",UR9&gt;=VC$20,UR9&lt;&gt;""),AND(US9&gt;=VC$16,US9&lt;&gt;"",UU9&gt;=VC$20,UU9&lt;&gt;""),AND(UW9&gt;=VC$16,UW9&lt;&gt;"",UY9&gt;=VC$20,UY9&lt;&gt;""),AND(UZ9&gt;=VC$16,UZ9&lt;&gt;"",VB9&gt;=VC$20,VB9&lt;&gt;""),AND(VX9&gt;=WK$16,VX9&lt;&gt;"",VZ9&gt;=WK$20,VZ9&lt;&gt;""),AND(WA9&gt;=WK$16,WA9&lt;&gt;"",WC9&gt;=WK$20,WC9&lt;&gt;""),AND(WE9&gt;=WK$16,WE9&lt;&gt;"",WG9&gt;=WK$20,WG9&lt;&gt;""),AND(WH9&gt;=WK$16,WH9&lt;&gt;"",WJ9&gt;=WK$20,WJ9&lt;&gt;"")),"Excellence",IF(I9="P","Worlds Team",IF(F9="P","National Team","")))))</f>
        <v>No DD</v>
      </c>
      <c r="I9" s="3" t="str">
        <f>IF(OR(AND(AG9&gt;=AQ$15,AG9&lt;&gt;"",AI9&gt;=AQ$19,AI9&lt;&gt;"",AF9=""),AND(AJ9&gt;=AQ$15,AJ9&lt;&gt;"",AL9&gt;=AQ$19,AL9&lt;&gt;"",AF9=""),AND(AN9&gt;=AQ$15,AN9&lt;&gt;"",AP9&gt;=AQ$19,AP9&lt;&gt;"",AF9=""),AND(BH9&gt;=BR$15,BH9&lt;&gt;"",BJ9&gt;=BR$19,BJ9&lt;&gt;"",BG9=""),AND(BK9&gt;=BR$15,BK9&lt;&gt;"",BM9&gt;=BR$19,BM9&lt;&gt;"",BG9=""),AND(BO9&gt;=BR$15,BO9&lt;&gt;"",BQ9&gt;=BR$19,BQ9&lt;&gt;"",BG9=""),AND(CI9&gt;=CS$15,CI9&lt;&gt;"",CK9&gt;=CS$19,CK9&lt;&gt;"",CH9=""),AND(CL9&gt;=CS$15,CL9&lt;&gt;"",CN9&gt;=CS$19,CN9&lt;&gt;"",CH9=""),AND(CP9&gt;=CS$15,CP9&lt;&gt;"",CR9&gt;=CS$19,CR9&lt;&gt;"",CH9=""),AND(DP9&gt;=EC$15,DP9&lt;&gt;"",DR9&gt;=EC$19,DR9&lt;&gt;""),AND(DS9&gt;=EC$15,DS9&lt;&gt;"",DU9&gt;=EC$19,DU9&lt;&gt;""),AND(DW9&gt;=EC$15,DW9&lt;&gt;"",DY9&gt;=EC$19,DY9&lt;&gt;""),AND(DZ9&gt;=EC$15,DZ9&lt;&gt;"",EB9&gt;=EC$19,EB9&lt;&gt;""),AND(EX9&gt;=FK$15,EX9&lt;&gt;"",EZ9&gt;=FK$19,EZ9&lt;&gt;""),AND(FA9&gt;=FK$15,FA9&lt;&gt;"",FC9&gt;=FK$19,FC9&lt;&gt;""),AND(FE9&gt;=FK$15,FE9&lt;&gt;"",FG9&gt;=FK$19,FG9&lt;&gt;""),AND(FH9&gt;=FK$15,FH9&lt;&gt;"",FJ9&gt;=FK$19,FJ9&lt;&gt;""),AND(GF9&gt;=GS$15,GF9&lt;&gt;"",GH9&gt;=GS$19,GH9&lt;&gt;""),AND(GI9&gt;=GS$15,GI9&lt;&gt;"",GK9&gt;=GS$19,GK9&lt;&gt;""),AND(GM9&gt;=GS$15,GM9&lt;&gt;"",GO9&gt;=GS$19,GO9&lt;&gt;""),AND(GP9&gt;=GS$15,GP9&lt;&gt;"",GR9&gt;=GS$19,GR9&lt;&gt;""),AND(HN9&gt;=IA$15,HN9&lt;&gt;"",HP9&gt;=IA$19,HP9&lt;&gt;""),AND(HQ9&gt;=IA$15,HQ9&lt;&gt;"",HS9&gt;=IA$19,HS9&lt;&gt;""),AND(HU9&gt;=IA$15,HU9&lt;&gt;"",HW9&gt;=IA$19,HW9&lt;&gt;""),AND(HX9&gt;=IA$15,HX9&lt;&gt;"",HZ9&gt;=IA$19,HZ9&lt;&gt;""),AND(IV9&gt;=JI$15,IV9&lt;&gt;"",IX9&gt;=JI$19,IX9&lt;&gt;""),AND(IY9&gt;=JI$15,IY9&lt;&gt;"",JA9&gt;=JI$19,JA9&lt;&gt;""),AND(JC9&gt;=JI$15,JC9&lt;&gt;"",JE9&gt;=JI$19,JE9&lt;&gt;""),AND(JF9&gt;=JI$15,JF9&lt;&gt;"",JH9&gt;=JI$19,JH9&lt;&gt;""),AND(KD9&gt;=KQ$15,KD9&lt;&gt;"",KF9&gt;=KQ$19,KF9&lt;&gt;""),AND(KG9&gt;=KQ$15,KG9&lt;&gt;"",KI9&gt;=KQ$19,KI9&lt;&gt;""),AND(KK9&gt;=KQ$15,KK9&lt;&gt;"",KM9&gt;=KQ$19,KM9&lt;&gt;""),AND(KN9&gt;=KQ$15,KN9&lt;&gt;"",KP9&gt;=KQ$19,KP9&lt;&gt;""),AND(LL9&gt;=LY$15,LL9&lt;&gt;"",LN9&gt;=LY$19,LN9&lt;&gt;""),AND(LO9&gt;=LY$15,LO9&lt;&gt;"",LQ9&gt;=LY$19,LQ9&lt;&gt;""),AND(LS9&gt;=LY$15,LS9&lt;&gt;"",LU9&gt;=LY$19,LU9&lt;&gt;""),AND(LV9&gt;=LY$15,LV9&lt;&gt;"",LX9&gt;=LY$19,LX9&lt;&gt;""),AND(MT9&gt;=NG$15,MT9&lt;&gt;"",MV9&gt;=NG$19,MV9&lt;&gt;""),AND(MW9&gt;=NG$15,MW9&lt;&gt;"",MY9&gt;=NG$19,MY9&lt;&gt;""),AND(NA9&gt;=NG$15,NA9&lt;&gt;"",NC9&gt;=NG$19,NC9&lt;&gt;""),AND(ND9&gt;=NG$15,ND9&lt;&gt;"",NF9&gt;=NG$19,NF9&lt;&gt;""),AND(OB9&gt;=OO$15,OB9&lt;&gt;"",OD9&gt;=OO$19,OD9&lt;&gt;""),AND(OE9&gt;=OO$15,OE9&lt;&gt;"",OG9&gt;=OO$19,OG9&lt;&gt;""),AND(OI9&gt;=OO$15,OI9&lt;&gt;"",OK9&gt;=OO$19,OK9&lt;&gt;""),AND(OL9&gt;=OO$15,OL9&lt;&gt;"",ON9&gt;=OO$19,ON9&lt;&gt;""),AND(PJ9&gt;=PW$15,PJ9&lt;&gt;"",PL9&gt;=PW$19,PL9&lt;&gt;""),AND(PM9&gt;=PW$15,PM9&lt;&gt;"",PO9&gt;=PW$19,PO9&lt;&gt;""),AND(PQ9&gt;=PW$15,PQ9&lt;&gt;"",PS9&gt;=PW$19,PS9&lt;&gt;""),AND(PT9&gt;=PW$15,PT9&lt;&gt;"",PV9&gt;=PW$19,PV9&lt;&gt;""),AND(QR9&gt;=RE$15,QR9&lt;&gt;"",QT9&gt;=RE$19,QT9&lt;&gt;""),AND(QU9&gt;=RE$15,QU9&lt;&gt;"",QW9&gt;=RE$19,QW9&lt;&gt;""),AND(QY9&gt;=RE$15,QY9&lt;&gt;"",RA9&gt;=RE$19,RA9&lt;&gt;""),AND(RB9&gt;=RE$15,RB9&lt;&gt;"",RD9&gt;=RE$19,RD9&lt;&gt;""),AND(RZ9&gt;=SM$15,RZ9&lt;&gt;"",SB9&gt;=SM$19,SB9&lt;&gt;""),AND(SC9&gt;=SM$15,SC9&lt;&gt;"",SE9&gt;=SM$19,SE9&lt;&gt;""),AND(SG9&gt;=SM$15,SG9&lt;&gt;"",SI9&gt;=SM$19,SI9&lt;&gt;""),AND(SJ9&gt;=SM$15,SJ9&lt;&gt;"",SL9&gt;=SM$19,SL9&lt;&gt;""),AND(TH9&gt;=TU$15,TH9&lt;&gt;"",TJ9&gt;=TU$19,TJ9&lt;&gt;""),AND(TK9&gt;=TU$15,TK9&lt;&gt;"",TM9&gt;=TU$19,TM9&lt;&gt;""),AND(TO9&gt;=TU$15,TO9&lt;&gt;"",TQ9&gt;=TU$19,TQ9&lt;&gt;""),AND(TR9&gt;=TU$15,TR9&lt;&gt;"",TT9&gt;=TU$19,TT9&lt;&gt;""),AND(UP9&gt;=VC$15,UP9&lt;&gt;"",UR9&gt;=VC$19,UR9&lt;&gt;""),AND(US9&gt;=VC$15,US9&lt;&gt;"",UU9&gt;=VC$19,UU9&lt;&gt;""),AND(UW9&gt;=VC$15,UW9&lt;&gt;"",UY9&gt;=VC$19,UY9&lt;&gt;""),AND(UZ9&gt;=VC$15,UZ9&lt;&gt;"",VB9&gt;=VC$19,VB9&lt;&gt;""),AND(VX9&gt;=WK$15,VX9&lt;&gt;"",VZ9&gt;=WK$19,VZ9&lt;&gt;""),AND(WA9&gt;=WK$15,WA9&lt;&gt;"",WC9&gt;=WK$19,WC9&lt;&gt;""),AND(WE9&gt;=WK$15,WE9&lt;&gt;"",WG9&gt;=WK$19,WG9&lt;&gt;""),AND(WH9&gt;=WK$15,WH9&lt;&gt;"",WJ9&gt;=WK$19,WJ9&lt;&gt;"")),"P","")</f>
        <v/>
      </c>
      <c r="J9" s="8">
        <f>IF(COUNT(AI9,AL9,AP9,BJ9,BM9,BQ9,CK9,CN9,CR9)&gt;0,LARGE((AI9,AL9,AP9,BJ9,BM9,BQ9,CK9,CN9,CR9),1),0)</f>
        <v>44.2</v>
      </c>
      <c r="K9" s="8" t="str">
        <f>IF(J9="","",IF(OR(J9=CK9,J9=CN9,J9=CR9),$BS$1,IF(OR(J9=BJ9,J9=BM9,J9=BQ9),$AR$1,IF(OR(J9=AI9,J9=AL9,J9=AP9),$Q$1,""))))</f>
        <v>2025 Elite Canada</v>
      </c>
      <c r="L9" s="8">
        <f>IF(COUNT(AI9,AL9,AP9,BJ9,BM9,BQ9,CK9,CN9,CR9)&gt;1,LARGE((AI9,AL9,AP9,BJ9,BM9,BQ9,CK9,CN9,CR9),2),0)</f>
        <v>39.86</v>
      </c>
      <c r="M9" s="8" t="str">
        <f>IF(L9="","",IF(OR(L9=CK9,L9=CN9,L9=CR9),$BS$1,IF(OR(L9=BJ9,L9=BM9,L9=BQ9),$AR$1,IF(OR(L9=AI9,L9=AL9,L9=AP9),$Q$1,""))))</f>
        <v>2025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>
        <v>6.75</v>
      </c>
      <c r="AS9" s="26">
        <v>9.25</v>
      </c>
      <c r="AT9" s="26">
        <v>10.7</v>
      </c>
      <c r="AU9" s="26">
        <v>17.5</v>
      </c>
      <c r="AV9" s="26">
        <v>0</v>
      </c>
      <c r="AW9" s="26">
        <v>4.2</v>
      </c>
      <c r="AX9" s="26">
        <v>5.65</v>
      </c>
      <c r="AY9" s="26">
        <v>6.4</v>
      </c>
      <c r="AZ9" s="26">
        <v>10.199999999999999</v>
      </c>
      <c r="BA9" s="26">
        <v>0</v>
      </c>
      <c r="BB9" s="26">
        <v>3.75</v>
      </c>
      <c r="BC9" s="26">
        <v>4.55</v>
      </c>
      <c r="BD9" s="26">
        <v>4.9000000000000004</v>
      </c>
      <c r="BE9" s="26">
        <v>9.9</v>
      </c>
      <c r="BF9" s="26">
        <v>0</v>
      </c>
      <c r="BG9" s="28"/>
      <c r="BH9" s="39">
        <f>IF(AT9&gt;0,AT9,"")</f>
        <v>10.7</v>
      </c>
      <c r="BI9" s="39">
        <f>IF(AU9&gt;0,AU9,"")</f>
        <v>17.5</v>
      </c>
      <c r="BJ9" s="11">
        <f>IF(SUM(AR9:AU9)-AV9&gt;0,SUM(AR9:AU9)-AV9,"")</f>
        <v>44.2</v>
      </c>
      <c r="BK9" s="11">
        <f>IF(AY9&gt;0,AY9,"")</f>
        <v>6.4</v>
      </c>
      <c r="BL9" s="11">
        <f>IF(AZ9&gt;0,AZ9,"")</f>
        <v>10.199999999999999</v>
      </c>
      <c r="BM9" s="11">
        <f>IF(SUM(AW9:AZ9)-BA9&gt;0,SUM(AW9:AZ9)-BA9,"")</f>
        <v>26.45</v>
      </c>
      <c r="BN9" s="11">
        <f>IF(BJ9="","",MAX(BJ9,BM9))</f>
        <v>44.2</v>
      </c>
      <c r="BO9" s="11">
        <f>IF(BD9&gt;0,BD9,"")</f>
        <v>4.9000000000000004</v>
      </c>
      <c r="BP9" s="11">
        <f>IF(BE9&gt;0,BE9,"")</f>
        <v>9.9</v>
      </c>
      <c r="BQ9" s="11">
        <f>IF(SUM(BB9:BE9)-BF9&gt;0,SUM(BB9:BE9)-BF9,"")</f>
        <v>23.1</v>
      </c>
      <c r="BR9" s="11">
        <f>IF(SUM(BN9,BQ9)&gt;0,SUM(BN9,BQ9),"")</f>
        <v>67.300000000000011</v>
      </c>
      <c r="BS9" s="22">
        <v>6.35</v>
      </c>
      <c r="BT9" s="22">
        <v>8.25</v>
      </c>
      <c r="BU9" s="22">
        <v>9.4</v>
      </c>
      <c r="BV9" s="22">
        <v>15.86</v>
      </c>
      <c r="BW9" s="22">
        <v>0</v>
      </c>
      <c r="BX9" s="22">
        <v>3.83</v>
      </c>
      <c r="BY9" s="22">
        <v>0</v>
      </c>
      <c r="BZ9" s="22">
        <v>4.9000000000000004</v>
      </c>
      <c r="CA9" s="22">
        <v>0</v>
      </c>
      <c r="CB9" s="22">
        <v>0</v>
      </c>
      <c r="CC9" s="22">
        <v>4.04</v>
      </c>
      <c r="CD9" s="22">
        <v>4.55</v>
      </c>
      <c r="CE9" s="22">
        <v>4.9000000000000004</v>
      </c>
      <c r="CF9" s="22">
        <v>8.6</v>
      </c>
      <c r="CG9" s="22">
        <v>0</v>
      </c>
      <c r="CH9" s="27"/>
      <c r="CI9" s="38">
        <f>IF(BU9&gt;0,BU9,"")</f>
        <v>9.4</v>
      </c>
      <c r="CJ9" s="38">
        <f>IF(BV9&gt;0,BV9,"")</f>
        <v>15.86</v>
      </c>
      <c r="CK9" s="40">
        <f>IF(SUM(BS9:BV9)-BW9&gt;0,SUM(BS9:BV9)-BW9,"")</f>
        <v>39.86</v>
      </c>
      <c r="CL9" s="40">
        <f>IF(BZ9&gt;0,BZ9,"")</f>
        <v>4.9000000000000004</v>
      </c>
      <c r="CM9" s="40" t="str">
        <f>IF(CA9&gt;0,CA9,"")</f>
        <v/>
      </c>
      <c r="CN9" s="40">
        <f>IF(SUM(BX9:CA9)-CB9&gt;0,SUM(BX9:CA9)-CB9,"")</f>
        <v>8.73</v>
      </c>
      <c r="CO9" s="40">
        <f>IF(CK9="","",MAX(CK9,CN9))</f>
        <v>39.86</v>
      </c>
      <c r="CP9" s="40">
        <f>IF(CE9&gt;0,CE9,"")</f>
        <v>4.9000000000000004</v>
      </c>
      <c r="CQ9" s="40">
        <f>IF(CF9&gt;0,CF9,"")</f>
        <v>8.6</v>
      </c>
      <c r="CR9" s="40">
        <f>IF(SUM(CC9:CF9)-CG9&gt;0,SUM(CC9:CF9)-CG9,"")</f>
        <v>22.09</v>
      </c>
      <c r="CS9" s="40">
        <f>IF(SUM(CO9,CR9)&gt;0,SUM(CO9,CR9),"")</f>
        <v>61.95</v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6.55</v>
      </c>
      <c r="WM9" s="26">
        <f>IF($CH9="P",BT9,(BT9+AS9)/2)</f>
        <v>8.75</v>
      </c>
      <c r="WN9" s="26">
        <f>IF($CH9="P",BU9,(BU9+AT9)/2)</f>
        <v>10.050000000000001</v>
      </c>
      <c r="WO9" s="26">
        <f>IF($CH9="P",BV9,(BV9+AU9)/2)</f>
        <v>16.68</v>
      </c>
      <c r="WP9" s="26">
        <f>IF($CH9="P",BW9,(BW9+AV9)/2)</f>
        <v>0</v>
      </c>
      <c r="WQ9" s="26">
        <f>IF($CH9="P",BX9,(BX9+AW9)/2)</f>
        <v>4.0150000000000006</v>
      </c>
      <c r="WR9" s="26">
        <f>IF($CH9="P",BY9,(BY9+AX9)/2)</f>
        <v>2.8250000000000002</v>
      </c>
      <c r="WS9" s="26">
        <f>IF($CH9="P",BZ9,(BZ9+AY9)/2)</f>
        <v>5.65</v>
      </c>
      <c r="WT9" s="26">
        <f>IF($CH9="P",CA9,(CA9+AZ9)/2)</f>
        <v>5.0999999999999996</v>
      </c>
      <c r="WU9" s="26">
        <f>IF($CH9="P",CB9,(CB9+BA9)/2)</f>
        <v>0</v>
      </c>
      <c r="WV9" s="26">
        <f>IF($CH9="P",CC9,(CC9+BB9)/2)</f>
        <v>3.895</v>
      </c>
      <c r="WW9" s="26">
        <f>IF($CH9="P",CD9,(CD9+BC9)/2)</f>
        <v>4.55</v>
      </c>
      <c r="WX9" s="26">
        <f>IF($CH9="P",CE9,(CE9+BD9)/2)</f>
        <v>4.9000000000000004</v>
      </c>
      <c r="WY9" s="26">
        <f>IF($CH9="P",CF9,(CF9+BE9)/2)</f>
        <v>9.25</v>
      </c>
      <c r="WZ9" s="26">
        <f>IF($CH9="P",CG9,(CG9+BF9)/2)</f>
        <v>0</v>
      </c>
      <c r="XA9" s="28" t="s">
        <v>53</v>
      </c>
      <c r="XB9" s="11">
        <f>IF(WN9&gt;0,WN9,"")</f>
        <v>10.050000000000001</v>
      </c>
      <c r="XC9" s="11">
        <f>IF(WO9&gt;0,WO9,"")</f>
        <v>16.68</v>
      </c>
      <c r="XD9" s="11">
        <f>IF(SUM(WL9:WO9)-WP9&gt;0,SUM(WL9:WO9)-WP9,"")</f>
        <v>42.03</v>
      </c>
      <c r="XE9" s="11">
        <f>IF(WS9&gt;0,WS9,"")</f>
        <v>5.65</v>
      </c>
      <c r="XF9" s="11">
        <f>IF(WT9&gt;0,WT9,"")</f>
        <v>5.0999999999999996</v>
      </c>
      <c r="XG9" s="11">
        <f>IF(SUM(WQ9:WT9)-WU9&gt;0,SUM(WQ9:WT9)-WU9,"")</f>
        <v>17.590000000000003</v>
      </c>
      <c r="XH9" s="11">
        <f>IF(MAX(XD9,XG9)&gt;0,MAX(XD9,XG9),"")</f>
        <v>42.03</v>
      </c>
      <c r="XI9" s="11">
        <f>IF(WX9&gt;0,WX9,"")</f>
        <v>4.9000000000000004</v>
      </c>
      <c r="XJ9" s="11">
        <f>IF(WY9&gt;0,WY9,"")</f>
        <v>9.25</v>
      </c>
      <c r="XK9" s="11">
        <f>IF(SUM(WV9:WY9)-WZ9&gt;0,SUM(WV9:WY9)-WZ9,"")</f>
        <v>22.594999999999999</v>
      </c>
      <c r="XL9" s="11">
        <f>IF(SUM(XH9,XK9)&gt;0,SUM(XH9,XK9),"")</f>
        <v>64.625</v>
      </c>
    </row>
    <row r="10" spans="1:636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132</v>
      </c>
      <c r="C10" s="4" t="s">
        <v>5</v>
      </c>
      <c r="D10" s="4" t="s">
        <v>131</v>
      </c>
      <c r="E10" s="9">
        <f>SUM(J10,L10,N10)</f>
        <v>56.04</v>
      </c>
      <c r="F10" s="3" t="str">
        <f>IF(OR(AND(AG10&gt;=AQ$14,AG10&lt;&gt;"",AI10&gt;=AQ$18,AI10&lt;&gt;"",AF10=""),AND(AJ10&gt;=AQ$14,AJ10&lt;&gt;"",AL10&gt;=AQ$18,AL10&lt;&gt;"",AF10=""),AND(AN10&gt;=AQ$14,AN10&lt;&gt;"",AP10&gt;=AQ$18,AP10&lt;&gt;"",AF10=""),AND(BH10&gt;=BR$14,BH10&lt;&gt;"",BJ10&gt;=BR$18,BJ10&lt;&gt;"",BG10=""),AND(BK10&gt;=BR$14,BK10&lt;&gt;"",BM10&gt;=BR$18,BM10&lt;&gt;"",BG10=""),AND(BO10&gt;=BR$14,BO10&lt;&gt;"",BQ10&gt;=BR$18,BQ10&lt;&gt;"",BG10=""),AND(CI10&gt;=CS$14,CI10&lt;&gt;"",CK10&gt;=CS$18,CK10&lt;&gt;"",CH10=""),AND(CL10&gt;=CS$14,CL10&lt;&gt;"",CN10&gt;=CS$18,CN10&lt;&gt;"",CH10=""),AND(CP10&gt;=CS$14,CP10&lt;&gt;"",CR10&gt;=CS$18,CR10&lt;&gt;"",CH10=""),AND(DP10&gt;=EC$14,DP10&lt;&gt;"",DR10&gt;=EC$18,DR10&lt;&gt;""),AND(DS10&gt;=EC$14,DS10&lt;&gt;"",DU10&gt;=EC$18,DU10&lt;&gt;""),AND(DW10&gt;=EC$14,DW10&lt;&gt;"",DY10&gt;=EC$18,DY10&lt;&gt;""),AND(DZ10&gt;=EC$14,DZ10&lt;&gt;"",EB10&gt;=EC$18,EB10&lt;&gt;""),AND(EX10&gt;=FK$14,EX10&lt;&gt;"",EZ10&gt;=FK$18,EZ10&lt;&gt;""),AND(FA10&gt;=FK$14,FA10&lt;&gt;"",FC10&gt;=FK$18,FC10&lt;&gt;""),AND(FE10&gt;=FK$14,FE10&lt;&gt;"",FG10&gt;=FK$18,FG10&lt;&gt;""),AND(FH10&gt;=FK$14,FH10&lt;&gt;"",FJ10&gt;=FK$18,FJ10&lt;&gt;""),AND(GF10&gt;=GS$14,GF10&lt;&gt;"",GH10&gt;=GS$18,GH10&lt;&gt;""),AND(GI10&gt;=GS$14,GI10&lt;&gt;"",GK10&gt;=GS$18,GK10&lt;&gt;""),AND(GM10&gt;=GS$14,GM10&lt;&gt;"",GO10&gt;=GS$18,GO10&lt;&gt;""),AND(GP10&gt;=GS$14,GP10&lt;&gt;"",GR10&gt;=GS$18,GR10&lt;&gt;""),AND(HN10&gt;=IA$14,HN10&lt;&gt;"",HP10&gt;=IA$18,HP10&lt;&gt;""),AND(HQ10&gt;=IA$14,HQ10&lt;&gt;"",HS10&gt;=IA$18,HS10&lt;&gt;""),AND(HU10&gt;=IA$14,HU10&lt;&gt;"",HW10&gt;=IA$18,HW10&lt;&gt;""),AND(HX10&gt;=IA$14,HX10&lt;&gt;"",HZ10&gt;=IA$18,HZ10&lt;&gt;""),AND(IV10&gt;=JI$14,IV10&lt;&gt;"",IX10&gt;=JI$18,IX10&lt;&gt;""),AND(IY10&gt;=JI$14,IY10&lt;&gt;"",JA10&gt;=JI$18,JA10&lt;&gt;""),AND(JC10&gt;=JI$14,JC10&lt;&gt;"",JE10&gt;=JI$18,JE10&lt;&gt;""),AND(JF10&gt;=JI$14,JF10&lt;&gt;"",JH10&gt;=JI$18,JH10&lt;&gt;""),AND(KD10&gt;=KQ$14,KD10&lt;&gt;"",KF10&gt;=KQ$18,KF10&lt;&gt;""),AND(KG10&gt;=KQ$14,KG10&lt;&gt;"",KI10&gt;=KQ$18,KI10&lt;&gt;""),AND(KK10&gt;=KQ$14,KK10&lt;&gt;"",KM10&gt;=KQ$18,KM10&lt;&gt;""),AND(KN10&gt;=KQ$14,KN10&lt;&gt;"",KP10&gt;=KQ$18,KP10&lt;&gt;""),AND(LL10&gt;=LY$14,LL10&lt;&gt;"",LN10&gt;=LY$18,LN10&lt;&gt;""),AND(LO10&gt;=LY$14,LO10&lt;&gt;"",LQ10&gt;=LY$18,LQ10&lt;&gt;""),AND(LS10&gt;=LY$14,LS10&lt;&gt;"",LU10&gt;=LY$18,LU10&lt;&gt;""),AND(LV10&gt;=LY$14,LV10&lt;&gt;"",LX10&gt;=LY$18,LX10&lt;&gt;""),AND(MT10&gt;=NG$14,MT10&lt;&gt;"",MV10&gt;=NG$18,MV10&lt;&gt;""),AND(MW10&gt;=NG$14,MW10&lt;&gt;"",MY10&gt;=NG$18,MY10&lt;&gt;""),AND(NA10&gt;=NG$14,NA10&lt;&gt;"",NC10&gt;=NG$18,NC10&lt;&gt;""),AND(ND10&gt;=NG$14,ND10&lt;&gt;"",NF10&gt;=NG$18,NF10&lt;&gt;""),AND(OB10&gt;=OO$14,OB10&lt;&gt;"",OD10&gt;=OO$18,OD10&lt;&gt;""),AND(OE10&gt;=OO$14,OE10&lt;&gt;"",OG10&gt;=OO$18,OG10&lt;&gt;""),AND(OI10&gt;=OO$14,OI10&lt;&gt;"",OK10&gt;=OO$18,OK10&lt;&gt;""),AND(OL10&gt;=OO$14,OL10&lt;&gt;"",ON10&gt;=OO$18,ON10&lt;&gt;""),AND(PJ10&gt;=PW$14,PJ10&lt;&gt;"",PL10&gt;=PW$18,PL10&lt;&gt;""),AND(PM10&gt;=PW$14,PM10&lt;&gt;"",PO10&gt;=PW$18,PO10&lt;&gt;""),AND(PQ10&gt;=PW$14,PQ10&lt;&gt;"",PS10&gt;=PW$18,PS10&lt;&gt;""),AND(PT10&gt;=PW$14,PT10&lt;&gt;"",PV10&gt;=PW$18,PV10&lt;&gt;""),AND(QR10&gt;=RE$14,QR10&lt;&gt;"",QT10&gt;=RE$18,QT10&lt;&gt;""),AND(QU10&gt;=RE$14,QU10&lt;&gt;"",QW10&gt;=RE$18,QW10&lt;&gt;""),AND(QY10&gt;=RE$14,QY10&lt;&gt;"",RA10&gt;=RE$18,RA10&lt;&gt;""),AND(RB10&gt;=RE$14,RB10&lt;&gt;"",RD10&gt;=RE$18,RD10&lt;&gt;""),AND(RZ10&gt;=SM$14,RZ10&lt;&gt;"",SB10&gt;=SM$18,SB10&lt;&gt;""),AND(SC10&gt;=SM$14,SC10&lt;&gt;"",SE10&gt;=SM$18,SE10&lt;&gt;""),AND(SG10&gt;=SM$14,SG10&lt;&gt;"",SI10&gt;=SM$18,SI10&lt;&gt;""),AND(SJ10&gt;=SM$14,SJ10&lt;&gt;"",SL10&gt;=SM$18,SL10&lt;&gt;""),AND(TH10&gt;=TU$14,TH10&lt;&gt;"",TJ10&gt;=TU$18,TJ10&lt;&gt;""),AND(TK10&gt;=TU$14,TK10&lt;&gt;"",TM10&gt;=TU$18,TM10&lt;&gt;""),AND(TO10&gt;=TU$14,TO10&lt;&gt;"",TQ10&gt;=TU$18,TQ10&lt;&gt;""),AND(TR10&gt;=TU$14,TR10&lt;&gt;"",TT10&gt;=TU$18,TT10&lt;&gt;""),AND(UP10&gt;=VC$14,UP10&lt;&gt;"",UR10&gt;=VC$18,UR10&lt;&gt;""),AND(US10&gt;=VC$14,US10&lt;&gt;"",UU10&gt;=VC$18,UU10&lt;&gt;""),AND(UW10&gt;=VC$14,UW10&lt;&gt;"",UY10&gt;=VC$18,UY10&lt;&gt;""),AND(UZ10&gt;=VC$14,UZ10&lt;&gt;"",VB10&gt;=VC$18,VB10&lt;&gt;""),AND(VX10&gt;=WK$14,VX10&lt;&gt;"",VZ10&gt;=WK$18,VZ10&lt;&gt;""),AND(WA10&gt;=WK$14,WA10&lt;&gt;"",WC10&gt;=WK$18,WC10&lt;&gt;""),AND(WE10&gt;=WK$14,WE10&lt;&gt;"",WG10&gt;=WK$18,WG10&lt;&gt;""),AND(WH10&gt;=WK$14,WH10&lt;&gt;"",WJ10&gt;=WK$18,WJ10&lt;&gt;"")),"P","")</f>
        <v/>
      </c>
      <c r="G10" s="3" t="str">
        <f>IF(OR(AND(AI10&gt;=AQ$18,AI10&lt;&gt;"",AF10=""),AND(AL10&gt;=AQ$18,AL10&lt;&gt;"",AF10=""),AND(AP10&gt;=AQ$18,AP10&lt;&gt;"",AF10=""),AND(BJ10&gt;=BR$18,BJ10&lt;&gt;"",BG10=""),AND(BM10&gt;=BR$18,BM10&lt;&gt;"",BG10=""),AND(BQ10&gt;=BR$18,BQ10&lt;&gt;"",BG10=""),AND(CK10&gt;=CS$18,CK10&lt;&gt;"",CH10=""),AND(CN10&gt;=CS$18,CN10&lt;&gt;"",CH10=""),AND(CR10&gt;=CS$18,CR10&lt;&gt;"",CH10=""),AND(DR10&gt;=EC$18,DR10&lt;&gt;""),AND(DU10&gt;=EC$18,DU10&lt;&gt;""),AND(DY10&gt;=EC$18,DY10&lt;&gt;""),AND(EB10&gt;=EC$18,EB10&lt;&gt;""),AND(EZ10&gt;=FK$18,EZ10&lt;&gt;""),AND(FC10&gt;=FK$18,FC10&lt;&gt;""),AND(FG10&gt;=FK$18,FG10&lt;&gt;""),AND(FJ10&gt;=FK$18,FJ10&lt;&gt;""),AND(GH10&gt;=GS$18,GH10&lt;&gt;""),AND(GK10&gt;=GS$18,GK10&lt;&gt;""),AND(GO10&gt;=GS$18,GO10&lt;&gt;""),AND(GR10&gt;=GS$18,GR10&lt;&gt;""),AND(HP10&gt;=IA$18,HP10&lt;&gt;""),AND(HS10&gt;=IA$18,HS10&lt;&gt;""),AND(HW10&gt;=IA$18,HW10&lt;&gt;""),AND(HZ10&gt;=IA$18,HZ10&lt;&gt;""),AND(IX10&gt;=JI$18,IX10&lt;&gt;""),AND(JA10&gt;=JI$18,JA10&lt;&gt;""),AND(JE10&gt;=JI$18,JE10&lt;&gt;""),AND(JH10&gt;=JI$18,JH10&lt;&gt;""),AND(KF10&gt;=KQ$18,KF10&lt;&gt;""),AND(KI10&gt;=KQ$18,KI10&lt;&gt;""),AND(KM10&gt;=KQ$18,KM10&lt;&gt;""),AND(KP10&gt;=KQ$18,KP10&lt;&gt;""),AND(LN10&gt;=LY$18,LN10&lt;&gt;""),AND(LQ10&gt;=LY$18,LQ10&lt;&gt;""),AND(LU10&gt;=LY$18,LU10&lt;&gt;""),AND(LX10&gt;=LY$18,LX10&lt;&gt;""),AND(MV10&gt;=NG$18,MV10&lt;&gt;""),AND(MY10&gt;=NG$18,MY10&lt;&gt;""),AND(NC10&gt;=NG$18,NC10&lt;&gt;""),AND(NF10&gt;=NG$18,NF10&lt;&gt;""),AND(OD10&gt;=OO$18,OD10&lt;&gt;""),AND(OG10&gt;=OO$18,OG10&lt;&gt;""),AND(OK10&gt;=OO$18,OK10&lt;&gt;""),AND(ON10&gt;=OO$18,ON10&lt;&gt;""),AND(PL10&gt;=PW$18,PL10&lt;&gt;""),AND(PO10&gt;=PW$18,PO10&lt;&gt;""),AND(PS10&gt;=PW$18,PS10&lt;&gt;""),AND(PV10&gt;=PW$18,PV10&lt;&gt;""),AND(QT10&gt;=RE$18,QT10&lt;&gt;""),AND(QW10&gt;=RE$18,QW10&lt;&gt;""),AND(RA10&gt;=RE$18,RA10&lt;&gt;""),AND(RD10&gt;=RE$18,RD10&lt;&gt;""),AND(SB10&gt;=SM$18,SB10&lt;&gt;""),AND(SE10&gt;=SM$18,SE10&lt;&gt;""),AND(SI10&gt;=SM$18,SI10&lt;&gt;""),AND(SL10&gt;=SM$18,SL10&lt;&gt;""),AND(TJ10&gt;=TU$18,TJ10&lt;&gt;""),AND(TM10&gt;=TU$18,TM10&lt;&gt;""),AND(TQ10&gt;=TU$18,TQ10&lt;&gt;""),AND(TT10&gt;=TU$18,TT10&lt;&gt;""),AND(UR10&gt;=VC$18,UR10&lt;&gt;""),AND(UU10&gt;=VC$18,UU10&lt;&gt;""),AND(UY10&gt;=VC$18,UY10&lt;&gt;""),AND(VB10&gt;=VC$18,VB10&lt;&gt;""),AND(VZ10&gt;=WK$18,VZ10&lt;&gt;""),AND(WC10&gt;=WK$18,WC10&lt;&gt;""),AND(WG10&gt;=WK$18,WG10&lt;&gt;""),AND(WJ10&gt;=WK$18,WJ10&lt;&gt;"")),"P","")</f>
        <v/>
      </c>
      <c r="H10" s="36" t="str">
        <f>IF(AND(G10="P",F10=""),"No DD",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,AND(TH10&gt;=TU$17,TH10&lt;&gt;"",TJ10&gt;=TU$21,TJ10&lt;&gt;""),AND(TK10&gt;=TU$17,TK10&lt;&gt;"",TM10&gt;=TU$21,TM10&lt;&gt;""),AND(TO10&gt;=TU$17,TO10&lt;&gt;"",TQ10&gt;=TU$21,TQ10&lt;&gt;""),AND(TR10&gt;=TU$17,TR10&lt;&gt;"",TT10&gt;=TU$21,TT10&lt;&gt;""),AND(UP10&gt;=VC$17,UP10&lt;&gt;"",UR10&gt;=VC$21,UR10&lt;&gt;""),AND(US10&gt;=VC$17,US10&lt;&gt;"",UU10&gt;=VC$21,UU10&lt;&gt;""),AND(UW10&gt;=VC$17,UW10&lt;&gt;"",UY10&gt;=VC$21,UY10&lt;&gt;""),AND(UZ10&gt;=VC$17,UZ10&lt;&gt;"",VB10&gt;=VC$21,VB10&lt;&gt;""),AND(VX10&gt;=WK$17,VX10&lt;&gt;"",VZ10&gt;=WK$21,VZ10&lt;&gt;""),AND(WA10&gt;=WK$17,WA10&lt;&gt;"",WC10&gt;=WK$21,WC10&lt;&gt;""),AND(WE10&gt;=WK$17,WE10&lt;&gt;"",WG10&gt;=WK$21,WG10&lt;&gt;""),AND(WH10&gt;=WK$17,WH10&lt;&gt;"",WJ10&gt;=WK$21,WJ10&lt;&gt;"")),"Merit",IF(OR(AND(AG10&gt;=AQ$16,AG10&lt;&gt;"",AI10&gt;=AQ$20,AI10&lt;&gt;"",AF10=""),AND(AJ10&gt;=AQ$16,AJ10&lt;&gt;"",AL10&gt;=AQ$20,AL10&lt;&gt;"",AF10=""),AND(AN10&gt;=AQ$16,AN10&lt;&gt;"",AP10&gt;=AQ$20,AP10&lt;&gt;"",AF10=""),AND(BH10&gt;=BR$16,BH10&lt;&gt;"",BJ10&gt;=BR$20,BJ10&lt;&gt;"",BG10=""),AND(BK10&gt;=BR$16,BK10&lt;&gt;"",BM10&gt;=BR$20,BM10&lt;&gt;"",BG10=""),AND(BO10&gt;=BR$16,BO10&lt;&gt;"",BQ10&gt;=BR$20,BQ10&lt;&gt;"",BG10=""),AND(CI10&gt;=CS$16,CI10&lt;&gt;"",CK10&gt;=CS$20,CK10&lt;&gt;"",CH10=""),AND(CL10&gt;=CS$16,CL10&lt;&gt;"",CN10&gt;=CS$20,CN10&lt;&gt;"",CH10=""),AND(CP10&gt;=CS$16,CP10&lt;&gt;"",CR10&gt;=CS$20,CR10&lt;&gt;"",CH10=""),AND(DP10&gt;=EC$16,DP10&lt;&gt;"",DR10&gt;=EC$20,DR10&lt;&gt;""),AND(DS10&gt;=EC$16,DS10&lt;&gt;"",DU10&gt;=EC$20,DU10&lt;&gt;""),AND(DW10&gt;=EC$16,DW10&lt;&gt;"",DY10&gt;=EC$20,DY10&lt;&gt;""),AND(DZ10&gt;=EC$16,DZ10&lt;&gt;"",EB10&gt;=EC$20,EB10&lt;&gt;""),AND(EX10&gt;=FK$16,EX10&lt;&gt;"",EZ10&gt;=FK$20,EZ10&lt;&gt;""),AND(FA10&gt;=FK$16,FA10&lt;&gt;"",FC10&gt;=FK$20,FC10&lt;&gt;""),AND(FE10&gt;=FK$16,FE10&lt;&gt;"",FG10&gt;=FK$20,FG10&lt;&gt;""),AND(FH10&gt;=FK$16,FH10&lt;&gt;"",FJ10&gt;=FK$20,FJ10&lt;&gt;""),AND(GF10&gt;=GS$16,GF10&lt;&gt;"",GH10&gt;=GS$20,GH10&lt;&gt;""),AND(GI10&gt;=GS$16,GI10&lt;&gt;"",GK10&gt;=GS$20,GK10&lt;&gt;""),AND(GM10&gt;=GS$16,GM10&lt;&gt;"",GO10&gt;=GS$20,GO10&lt;&gt;""),AND(GP10&gt;=GS$16,GP10&lt;&gt;"",GR10&gt;=GS$20,GR10&lt;&gt;""),AND(HN10&gt;=IA$16,HN10&lt;&gt;"",HP10&gt;=IA$20,HP10&lt;&gt;""),AND(HQ10&gt;=IA$16,HQ10&lt;&gt;"",HS10&gt;=IA$20,HS10&lt;&gt;""),AND(HU10&gt;=IA$16,HU10&lt;&gt;"",HW10&gt;=IA$20,HW10&lt;&gt;""),AND(HX10&gt;=IA$16,HX10&lt;&gt;"",HZ10&gt;=IA$20,HZ10&lt;&gt;""),AND(IV10&gt;=JI$16,IV10&lt;&gt;"",IX10&gt;=JI$20,IX10&lt;&gt;""),AND(IY10&gt;=JI$16,IY10&lt;&gt;"",JA10&gt;=JI$20,JA10&lt;&gt;""),AND(JC10&gt;=JI$16,JC10&lt;&gt;"",JE10&gt;=JI$20,JE10&lt;&gt;""),AND(JF10&gt;=JI$16,JF10&lt;&gt;"",JH10&gt;=JI$20,JH10&lt;&gt;""),AND(KD10&gt;=KQ$16,KD10&lt;&gt;"",KF10&gt;=KQ$20,KF10&lt;&gt;""),AND(KG10&gt;=KQ$16,KG10&lt;&gt;"",KI10&gt;=KQ$20,KI10&lt;&gt;""),AND(KK10&gt;=KQ$16,KK10&lt;&gt;"",KM10&gt;=KQ$20,KM10&lt;&gt;""),AND(KN10&gt;=KQ$16,KN10&lt;&gt;"",KP10&gt;=KQ$20,KP10&lt;&gt;""),AND(LL10&gt;=LY$16,LL10&lt;&gt;"",LN10&gt;=LY$20,LN10&lt;&gt;""),AND(LO10&gt;=LY$16,LO10&lt;&gt;"",LQ10&gt;=LY$20,LQ10&lt;&gt;""),AND(LS10&gt;=LY$16,LS10&lt;&gt;"",LU10&gt;=LY$20,LU10&lt;&gt;""),AND(LV10&gt;=LY$16,LV10&lt;&gt;"",LX10&gt;=LY$20,LX10&lt;&gt;""),AND(MT10&gt;=NG$16,MT10&lt;&gt;"",MV10&gt;=NG$20,MV10&lt;&gt;""),AND(MW10&gt;=NG$16,MW10&lt;&gt;"",MY10&gt;=NG$20,MY10&lt;&gt;""),AND(NA10&gt;=NG$16,NA10&lt;&gt;"",NC10&gt;=NG$20,NC10&lt;&gt;""),AND(ND10&gt;=NG$16,ND10&lt;&gt;"",NF10&gt;=NG$20,NF10&lt;&gt;""),AND(OB10&gt;=OO$16,OB10&lt;&gt;"",OD10&gt;=OO$20,OD10&lt;&gt;""),AND(OE10&gt;=OO$16,OE10&lt;&gt;"",OG10&gt;=OO$20,OG10&lt;&gt;""),AND(OI10&gt;=OO$16,OI10&lt;&gt;"",OK10&gt;=OO$20,OK10&lt;&gt;""),AND(OL10&gt;=OO$16,OL10&lt;&gt;"",ON10&gt;=OO$20,ON10&lt;&gt;""),AND(PJ10&gt;=PW$16,PJ10&lt;&gt;"",PL10&gt;=PW$20,PL10&lt;&gt;""),AND(PM10&gt;=PW$16,PM10&lt;&gt;"",PO10&gt;=PW$20,PO10&lt;&gt;""),AND(PQ10&gt;=PW$16,PQ10&lt;&gt;"",PS10&gt;=PW$20,PS10&lt;&gt;""),AND(PT10&gt;=PW$16,PT10&lt;&gt;"",PV10&gt;=PW$20,PV10&lt;&gt;""),AND(QR10&gt;=RE$16,QR10&lt;&gt;"",QT10&gt;=RE$20,QT10&lt;&gt;""),AND(QU10&gt;=RE$16,QU10&lt;&gt;"",QW10&gt;=RE$20,QW10&lt;&gt;""),AND(QY10&gt;=RE$16,QY10&lt;&gt;"",RA10&gt;=RE$20,RA10&lt;&gt;""),AND(RB10&gt;=RE$16,RB10&lt;&gt;"",RD10&gt;=RE$20,RD10&lt;&gt;""),AND(RZ10&gt;=SM$16,RZ10&lt;&gt;"",SB10&gt;=SM$20,SB10&lt;&gt;""),AND(SC10&gt;=SM$16,SC10&lt;&gt;"",SE10&gt;=SM$20,SE10&lt;&gt;""),AND(SG10&gt;=SM$16,SG10&lt;&gt;"",SI10&gt;=SM$20,SI10&lt;&gt;""),AND(SJ10&gt;=SM$16,SJ10&lt;&gt;"",SL10&gt;=SM$20,SL10&lt;&gt;""),AND(TH10&gt;=TU$16,TH10&lt;&gt;"",TJ10&gt;=TU$20,TJ10&lt;&gt;""),AND(TK10&gt;=TU$16,TK10&lt;&gt;"",TM10&gt;=TU$20,TM10&lt;&gt;""),AND(TO10&gt;=TU$16,TO10&lt;&gt;"",TQ10&gt;=TU$20,TQ10&lt;&gt;""),AND(TR10&gt;=TU$16,TR10&lt;&gt;"",TT10&gt;=TU$20,TT10&lt;&gt;""),AND(UP10&gt;=VC$16,UP10&lt;&gt;"",UR10&gt;=VC$20,UR10&lt;&gt;""),AND(US10&gt;=VC$16,US10&lt;&gt;"",UU10&gt;=VC$20,UU10&lt;&gt;""),AND(UW10&gt;=VC$16,UW10&lt;&gt;"",UY10&gt;=VC$20,UY10&lt;&gt;""),AND(UZ10&gt;=VC$16,UZ10&lt;&gt;"",VB10&gt;=VC$20,VB10&lt;&gt;""),AND(VX10&gt;=WK$16,VX10&lt;&gt;"",VZ10&gt;=WK$20,VZ10&lt;&gt;""),AND(WA10&gt;=WK$16,WA10&lt;&gt;"",WC10&gt;=WK$20,WC10&lt;&gt;""),AND(WE10&gt;=WK$16,WE10&lt;&gt;"",WG10&gt;=WK$20,WG10&lt;&gt;""),AND(WH10&gt;=WK$16,WH10&lt;&gt;"",WJ10&gt;=WK$20,WJ10&lt;&gt;"")),"Excellence",IF(I10="P","Worlds Team",IF(F10="P","National Team","")))))</f>
        <v/>
      </c>
      <c r="I10" s="3" t="str">
        <f>IF(OR(AND(AG10&gt;=AQ$15,AG10&lt;&gt;"",AI10&gt;=AQ$19,AI10&lt;&gt;"",AF10=""),AND(AJ10&gt;=AQ$15,AJ10&lt;&gt;"",AL10&gt;=AQ$19,AL10&lt;&gt;"",AF10=""),AND(AN10&gt;=AQ$15,AN10&lt;&gt;"",AP10&gt;=AQ$19,AP10&lt;&gt;"",AF10=""),AND(BH10&gt;=BR$15,BH10&lt;&gt;"",BJ10&gt;=BR$19,BJ10&lt;&gt;"",BG10=""),AND(BK10&gt;=BR$15,BK10&lt;&gt;"",BM10&gt;=BR$19,BM10&lt;&gt;"",BG10=""),AND(BO10&gt;=BR$15,BO10&lt;&gt;"",BQ10&gt;=BR$19,BQ10&lt;&gt;"",BG10=""),AND(CI10&gt;=CS$15,CI10&lt;&gt;"",CK10&gt;=CS$19,CK10&lt;&gt;"",CH10=""),AND(CL10&gt;=CS$15,CL10&lt;&gt;"",CN10&gt;=CS$19,CN10&lt;&gt;"",CH10=""),AND(CP10&gt;=CS$15,CP10&lt;&gt;"",CR10&gt;=CS$19,CR10&lt;&gt;"",CH10=""),AND(DP10&gt;=EC$15,DP10&lt;&gt;"",DR10&gt;=EC$19,DR10&lt;&gt;""),AND(DS10&gt;=EC$15,DS10&lt;&gt;"",DU10&gt;=EC$19,DU10&lt;&gt;""),AND(DW10&gt;=EC$15,DW10&lt;&gt;"",DY10&gt;=EC$19,DY10&lt;&gt;""),AND(DZ10&gt;=EC$15,DZ10&lt;&gt;"",EB10&gt;=EC$19,EB10&lt;&gt;""),AND(EX10&gt;=FK$15,EX10&lt;&gt;"",EZ10&gt;=FK$19,EZ10&lt;&gt;""),AND(FA10&gt;=FK$15,FA10&lt;&gt;"",FC10&gt;=FK$19,FC10&lt;&gt;""),AND(FE10&gt;=FK$15,FE10&lt;&gt;"",FG10&gt;=FK$19,FG10&lt;&gt;""),AND(FH10&gt;=FK$15,FH10&lt;&gt;"",FJ10&gt;=FK$19,FJ10&lt;&gt;""),AND(GF10&gt;=GS$15,GF10&lt;&gt;"",GH10&gt;=GS$19,GH10&lt;&gt;""),AND(GI10&gt;=GS$15,GI10&lt;&gt;"",GK10&gt;=GS$19,GK10&lt;&gt;""),AND(GM10&gt;=GS$15,GM10&lt;&gt;"",GO10&gt;=GS$19,GO10&lt;&gt;""),AND(GP10&gt;=GS$15,GP10&lt;&gt;"",GR10&gt;=GS$19,GR10&lt;&gt;""),AND(HN10&gt;=IA$15,HN10&lt;&gt;"",HP10&gt;=IA$19,HP10&lt;&gt;""),AND(HQ10&gt;=IA$15,HQ10&lt;&gt;"",HS10&gt;=IA$19,HS10&lt;&gt;""),AND(HU10&gt;=IA$15,HU10&lt;&gt;"",HW10&gt;=IA$19,HW10&lt;&gt;""),AND(HX10&gt;=IA$15,HX10&lt;&gt;"",HZ10&gt;=IA$19,HZ10&lt;&gt;""),AND(IV10&gt;=JI$15,IV10&lt;&gt;"",IX10&gt;=JI$19,IX10&lt;&gt;""),AND(IY10&gt;=JI$15,IY10&lt;&gt;"",JA10&gt;=JI$19,JA10&lt;&gt;""),AND(JC10&gt;=JI$15,JC10&lt;&gt;"",JE10&gt;=JI$19,JE10&lt;&gt;""),AND(JF10&gt;=JI$15,JF10&lt;&gt;"",JH10&gt;=JI$19,JH10&lt;&gt;""),AND(KD10&gt;=KQ$15,KD10&lt;&gt;"",KF10&gt;=KQ$19,KF10&lt;&gt;""),AND(KG10&gt;=KQ$15,KG10&lt;&gt;"",KI10&gt;=KQ$19,KI10&lt;&gt;""),AND(KK10&gt;=KQ$15,KK10&lt;&gt;"",KM10&gt;=KQ$19,KM10&lt;&gt;""),AND(KN10&gt;=KQ$15,KN10&lt;&gt;"",KP10&gt;=KQ$19,KP10&lt;&gt;""),AND(LL10&gt;=LY$15,LL10&lt;&gt;"",LN10&gt;=LY$19,LN10&lt;&gt;""),AND(LO10&gt;=LY$15,LO10&lt;&gt;"",LQ10&gt;=LY$19,LQ10&lt;&gt;""),AND(LS10&gt;=LY$15,LS10&lt;&gt;"",LU10&gt;=LY$19,LU10&lt;&gt;""),AND(LV10&gt;=LY$15,LV10&lt;&gt;"",LX10&gt;=LY$19,LX10&lt;&gt;""),AND(MT10&gt;=NG$15,MT10&lt;&gt;"",MV10&gt;=NG$19,MV10&lt;&gt;""),AND(MW10&gt;=NG$15,MW10&lt;&gt;"",MY10&gt;=NG$19,MY10&lt;&gt;""),AND(NA10&gt;=NG$15,NA10&lt;&gt;"",NC10&gt;=NG$19,NC10&lt;&gt;""),AND(ND10&gt;=NG$15,ND10&lt;&gt;"",NF10&gt;=NG$19,NF10&lt;&gt;""),AND(OB10&gt;=OO$15,OB10&lt;&gt;"",OD10&gt;=OO$19,OD10&lt;&gt;""),AND(OE10&gt;=OO$15,OE10&lt;&gt;"",OG10&gt;=OO$19,OG10&lt;&gt;""),AND(OI10&gt;=OO$15,OI10&lt;&gt;"",OK10&gt;=OO$19,OK10&lt;&gt;""),AND(OL10&gt;=OO$15,OL10&lt;&gt;"",ON10&gt;=OO$19,ON10&lt;&gt;""),AND(PJ10&gt;=PW$15,PJ10&lt;&gt;"",PL10&gt;=PW$19,PL10&lt;&gt;""),AND(PM10&gt;=PW$15,PM10&lt;&gt;"",PO10&gt;=PW$19,PO10&lt;&gt;""),AND(PQ10&gt;=PW$15,PQ10&lt;&gt;"",PS10&gt;=PW$19,PS10&lt;&gt;""),AND(PT10&gt;=PW$15,PT10&lt;&gt;"",PV10&gt;=PW$19,PV10&lt;&gt;""),AND(QR10&gt;=RE$15,QR10&lt;&gt;"",QT10&gt;=RE$19,QT10&lt;&gt;""),AND(QU10&gt;=RE$15,QU10&lt;&gt;"",QW10&gt;=RE$19,QW10&lt;&gt;""),AND(QY10&gt;=RE$15,QY10&lt;&gt;"",RA10&gt;=RE$19,RA10&lt;&gt;""),AND(RB10&gt;=RE$15,RB10&lt;&gt;"",RD10&gt;=RE$19,RD10&lt;&gt;""),AND(RZ10&gt;=SM$15,RZ10&lt;&gt;"",SB10&gt;=SM$19,SB10&lt;&gt;""),AND(SC10&gt;=SM$15,SC10&lt;&gt;"",SE10&gt;=SM$19,SE10&lt;&gt;""),AND(SG10&gt;=SM$15,SG10&lt;&gt;"",SI10&gt;=SM$19,SI10&lt;&gt;""),AND(SJ10&gt;=SM$15,SJ10&lt;&gt;"",SL10&gt;=SM$19,SL10&lt;&gt;""),AND(TH10&gt;=TU$15,TH10&lt;&gt;"",TJ10&gt;=TU$19,TJ10&lt;&gt;""),AND(TK10&gt;=TU$15,TK10&lt;&gt;"",TM10&gt;=TU$19,TM10&lt;&gt;""),AND(TO10&gt;=TU$15,TO10&lt;&gt;"",TQ10&gt;=TU$19,TQ10&lt;&gt;""),AND(TR10&gt;=TU$15,TR10&lt;&gt;"",TT10&gt;=TU$19,TT10&lt;&gt;""),AND(UP10&gt;=VC$15,UP10&lt;&gt;"",UR10&gt;=VC$19,UR10&lt;&gt;""),AND(US10&gt;=VC$15,US10&lt;&gt;"",UU10&gt;=VC$19,UU10&lt;&gt;""),AND(UW10&gt;=VC$15,UW10&lt;&gt;"",UY10&gt;=VC$19,UY10&lt;&gt;""),AND(UZ10&gt;=VC$15,UZ10&lt;&gt;"",VB10&gt;=VC$19,VB10&lt;&gt;""),AND(VX10&gt;=WK$15,VX10&lt;&gt;"",VZ10&gt;=WK$19,VZ10&lt;&gt;""),AND(WA10&gt;=WK$15,WA10&lt;&gt;"",WC10&gt;=WK$19,WC10&lt;&gt;""),AND(WE10&gt;=WK$15,WE10&lt;&gt;"",WG10&gt;=WK$19,WG10&lt;&gt;""),AND(WH10&gt;=WK$15,WH10&lt;&gt;"",WJ10&gt;=WK$19,WJ10&lt;&gt;"")),"P","")</f>
        <v/>
      </c>
      <c r="J10" s="8">
        <f>IF(COUNT(AI10,AL10,AP10,BJ10,BM10,BQ10,CK10,CN10,CR10)&gt;0,LARGE((AI10,AL10,AP10,BJ10,BM10,BQ10,CK10,CN10,CR10),1),0)</f>
        <v>30.29</v>
      </c>
      <c r="K10" s="8" t="str">
        <f>IF(J10="","",IF(OR(J10=CK10,J10=CN10,J10=CR10),$BS$1,IF(OR(J10=BJ10,J10=BM10,J10=BQ10),$AR$1,IF(OR(J10=AI10,J10=AL10,J10=AP10),$Q$1,""))))</f>
        <v>2025 Nationals</v>
      </c>
      <c r="L10" s="8">
        <f>IF(COUNT(AI10,AL10,AP10,BJ10,BM10,BQ10,CK10,CN10,CR10)&gt;1,LARGE((AI10,AL10,AP10,BJ10,BM10,BQ10,CK10,CN10,CR10),2),0)</f>
        <v>25.75</v>
      </c>
      <c r="M10" s="8" t="str">
        <f>IF(L10="","",IF(OR(L10=CK10,L10=CN10,L10=CR10),$BS$1,IF(OR(L10=BJ10,L10=BM10,L10=BQ10),$AR$1,IF(OR(L10=AI10,L10=AL10,L10=AP10),$Q$1,""))))</f>
        <v>2025 Elite Canada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>
        <v>0.73</v>
      </c>
      <c r="AS10" s="26">
        <v>0.9</v>
      </c>
      <c r="AT10" s="26">
        <v>1.5</v>
      </c>
      <c r="AU10" s="26">
        <v>1.88</v>
      </c>
      <c r="AV10" s="26">
        <v>0</v>
      </c>
      <c r="AW10" s="26">
        <v>3.98</v>
      </c>
      <c r="AX10" s="26">
        <v>5.45</v>
      </c>
      <c r="AY10" s="26">
        <v>6.6</v>
      </c>
      <c r="AZ10" s="26">
        <v>9.7200000000000006</v>
      </c>
      <c r="BA10" s="26">
        <v>0</v>
      </c>
      <c r="BB10" s="26"/>
      <c r="BC10" s="26"/>
      <c r="BD10" s="26"/>
      <c r="BE10" s="26"/>
      <c r="BF10" s="26"/>
      <c r="BG10" s="28"/>
      <c r="BH10" s="39">
        <f>IF(AT10&gt;0,AT10,"")</f>
        <v>1.5</v>
      </c>
      <c r="BI10" s="39">
        <f>IF(AU10&gt;0,AU10,"")</f>
        <v>1.88</v>
      </c>
      <c r="BJ10" s="11">
        <f>IF(SUM(AR10:AU10)-AV10&gt;0,SUM(AR10:AU10)-AV10,"")</f>
        <v>5.01</v>
      </c>
      <c r="BK10" s="11">
        <f>IF(AY10&gt;0,AY10,"")</f>
        <v>6.6</v>
      </c>
      <c r="BL10" s="11">
        <f>IF(AZ10&gt;0,AZ10,"")</f>
        <v>9.7200000000000006</v>
      </c>
      <c r="BM10" s="11">
        <f>IF(SUM(AW10:AZ10)-BA10&gt;0,SUM(AW10:AZ10)-BA10,"")</f>
        <v>25.75</v>
      </c>
      <c r="BN10" s="11">
        <f>IF(BJ10="","",MAX(BJ10,BM10))</f>
        <v>25.75</v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>
        <f>IF(SUM(BN10,BQ10)&gt;0,SUM(BN10,BQ10),"")</f>
        <v>25.75</v>
      </c>
      <c r="BS10" s="22">
        <v>1.49</v>
      </c>
      <c r="BT10" s="22">
        <v>1.9</v>
      </c>
      <c r="BU10" s="22">
        <v>2.1</v>
      </c>
      <c r="BV10" s="22">
        <v>3.66</v>
      </c>
      <c r="BW10" s="22">
        <v>0</v>
      </c>
      <c r="BX10" s="22">
        <v>5.0999999999999996</v>
      </c>
      <c r="BY10" s="22">
        <v>6.55</v>
      </c>
      <c r="BZ10" s="22">
        <v>7.8</v>
      </c>
      <c r="CA10" s="22">
        <v>10.84</v>
      </c>
      <c r="CB10" s="22">
        <v>0</v>
      </c>
      <c r="CC10" s="22">
        <v>0.73</v>
      </c>
      <c r="CD10" s="22">
        <v>1</v>
      </c>
      <c r="CE10" s="22">
        <v>1.5</v>
      </c>
      <c r="CF10" s="22">
        <v>1.7</v>
      </c>
      <c r="CG10" s="22">
        <v>0</v>
      </c>
      <c r="CH10" s="27"/>
      <c r="CI10" s="38">
        <f>IF(BU10&gt;0,BU10,"")</f>
        <v>2.1</v>
      </c>
      <c r="CJ10" s="38">
        <f>IF(BV10&gt;0,BV10,"")</f>
        <v>3.66</v>
      </c>
      <c r="CK10" s="40">
        <f>IF(SUM(BS10:BV10)-BW10&gt;0,SUM(BS10:BV10)-BW10,"")</f>
        <v>9.15</v>
      </c>
      <c r="CL10" s="40">
        <f>IF(BZ10&gt;0,BZ10,"")</f>
        <v>7.8</v>
      </c>
      <c r="CM10" s="40">
        <f>IF(CA10&gt;0,CA10,"")</f>
        <v>10.84</v>
      </c>
      <c r="CN10" s="40">
        <f>IF(SUM(BX10:CA10)-CB10&gt;0,SUM(BX10:CA10)-CB10,"")</f>
        <v>30.29</v>
      </c>
      <c r="CO10" s="40">
        <f>IF(CK10="","",MAX(CK10,CN10))</f>
        <v>30.29</v>
      </c>
      <c r="CP10" s="40">
        <f>IF(CE10&gt;0,CE10,"")</f>
        <v>1.5</v>
      </c>
      <c r="CQ10" s="40">
        <f>IF(CF10&gt;0,CF10,"")</f>
        <v>1.7</v>
      </c>
      <c r="CR10" s="40">
        <f>IF(SUM(CC10:CF10)-CG10&gt;0,SUM(CC10:CF10)-CG10,"")</f>
        <v>4.93</v>
      </c>
      <c r="CS10" s="40">
        <f>IF(SUM(CO10,CR10)&gt;0,SUM(CO10,CR10),"")</f>
        <v>35.22</v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1.1099999999999999</v>
      </c>
      <c r="WM10" s="26">
        <f>IF($CH10="P",BT10,(BT10+AS10)/2)</f>
        <v>1.4</v>
      </c>
      <c r="WN10" s="26">
        <f>IF($CH10="P",BU10,(BU10+AT10)/2)</f>
        <v>1.8</v>
      </c>
      <c r="WO10" s="26">
        <f>IF($CH10="P",BV10,(BV10+AU10)/2)</f>
        <v>2.77</v>
      </c>
      <c r="WP10" s="26">
        <f>IF($CH10="P",BW10,(BW10+AV10)/2)</f>
        <v>0</v>
      </c>
      <c r="WQ10" s="26">
        <f>IF($CH10="P",BX10,(BX10+AW10)/2)</f>
        <v>4.54</v>
      </c>
      <c r="WR10" s="26">
        <f>IF($CH10="P",BY10,(BY10+AX10)/2)</f>
        <v>6</v>
      </c>
      <c r="WS10" s="26">
        <f>IF($CH10="P",BZ10,(BZ10+AY10)/2)</f>
        <v>7.1999999999999993</v>
      </c>
      <c r="WT10" s="26">
        <f>IF($CH10="P",CA10,(CA10+AZ10)/2)</f>
        <v>10.280000000000001</v>
      </c>
      <c r="WU10" s="26">
        <f>IF($CH10="P",CB10,(CB10+BA10)/2)</f>
        <v>0</v>
      </c>
      <c r="WV10" s="26">
        <f>IF($CH10="P",CC10,(CC10+BB10)/2)</f>
        <v>0.36499999999999999</v>
      </c>
      <c r="WW10" s="26">
        <f>IF($CH10="P",CD10,(CD10+BC10)/2)</f>
        <v>0.5</v>
      </c>
      <c r="WX10" s="26">
        <f>IF($CH10="P",CE10,(CE10+BD10)/2)</f>
        <v>0.75</v>
      </c>
      <c r="WY10" s="26">
        <f>IF($CH10="P",CF10,(CF10+BE10)/2)</f>
        <v>0.85</v>
      </c>
      <c r="WZ10" s="26">
        <f>IF($CH10="P",CG10,(CG10+BF10)/2)</f>
        <v>0</v>
      </c>
      <c r="XA10" s="28" t="s">
        <v>53</v>
      </c>
      <c r="XB10" s="11">
        <f>IF(WN10&gt;0,WN10,"")</f>
        <v>1.8</v>
      </c>
      <c r="XC10" s="11">
        <f>IF(WO10&gt;0,WO10,"")</f>
        <v>2.77</v>
      </c>
      <c r="XD10" s="11">
        <f>IF(SUM(WL10:WO10)-WP10&gt;0,SUM(WL10:WO10)-WP10,"")</f>
        <v>7.08</v>
      </c>
      <c r="XE10" s="11">
        <f>IF(WS10&gt;0,WS10,"")</f>
        <v>7.1999999999999993</v>
      </c>
      <c r="XF10" s="11">
        <f>IF(WT10&gt;0,WT10,"")</f>
        <v>10.280000000000001</v>
      </c>
      <c r="XG10" s="11">
        <f>IF(SUM(WQ10:WT10)-WU10&gt;0,SUM(WQ10:WT10)-WU10,"")</f>
        <v>28.02</v>
      </c>
      <c r="XH10" s="11">
        <f>IF(MAX(XD10,XG10)&gt;0,MAX(XD10,XG10),"")</f>
        <v>28.02</v>
      </c>
      <c r="XI10" s="11">
        <f>IF(WX10&gt;0,WX10,"")</f>
        <v>0.75</v>
      </c>
      <c r="XJ10" s="11">
        <f>IF(WY10&gt;0,WY10,"")</f>
        <v>0.85</v>
      </c>
      <c r="XK10" s="11">
        <f>IF(SUM(WV10:WY10)-WZ10&gt;0,SUM(WV10:WY10)-WZ10,"")</f>
        <v>2.4649999999999999</v>
      </c>
      <c r="XL10" s="11">
        <f>IF(SUM(XH10,XK10)&gt;0,SUM(XH10,XK10),"")</f>
        <v>30.484999999999999</v>
      </c>
    </row>
    <row r="11" spans="1:636" x14ac:dyDescent="0.2">
      <c r="A11" s="4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>7</v>
      </c>
      <c r="B11" s="5" t="s">
        <v>231</v>
      </c>
      <c r="C11" s="4" t="s">
        <v>232</v>
      </c>
      <c r="D11" s="4" t="s">
        <v>233</v>
      </c>
      <c r="E11" s="9">
        <f>SUM(J11,L11,N11)</f>
        <v>44.92</v>
      </c>
      <c r="F11" s="3" t="str">
        <f>IF(OR(AND(AG11&gt;=AQ$14,AG11&lt;&gt;"",AI11&gt;=AQ$18,AI11&lt;&gt;"",AF11=""),AND(AJ11&gt;=AQ$14,AJ11&lt;&gt;"",AL11&gt;=AQ$18,AL11&lt;&gt;"",AF11=""),AND(AN11&gt;=AQ$14,AN11&lt;&gt;"",AP11&gt;=AQ$18,AP11&lt;&gt;"",AF11=""),AND(BH11&gt;=BR$14,BH11&lt;&gt;"",BJ11&gt;=BR$18,BJ11&lt;&gt;"",BG11=""),AND(BK11&gt;=BR$14,BK11&lt;&gt;"",BM11&gt;=BR$18,BM11&lt;&gt;"",BG11=""),AND(BO11&gt;=BR$14,BO11&lt;&gt;"",BQ11&gt;=BR$18,BQ11&lt;&gt;"",BG11=""),AND(CI11&gt;=CS$14,CI11&lt;&gt;"",CK11&gt;=CS$18,CK11&lt;&gt;"",CH11=""),AND(CL11&gt;=CS$14,CL11&lt;&gt;"",CN11&gt;=CS$18,CN11&lt;&gt;"",CH11=""),AND(CP11&gt;=CS$14,CP11&lt;&gt;"",CR11&gt;=CS$18,CR11&lt;&gt;"",CH11=""),AND(DP11&gt;=EC$14,DP11&lt;&gt;"",DR11&gt;=EC$18,DR11&lt;&gt;""),AND(DS11&gt;=EC$14,DS11&lt;&gt;"",DU11&gt;=EC$18,DU11&lt;&gt;""),AND(DW11&gt;=EC$14,DW11&lt;&gt;"",DY11&gt;=EC$18,DY11&lt;&gt;""),AND(DZ11&gt;=EC$14,DZ11&lt;&gt;"",EB11&gt;=EC$18,EB11&lt;&gt;""),AND(EX11&gt;=FK$14,EX11&lt;&gt;"",EZ11&gt;=FK$18,EZ11&lt;&gt;""),AND(FA11&gt;=FK$14,FA11&lt;&gt;"",FC11&gt;=FK$18,FC11&lt;&gt;""),AND(FE11&gt;=FK$14,FE11&lt;&gt;"",FG11&gt;=FK$18,FG11&lt;&gt;""),AND(FH11&gt;=FK$14,FH11&lt;&gt;"",FJ11&gt;=FK$18,FJ11&lt;&gt;""),AND(GF11&gt;=GS$14,GF11&lt;&gt;"",GH11&gt;=GS$18,GH11&lt;&gt;""),AND(GI11&gt;=GS$14,GI11&lt;&gt;"",GK11&gt;=GS$18,GK11&lt;&gt;""),AND(GM11&gt;=GS$14,GM11&lt;&gt;"",GO11&gt;=GS$18,GO11&lt;&gt;""),AND(GP11&gt;=GS$14,GP11&lt;&gt;"",GR11&gt;=GS$18,GR11&lt;&gt;""),AND(HN11&gt;=IA$14,HN11&lt;&gt;"",HP11&gt;=IA$18,HP11&lt;&gt;""),AND(HQ11&gt;=IA$14,HQ11&lt;&gt;"",HS11&gt;=IA$18,HS11&lt;&gt;""),AND(HU11&gt;=IA$14,HU11&lt;&gt;"",HW11&gt;=IA$18,HW11&lt;&gt;""),AND(HX11&gt;=IA$14,HX11&lt;&gt;"",HZ11&gt;=IA$18,HZ11&lt;&gt;""),AND(IV11&gt;=JI$14,IV11&lt;&gt;"",IX11&gt;=JI$18,IX11&lt;&gt;""),AND(IY11&gt;=JI$14,IY11&lt;&gt;"",JA11&gt;=JI$18,JA11&lt;&gt;""),AND(JC11&gt;=JI$14,JC11&lt;&gt;"",JE11&gt;=JI$18,JE11&lt;&gt;""),AND(JF11&gt;=JI$14,JF11&lt;&gt;"",JH11&gt;=JI$18,JH11&lt;&gt;""),AND(KD11&gt;=KQ$14,KD11&lt;&gt;"",KF11&gt;=KQ$18,KF11&lt;&gt;""),AND(KG11&gt;=KQ$14,KG11&lt;&gt;"",KI11&gt;=KQ$18,KI11&lt;&gt;""),AND(KK11&gt;=KQ$14,KK11&lt;&gt;"",KM11&gt;=KQ$18,KM11&lt;&gt;""),AND(KN11&gt;=KQ$14,KN11&lt;&gt;"",KP11&gt;=KQ$18,KP11&lt;&gt;""),AND(LL11&gt;=LY$14,LL11&lt;&gt;"",LN11&gt;=LY$18,LN11&lt;&gt;""),AND(LO11&gt;=LY$14,LO11&lt;&gt;"",LQ11&gt;=LY$18,LQ11&lt;&gt;""),AND(LS11&gt;=LY$14,LS11&lt;&gt;"",LU11&gt;=LY$18,LU11&lt;&gt;""),AND(LV11&gt;=LY$14,LV11&lt;&gt;"",LX11&gt;=LY$18,LX11&lt;&gt;""),AND(MT11&gt;=NG$14,MT11&lt;&gt;"",MV11&gt;=NG$18,MV11&lt;&gt;""),AND(MW11&gt;=NG$14,MW11&lt;&gt;"",MY11&gt;=NG$18,MY11&lt;&gt;""),AND(NA11&gt;=NG$14,NA11&lt;&gt;"",NC11&gt;=NG$18,NC11&lt;&gt;""),AND(ND11&gt;=NG$14,ND11&lt;&gt;"",NF11&gt;=NG$18,NF11&lt;&gt;""),AND(OB11&gt;=OO$14,OB11&lt;&gt;"",OD11&gt;=OO$18,OD11&lt;&gt;""),AND(OE11&gt;=OO$14,OE11&lt;&gt;"",OG11&gt;=OO$18,OG11&lt;&gt;""),AND(OI11&gt;=OO$14,OI11&lt;&gt;"",OK11&gt;=OO$18,OK11&lt;&gt;""),AND(OL11&gt;=OO$14,OL11&lt;&gt;"",ON11&gt;=OO$18,ON11&lt;&gt;""),AND(PJ11&gt;=PW$14,PJ11&lt;&gt;"",PL11&gt;=PW$18,PL11&lt;&gt;""),AND(PM11&gt;=PW$14,PM11&lt;&gt;"",PO11&gt;=PW$18,PO11&lt;&gt;""),AND(PQ11&gt;=PW$14,PQ11&lt;&gt;"",PS11&gt;=PW$18,PS11&lt;&gt;""),AND(PT11&gt;=PW$14,PT11&lt;&gt;"",PV11&gt;=PW$18,PV11&lt;&gt;""),AND(QR11&gt;=RE$14,QR11&lt;&gt;"",QT11&gt;=RE$18,QT11&lt;&gt;""),AND(QU11&gt;=RE$14,QU11&lt;&gt;"",QW11&gt;=RE$18,QW11&lt;&gt;""),AND(QY11&gt;=RE$14,QY11&lt;&gt;"",RA11&gt;=RE$18,RA11&lt;&gt;""),AND(RB11&gt;=RE$14,RB11&lt;&gt;"",RD11&gt;=RE$18,RD11&lt;&gt;""),AND(RZ11&gt;=SM$14,RZ11&lt;&gt;"",SB11&gt;=SM$18,SB11&lt;&gt;""),AND(SC11&gt;=SM$14,SC11&lt;&gt;"",SE11&gt;=SM$18,SE11&lt;&gt;""),AND(SG11&gt;=SM$14,SG11&lt;&gt;"",SI11&gt;=SM$18,SI11&lt;&gt;""),AND(SJ11&gt;=SM$14,SJ11&lt;&gt;"",SL11&gt;=SM$18,SL11&lt;&gt;""),AND(TH11&gt;=TU$14,TH11&lt;&gt;"",TJ11&gt;=TU$18,TJ11&lt;&gt;""),AND(TK11&gt;=TU$14,TK11&lt;&gt;"",TM11&gt;=TU$18,TM11&lt;&gt;""),AND(TO11&gt;=TU$14,TO11&lt;&gt;"",TQ11&gt;=TU$18,TQ11&lt;&gt;""),AND(TR11&gt;=TU$14,TR11&lt;&gt;"",TT11&gt;=TU$18,TT11&lt;&gt;""),AND(UP11&gt;=VC$14,UP11&lt;&gt;"",UR11&gt;=VC$18,UR11&lt;&gt;""),AND(US11&gt;=VC$14,US11&lt;&gt;"",UU11&gt;=VC$18,UU11&lt;&gt;""),AND(UW11&gt;=VC$14,UW11&lt;&gt;"",UY11&gt;=VC$18,UY11&lt;&gt;""),AND(UZ11&gt;=VC$14,UZ11&lt;&gt;"",VB11&gt;=VC$18,VB11&lt;&gt;""),AND(VX11&gt;=WK$14,VX11&lt;&gt;"",VZ11&gt;=WK$18,VZ11&lt;&gt;""),AND(WA11&gt;=WK$14,WA11&lt;&gt;"",WC11&gt;=WK$18,WC11&lt;&gt;""),AND(WE11&gt;=WK$14,WE11&lt;&gt;"",WG11&gt;=WK$18,WG11&lt;&gt;""),AND(WH11&gt;=WK$14,WH11&lt;&gt;"",WJ11&gt;=WK$18,WJ11&lt;&gt;"")),"P","")</f>
        <v/>
      </c>
      <c r="G11" s="3" t="str">
        <f>IF(OR(AND(AI11&gt;=AQ$18,AI11&lt;&gt;"",AF11=""),AND(AL11&gt;=AQ$18,AL11&lt;&gt;"",AF11=""),AND(AP11&gt;=AQ$18,AP11&lt;&gt;"",AF11=""),AND(BJ11&gt;=BR$18,BJ11&lt;&gt;"",BG11=""),AND(BM11&gt;=BR$18,BM11&lt;&gt;"",BG11=""),AND(BQ11&gt;=BR$18,BQ11&lt;&gt;"",BG11=""),AND(CK11&gt;=CS$18,CK11&lt;&gt;"",CH11=""),AND(CN11&gt;=CS$18,CN11&lt;&gt;"",CH11=""),AND(CR11&gt;=CS$18,CR11&lt;&gt;"",CH11=""),AND(DR11&gt;=EC$18,DR11&lt;&gt;""),AND(DU11&gt;=EC$18,DU11&lt;&gt;""),AND(DY11&gt;=EC$18,DY11&lt;&gt;""),AND(EB11&gt;=EC$18,EB11&lt;&gt;""),AND(EZ11&gt;=FK$18,EZ11&lt;&gt;""),AND(FC11&gt;=FK$18,FC11&lt;&gt;""),AND(FG11&gt;=FK$18,FG11&lt;&gt;""),AND(FJ11&gt;=FK$18,FJ11&lt;&gt;""),AND(GH11&gt;=GS$18,GH11&lt;&gt;""),AND(GK11&gt;=GS$18,GK11&lt;&gt;""),AND(GO11&gt;=GS$18,GO11&lt;&gt;""),AND(GR11&gt;=GS$18,GR11&lt;&gt;""),AND(HP11&gt;=IA$18,HP11&lt;&gt;""),AND(HS11&gt;=IA$18,HS11&lt;&gt;""),AND(HW11&gt;=IA$18,HW11&lt;&gt;""),AND(HZ11&gt;=IA$18,HZ11&lt;&gt;""),AND(IX11&gt;=JI$18,IX11&lt;&gt;""),AND(JA11&gt;=JI$18,JA11&lt;&gt;""),AND(JE11&gt;=JI$18,JE11&lt;&gt;""),AND(JH11&gt;=JI$18,JH11&lt;&gt;""),AND(KF11&gt;=KQ$18,KF11&lt;&gt;""),AND(KI11&gt;=KQ$18,KI11&lt;&gt;""),AND(KM11&gt;=KQ$18,KM11&lt;&gt;""),AND(KP11&gt;=KQ$18,KP11&lt;&gt;""),AND(LN11&gt;=LY$18,LN11&lt;&gt;""),AND(LQ11&gt;=LY$18,LQ11&lt;&gt;""),AND(LU11&gt;=LY$18,LU11&lt;&gt;""),AND(LX11&gt;=LY$18,LX11&lt;&gt;""),AND(MV11&gt;=NG$18,MV11&lt;&gt;""),AND(MY11&gt;=NG$18,MY11&lt;&gt;""),AND(NC11&gt;=NG$18,NC11&lt;&gt;""),AND(NF11&gt;=NG$18,NF11&lt;&gt;""),AND(OD11&gt;=OO$18,OD11&lt;&gt;""),AND(OG11&gt;=OO$18,OG11&lt;&gt;""),AND(OK11&gt;=OO$18,OK11&lt;&gt;""),AND(ON11&gt;=OO$18,ON11&lt;&gt;""),AND(PL11&gt;=PW$18,PL11&lt;&gt;""),AND(PO11&gt;=PW$18,PO11&lt;&gt;""),AND(PS11&gt;=PW$18,PS11&lt;&gt;""),AND(PV11&gt;=PW$18,PV11&lt;&gt;""),AND(QT11&gt;=RE$18,QT11&lt;&gt;""),AND(QW11&gt;=RE$18,QW11&lt;&gt;""),AND(RA11&gt;=RE$18,RA11&lt;&gt;""),AND(RD11&gt;=RE$18,RD11&lt;&gt;""),AND(SB11&gt;=SM$18,SB11&lt;&gt;""),AND(SE11&gt;=SM$18,SE11&lt;&gt;""),AND(SI11&gt;=SM$18,SI11&lt;&gt;""),AND(SL11&gt;=SM$18,SL11&lt;&gt;""),AND(TJ11&gt;=TU$18,TJ11&lt;&gt;""),AND(TM11&gt;=TU$18,TM11&lt;&gt;""),AND(TQ11&gt;=TU$18,TQ11&lt;&gt;""),AND(TT11&gt;=TU$18,TT11&lt;&gt;""),AND(UR11&gt;=VC$18,UR11&lt;&gt;""),AND(UU11&gt;=VC$18,UU11&lt;&gt;""),AND(UY11&gt;=VC$18,UY11&lt;&gt;""),AND(VB11&gt;=VC$18,VB11&lt;&gt;""),AND(VZ11&gt;=WK$18,VZ11&lt;&gt;""),AND(WC11&gt;=WK$18,WC11&lt;&gt;""),AND(WG11&gt;=WK$18,WG11&lt;&gt;""),AND(WJ11&gt;=WK$18,WJ11&lt;&gt;"")),"P","")</f>
        <v>P</v>
      </c>
      <c r="H11" s="36" t="str">
        <f>IF(AND(G11="P",F11=""),"No DD",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,AND(TH11&gt;=TU$17,TH11&lt;&gt;"",TJ11&gt;=TU$21,TJ11&lt;&gt;""),AND(TK11&gt;=TU$17,TK11&lt;&gt;"",TM11&gt;=TU$21,TM11&lt;&gt;""),AND(TO11&gt;=TU$17,TO11&lt;&gt;"",TQ11&gt;=TU$21,TQ11&lt;&gt;""),AND(TR11&gt;=TU$17,TR11&lt;&gt;"",TT11&gt;=TU$21,TT11&lt;&gt;""),AND(UP11&gt;=VC$17,UP11&lt;&gt;"",UR11&gt;=VC$21,UR11&lt;&gt;""),AND(US11&gt;=VC$17,US11&lt;&gt;"",UU11&gt;=VC$21,UU11&lt;&gt;""),AND(UW11&gt;=VC$17,UW11&lt;&gt;"",UY11&gt;=VC$21,UY11&lt;&gt;""),AND(UZ11&gt;=VC$17,UZ11&lt;&gt;"",VB11&gt;=VC$21,VB11&lt;&gt;""),AND(VX11&gt;=WK$17,VX11&lt;&gt;"",VZ11&gt;=WK$21,VZ11&lt;&gt;""),AND(WA11&gt;=WK$17,WA11&lt;&gt;"",WC11&gt;=WK$21,WC11&lt;&gt;""),AND(WE11&gt;=WK$17,WE11&lt;&gt;"",WG11&gt;=WK$21,WG11&lt;&gt;""),AND(WH11&gt;=WK$17,WH11&lt;&gt;"",WJ11&gt;=WK$21,WJ11&lt;&gt;"")),"Merit",IF(OR(AND(AG11&gt;=AQ$16,AG11&lt;&gt;"",AI11&gt;=AQ$20,AI11&lt;&gt;"",AF11=""),AND(AJ11&gt;=AQ$16,AJ11&lt;&gt;"",AL11&gt;=AQ$20,AL11&lt;&gt;"",AF11=""),AND(AN11&gt;=AQ$16,AN11&lt;&gt;"",AP11&gt;=AQ$20,AP11&lt;&gt;"",AF11=""),AND(BH11&gt;=BR$16,BH11&lt;&gt;"",BJ11&gt;=BR$20,BJ11&lt;&gt;"",BG11=""),AND(BK11&gt;=BR$16,BK11&lt;&gt;"",BM11&gt;=BR$20,BM11&lt;&gt;"",BG11=""),AND(BO11&gt;=BR$16,BO11&lt;&gt;"",BQ11&gt;=BR$20,BQ11&lt;&gt;"",BG11=""),AND(CI11&gt;=CS$16,CI11&lt;&gt;"",CK11&gt;=CS$20,CK11&lt;&gt;"",CH11=""),AND(CL11&gt;=CS$16,CL11&lt;&gt;"",CN11&gt;=CS$20,CN11&lt;&gt;"",CH11=""),AND(CP11&gt;=CS$16,CP11&lt;&gt;"",CR11&gt;=CS$20,CR11&lt;&gt;"",CH11=""),AND(DP11&gt;=EC$16,DP11&lt;&gt;"",DR11&gt;=EC$20,DR11&lt;&gt;""),AND(DS11&gt;=EC$16,DS11&lt;&gt;"",DU11&gt;=EC$20,DU11&lt;&gt;""),AND(DW11&gt;=EC$16,DW11&lt;&gt;"",DY11&gt;=EC$20,DY11&lt;&gt;""),AND(DZ11&gt;=EC$16,DZ11&lt;&gt;"",EB11&gt;=EC$20,EB11&lt;&gt;""),AND(EX11&gt;=FK$16,EX11&lt;&gt;"",EZ11&gt;=FK$20,EZ11&lt;&gt;""),AND(FA11&gt;=FK$16,FA11&lt;&gt;"",FC11&gt;=FK$20,FC11&lt;&gt;""),AND(FE11&gt;=FK$16,FE11&lt;&gt;"",FG11&gt;=FK$20,FG11&lt;&gt;""),AND(FH11&gt;=FK$16,FH11&lt;&gt;"",FJ11&gt;=FK$20,FJ11&lt;&gt;""),AND(GF11&gt;=GS$16,GF11&lt;&gt;"",GH11&gt;=GS$20,GH11&lt;&gt;""),AND(GI11&gt;=GS$16,GI11&lt;&gt;"",GK11&gt;=GS$20,GK11&lt;&gt;""),AND(GM11&gt;=GS$16,GM11&lt;&gt;"",GO11&gt;=GS$20,GO11&lt;&gt;""),AND(GP11&gt;=GS$16,GP11&lt;&gt;"",GR11&gt;=GS$20,GR11&lt;&gt;""),AND(HN11&gt;=IA$16,HN11&lt;&gt;"",HP11&gt;=IA$20,HP11&lt;&gt;""),AND(HQ11&gt;=IA$16,HQ11&lt;&gt;"",HS11&gt;=IA$20,HS11&lt;&gt;""),AND(HU11&gt;=IA$16,HU11&lt;&gt;"",HW11&gt;=IA$20,HW11&lt;&gt;""),AND(HX11&gt;=IA$16,HX11&lt;&gt;"",HZ11&gt;=IA$20,HZ11&lt;&gt;""),AND(IV11&gt;=JI$16,IV11&lt;&gt;"",IX11&gt;=JI$20,IX11&lt;&gt;""),AND(IY11&gt;=JI$16,IY11&lt;&gt;"",JA11&gt;=JI$20,JA11&lt;&gt;""),AND(JC11&gt;=JI$16,JC11&lt;&gt;"",JE11&gt;=JI$20,JE11&lt;&gt;""),AND(JF11&gt;=JI$16,JF11&lt;&gt;"",JH11&gt;=JI$20,JH11&lt;&gt;""),AND(KD11&gt;=KQ$16,KD11&lt;&gt;"",KF11&gt;=KQ$20,KF11&lt;&gt;""),AND(KG11&gt;=KQ$16,KG11&lt;&gt;"",KI11&gt;=KQ$20,KI11&lt;&gt;""),AND(KK11&gt;=KQ$16,KK11&lt;&gt;"",KM11&gt;=KQ$20,KM11&lt;&gt;""),AND(KN11&gt;=KQ$16,KN11&lt;&gt;"",KP11&gt;=KQ$20,KP11&lt;&gt;""),AND(LL11&gt;=LY$16,LL11&lt;&gt;"",LN11&gt;=LY$20,LN11&lt;&gt;""),AND(LO11&gt;=LY$16,LO11&lt;&gt;"",LQ11&gt;=LY$20,LQ11&lt;&gt;""),AND(LS11&gt;=LY$16,LS11&lt;&gt;"",LU11&gt;=LY$20,LU11&lt;&gt;""),AND(LV11&gt;=LY$16,LV11&lt;&gt;"",LX11&gt;=LY$20,LX11&lt;&gt;""),AND(MT11&gt;=NG$16,MT11&lt;&gt;"",MV11&gt;=NG$20,MV11&lt;&gt;""),AND(MW11&gt;=NG$16,MW11&lt;&gt;"",MY11&gt;=NG$20,MY11&lt;&gt;""),AND(NA11&gt;=NG$16,NA11&lt;&gt;"",NC11&gt;=NG$20,NC11&lt;&gt;""),AND(ND11&gt;=NG$16,ND11&lt;&gt;"",NF11&gt;=NG$20,NF11&lt;&gt;""),AND(OB11&gt;=OO$16,OB11&lt;&gt;"",OD11&gt;=OO$20,OD11&lt;&gt;""),AND(OE11&gt;=OO$16,OE11&lt;&gt;"",OG11&gt;=OO$20,OG11&lt;&gt;""),AND(OI11&gt;=OO$16,OI11&lt;&gt;"",OK11&gt;=OO$20,OK11&lt;&gt;""),AND(OL11&gt;=OO$16,OL11&lt;&gt;"",ON11&gt;=OO$20,ON11&lt;&gt;""),AND(PJ11&gt;=PW$16,PJ11&lt;&gt;"",PL11&gt;=PW$20,PL11&lt;&gt;""),AND(PM11&gt;=PW$16,PM11&lt;&gt;"",PO11&gt;=PW$20,PO11&lt;&gt;""),AND(PQ11&gt;=PW$16,PQ11&lt;&gt;"",PS11&gt;=PW$20,PS11&lt;&gt;""),AND(PT11&gt;=PW$16,PT11&lt;&gt;"",PV11&gt;=PW$20,PV11&lt;&gt;""),AND(QR11&gt;=RE$16,QR11&lt;&gt;"",QT11&gt;=RE$20,QT11&lt;&gt;""),AND(QU11&gt;=RE$16,QU11&lt;&gt;"",QW11&gt;=RE$20,QW11&lt;&gt;""),AND(QY11&gt;=RE$16,QY11&lt;&gt;"",RA11&gt;=RE$20,RA11&lt;&gt;""),AND(RB11&gt;=RE$16,RB11&lt;&gt;"",RD11&gt;=RE$20,RD11&lt;&gt;""),AND(RZ11&gt;=SM$16,RZ11&lt;&gt;"",SB11&gt;=SM$20,SB11&lt;&gt;""),AND(SC11&gt;=SM$16,SC11&lt;&gt;"",SE11&gt;=SM$20,SE11&lt;&gt;""),AND(SG11&gt;=SM$16,SG11&lt;&gt;"",SI11&gt;=SM$20,SI11&lt;&gt;""),AND(SJ11&gt;=SM$16,SJ11&lt;&gt;"",SL11&gt;=SM$20,SL11&lt;&gt;""),AND(TH11&gt;=TU$16,TH11&lt;&gt;"",TJ11&gt;=TU$20,TJ11&lt;&gt;""),AND(TK11&gt;=TU$16,TK11&lt;&gt;"",TM11&gt;=TU$20,TM11&lt;&gt;""),AND(TO11&gt;=TU$16,TO11&lt;&gt;"",TQ11&gt;=TU$20,TQ11&lt;&gt;""),AND(TR11&gt;=TU$16,TR11&lt;&gt;"",TT11&gt;=TU$20,TT11&lt;&gt;""),AND(UP11&gt;=VC$16,UP11&lt;&gt;"",UR11&gt;=VC$20,UR11&lt;&gt;""),AND(US11&gt;=VC$16,US11&lt;&gt;"",UU11&gt;=VC$20,UU11&lt;&gt;""),AND(UW11&gt;=VC$16,UW11&lt;&gt;"",UY11&gt;=VC$20,UY11&lt;&gt;""),AND(UZ11&gt;=VC$16,UZ11&lt;&gt;"",VB11&gt;=VC$20,VB11&lt;&gt;""),AND(VX11&gt;=WK$16,VX11&lt;&gt;"",VZ11&gt;=WK$20,VZ11&lt;&gt;""),AND(WA11&gt;=WK$16,WA11&lt;&gt;"",WC11&gt;=WK$20,WC11&lt;&gt;""),AND(WE11&gt;=WK$16,WE11&lt;&gt;"",WG11&gt;=WK$20,WG11&lt;&gt;""),AND(WH11&gt;=WK$16,WH11&lt;&gt;"",WJ11&gt;=WK$20,WJ11&lt;&gt;"")),"Excellence",IF(I11="P","Worlds Team",IF(F11="P","National Team","")))))</f>
        <v>No DD</v>
      </c>
      <c r="I11" s="3" t="str">
        <f>IF(OR(AND(AG11&gt;=AQ$15,AG11&lt;&gt;"",AI11&gt;=AQ$19,AI11&lt;&gt;"",AF11=""),AND(AJ11&gt;=AQ$15,AJ11&lt;&gt;"",AL11&gt;=AQ$19,AL11&lt;&gt;"",AF11=""),AND(AN11&gt;=AQ$15,AN11&lt;&gt;"",AP11&gt;=AQ$19,AP11&lt;&gt;"",AF11=""),AND(BH11&gt;=BR$15,BH11&lt;&gt;"",BJ11&gt;=BR$19,BJ11&lt;&gt;"",BG11=""),AND(BK11&gt;=BR$15,BK11&lt;&gt;"",BM11&gt;=BR$19,BM11&lt;&gt;"",BG11=""),AND(BO11&gt;=BR$15,BO11&lt;&gt;"",BQ11&gt;=BR$19,BQ11&lt;&gt;"",BG11=""),AND(CI11&gt;=CS$15,CI11&lt;&gt;"",CK11&gt;=CS$19,CK11&lt;&gt;"",CH11=""),AND(CL11&gt;=CS$15,CL11&lt;&gt;"",CN11&gt;=CS$19,CN11&lt;&gt;"",CH11=""),AND(CP11&gt;=CS$15,CP11&lt;&gt;"",CR11&gt;=CS$19,CR11&lt;&gt;"",CH11=""),AND(DP11&gt;=EC$15,DP11&lt;&gt;"",DR11&gt;=EC$19,DR11&lt;&gt;""),AND(DS11&gt;=EC$15,DS11&lt;&gt;"",DU11&gt;=EC$19,DU11&lt;&gt;""),AND(DW11&gt;=EC$15,DW11&lt;&gt;"",DY11&gt;=EC$19,DY11&lt;&gt;""),AND(DZ11&gt;=EC$15,DZ11&lt;&gt;"",EB11&gt;=EC$19,EB11&lt;&gt;""),AND(EX11&gt;=FK$15,EX11&lt;&gt;"",EZ11&gt;=FK$19,EZ11&lt;&gt;""),AND(FA11&gt;=FK$15,FA11&lt;&gt;"",FC11&gt;=FK$19,FC11&lt;&gt;""),AND(FE11&gt;=FK$15,FE11&lt;&gt;"",FG11&gt;=FK$19,FG11&lt;&gt;""),AND(FH11&gt;=FK$15,FH11&lt;&gt;"",FJ11&gt;=FK$19,FJ11&lt;&gt;""),AND(GF11&gt;=GS$15,GF11&lt;&gt;"",GH11&gt;=GS$19,GH11&lt;&gt;""),AND(GI11&gt;=GS$15,GI11&lt;&gt;"",GK11&gt;=GS$19,GK11&lt;&gt;""),AND(GM11&gt;=GS$15,GM11&lt;&gt;"",GO11&gt;=GS$19,GO11&lt;&gt;""),AND(GP11&gt;=GS$15,GP11&lt;&gt;"",GR11&gt;=GS$19,GR11&lt;&gt;""),AND(HN11&gt;=IA$15,HN11&lt;&gt;"",HP11&gt;=IA$19,HP11&lt;&gt;""),AND(HQ11&gt;=IA$15,HQ11&lt;&gt;"",HS11&gt;=IA$19,HS11&lt;&gt;""),AND(HU11&gt;=IA$15,HU11&lt;&gt;"",HW11&gt;=IA$19,HW11&lt;&gt;""),AND(HX11&gt;=IA$15,HX11&lt;&gt;"",HZ11&gt;=IA$19,HZ11&lt;&gt;""),AND(IV11&gt;=JI$15,IV11&lt;&gt;"",IX11&gt;=JI$19,IX11&lt;&gt;""),AND(IY11&gt;=JI$15,IY11&lt;&gt;"",JA11&gt;=JI$19,JA11&lt;&gt;""),AND(JC11&gt;=JI$15,JC11&lt;&gt;"",JE11&gt;=JI$19,JE11&lt;&gt;""),AND(JF11&gt;=JI$15,JF11&lt;&gt;"",JH11&gt;=JI$19,JH11&lt;&gt;""),AND(KD11&gt;=KQ$15,KD11&lt;&gt;"",KF11&gt;=KQ$19,KF11&lt;&gt;""),AND(KG11&gt;=KQ$15,KG11&lt;&gt;"",KI11&gt;=KQ$19,KI11&lt;&gt;""),AND(KK11&gt;=KQ$15,KK11&lt;&gt;"",KM11&gt;=KQ$19,KM11&lt;&gt;""),AND(KN11&gt;=KQ$15,KN11&lt;&gt;"",KP11&gt;=KQ$19,KP11&lt;&gt;""),AND(LL11&gt;=LY$15,LL11&lt;&gt;"",LN11&gt;=LY$19,LN11&lt;&gt;""),AND(LO11&gt;=LY$15,LO11&lt;&gt;"",LQ11&gt;=LY$19,LQ11&lt;&gt;""),AND(LS11&gt;=LY$15,LS11&lt;&gt;"",LU11&gt;=LY$19,LU11&lt;&gt;""),AND(LV11&gt;=LY$15,LV11&lt;&gt;"",LX11&gt;=LY$19,LX11&lt;&gt;""),AND(MT11&gt;=NG$15,MT11&lt;&gt;"",MV11&gt;=NG$19,MV11&lt;&gt;""),AND(MW11&gt;=NG$15,MW11&lt;&gt;"",MY11&gt;=NG$19,MY11&lt;&gt;""),AND(NA11&gt;=NG$15,NA11&lt;&gt;"",NC11&gt;=NG$19,NC11&lt;&gt;""),AND(ND11&gt;=NG$15,ND11&lt;&gt;"",NF11&gt;=NG$19,NF11&lt;&gt;""),AND(OB11&gt;=OO$15,OB11&lt;&gt;"",OD11&gt;=OO$19,OD11&lt;&gt;""),AND(OE11&gt;=OO$15,OE11&lt;&gt;"",OG11&gt;=OO$19,OG11&lt;&gt;""),AND(OI11&gt;=OO$15,OI11&lt;&gt;"",OK11&gt;=OO$19,OK11&lt;&gt;""),AND(OL11&gt;=OO$15,OL11&lt;&gt;"",ON11&gt;=OO$19,ON11&lt;&gt;""),AND(PJ11&gt;=PW$15,PJ11&lt;&gt;"",PL11&gt;=PW$19,PL11&lt;&gt;""),AND(PM11&gt;=PW$15,PM11&lt;&gt;"",PO11&gt;=PW$19,PO11&lt;&gt;""),AND(PQ11&gt;=PW$15,PQ11&lt;&gt;"",PS11&gt;=PW$19,PS11&lt;&gt;""),AND(PT11&gt;=PW$15,PT11&lt;&gt;"",PV11&gt;=PW$19,PV11&lt;&gt;""),AND(QR11&gt;=RE$15,QR11&lt;&gt;"",QT11&gt;=RE$19,QT11&lt;&gt;""),AND(QU11&gt;=RE$15,QU11&lt;&gt;"",QW11&gt;=RE$19,QW11&lt;&gt;""),AND(QY11&gt;=RE$15,QY11&lt;&gt;"",RA11&gt;=RE$19,RA11&lt;&gt;""),AND(RB11&gt;=RE$15,RB11&lt;&gt;"",RD11&gt;=RE$19,RD11&lt;&gt;""),AND(RZ11&gt;=SM$15,RZ11&lt;&gt;"",SB11&gt;=SM$19,SB11&lt;&gt;""),AND(SC11&gt;=SM$15,SC11&lt;&gt;"",SE11&gt;=SM$19,SE11&lt;&gt;""),AND(SG11&gt;=SM$15,SG11&lt;&gt;"",SI11&gt;=SM$19,SI11&lt;&gt;""),AND(SJ11&gt;=SM$15,SJ11&lt;&gt;"",SL11&gt;=SM$19,SL11&lt;&gt;""),AND(TH11&gt;=TU$15,TH11&lt;&gt;"",TJ11&gt;=TU$19,TJ11&lt;&gt;""),AND(TK11&gt;=TU$15,TK11&lt;&gt;"",TM11&gt;=TU$19,TM11&lt;&gt;""),AND(TO11&gt;=TU$15,TO11&lt;&gt;"",TQ11&gt;=TU$19,TQ11&lt;&gt;""),AND(TR11&gt;=TU$15,TR11&lt;&gt;"",TT11&gt;=TU$19,TT11&lt;&gt;""),AND(UP11&gt;=VC$15,UP11&lt;&gt;"",UR11&gt;=VC$19,UR11&lt;&gt;""),AND(US11&gt;=VC$15,US11&lt;&gt;"",UU11&gt;=VC$19,UU11&lt;&gt;""),AND(UW11&gt;=VC$15,UW11&lt;&gt;"",UY11&gt;=VC$19,UY11&lt;&gt;""),AND(UZ11&gt;=VC$15,UZ11&lt;&gt;"",VB11&gt;=VC$19,VB11&lt;&gt;""),AND(VX11&gt;=WK$15,VX11&lt;&gt;"",VZ11&gt;=WK$19,VZ11&lt;&gt;""),AND(WA11&gt;=WK$15,WA11&lt;&gt;"",WC11&gt;=WK$19,WC11&lt;&gt;""),AND(WE11&gt;=WK$15,WE11&lt;&gt;"",WG11&gt;=WK$19,WG11&lt;&gt;""),AND(WH11&gt;=WK$15,WH11&lt;&gt;"",WJ11&gt;=WK$19,WJ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44.92</v>
      </c>
      <c r="O11" s="11" t="str">
        <f>IF(N11="","",IF(N11=CT11,"("&amp;CT$2&amp;")",IF(N11=CU11,"("&amp;CU$2&amp;")")))</f>
        <v>(Final)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2025 Pan Am Championships (May 18)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>IF(S11&gt;0,S11,"")</f>
        <v/>
      </c>
      <c r="AH11" s="38" t="str">
        <f>IF(T11&gt;0,T11,"")</f>
        <v/>
      </c>
      <c r="AI11" s="40" t="str">
        <f>IF(SUM(Q11:T11)-U11&gt;0,SUM(Q11:T11)-U11,"")</f>
        <v/>
      </c>
      <c r="AJ11" s="40" t="str">
        <f>IF(X11&gt;0,X11,"")</f>
        <v/>
      </c>
      <c r="AK11" s="40" t="str">
        <f>IF(Y11&gt;0,Y11,"")</f>
        <v/>
      </c>
      <c r="AL11" s="40" t="str">
        <f>IF(SUM(V11:Y11)-Z11&gt;0,SUM(V11:Y11)-Z11,"")</f>
        <v/>
      </c>
      <c r="AM11" s="40" t="str">
        <f>IF(AI11="","",MAX(AI11,AL11))</f>
        <v/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 t="str">
        <f>IF(SUM(AM11,AP11)&gt;0,SUM(AM11,AP11),"")</f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>
        <f>IF(MAX(DV11,FD11,GL11,HT11,JB11,KJ11,LR11,MZ11,OH11,PP11,QX11,SF11,TN11,UV11,WD11)-IF(L11="",0,L11)&gt;0.001,MAX(DV11,FD11,GL11,HT11,JB11,KJ11,LR11,MZ11,OH11,PP11,QX11,SF11,TN11,UV11,WD11)-IF(L11="",0,L11),"")</f>
        <v>44.9</v>
      </c>
      <c r="CU11" s="51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>44.92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>
        <v>5.5</v>
      </c>
      <c r="EE11" s="18">
        <v>6.6</v>
      </c>
      <c r="EF11" s="18">
        <v>7.2</v>
      </c>
      <c r="EG11" s="18">
        <v>11.7</v>
      </c>
      <c r="EH11" s="18">
        <v>0</v>
      </c>
      <c r="EI11" s="18">
        <v>7.2</v>
      </c>
      <c r="EJ11" s="18">
        <v>9.3000000000000007</v>
      </c>
      <c r="EK11" s="18">
        <v>10.9</v>
      </c>
      <c r="EL11" s="18">
        <v>17.5</v>
      </c>
      <c r="EM11" s="18">
        <v>0</v>
      </c>
      <c r="EN11" s="18"/>
      <c r="EO11" s="18"/>
      <c r="EP11" s="18"/>
      <c r="EQ11" s="18"/>
      <c r="ER11" s="18"/>
      <c r="ES11" s="18">
        <v>7.55</v>
      </c>
      <c r="ET11" s="18">
        <v>9.15</v>
      </c>
      <c r="EU11" s="18">
        <v>10.9</v>
      </c>
      <c r="EV11" s="18">
        <v>17.32</v>
      </c>
      <c r="EW11" s="18">
        <v>0</v>
      </c>
      <c r="EX11" s="11">
        <f>IF(EF11&gt;0,EF11,"")</f>
        <v>7.2</v>
      </c>
      <c r="EY11" s="11">
        <f>IF(EG11&gt;0,EG11,"")</f>
        <v>11.7</v>
      </c>
      <c r="EZ11" s="11">
        <f>IF(SUM(ED11:EG11)-EH11&gt;0,SUM(ED11:EG11)-EH11,"")</f>
        <v>31</v>
      </c>
      <c r="FA11" s="11">
        <f>IF(EK11&gt;0,EK11,"")</f>
        <v>10.9</v>
      </c>
      <c r="FB11" s="11">
        <f>IF(EL11&gt;0,EL11,"")</f>
        <v>17.5</v>
      </c>
      <c r="FC11" s="11">
        <f>IF(SUM(EI11:EL11)-EM11&gt;0,SUM(EI11:EL11)-EM11,"")</f>
        <v>44.9</v>
      </c>
      <c r="FD11" s="11">
        <f>IF(MAX(EZ11,FC11)&gt;0,MAX(EZ11,FC11),"")</f>
        <v>44.9</v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>
        <f>IF(EU11&gt;0,EU11,"")</f>
        <v>10.9</v>
      </c>
      <c r="FI11" s="11">
        <f>IF(EV11&gt;0,EV11,"")</f>
        <v>17.32</v>
      </c>
      <c r="FJ11" s="11">
        <f>IF(SUM(ES11:EV11)-EW11&gt;0,SUM(ES11:EV11)-EW11,"")</f>
        <v>44.92</v>
      </c>
      <c r="FK11" s="11">
        <f>IF(SUM(FD11,FG11,FJ11)&gt;0,SUM(FD11,FG11,FJ11),"")</f>
        <v>89.82</v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B12" s="5"/>
      <c r="D12" s="1"/>
    </row>
    <row r="13" spans="1:636" x14ac:dyDescent="0.2">
      <c r="G13" s="36"/>
      <c r="I13" s="36"/>
    </row>
    <row r="14" spans="1:636" x14ac:dyDescent="0.2">
      <c r="B14" s="23" t="s">
        <v>51</v>
      </c>
      <c r="C14" s="5"/>
      <c r="G14" s="3"/>
      <c r="AJ14" s="41"/>
      <c r="AK14" s="41"/>
      <c r="AL14" s="41"/>
      <c r="AN14" s="32"/>
      <c r="AO14" s="32"/>
      <c r="AQ14" s="42">
        <v>10.4</v>
      </c>
      <c r="BK14" s="41"/>
      <c r="BL14" s="41"/>
      <c r="BM14" s="41"/>
      <c r="BO14" s="32"/>
      <c r="BP14" s="32"/>
      <c r="BR14" s="42">
        <v>11</v>
      </c>
      <c r="CL14" s="41"/>
      <c r="CM14" s="41"/>
      <c r="CN14" s="41"/>
      <c r="CP14" s="32"/>
      <c r="CQ14" s="32"/>
      <c r="CS14" s="42">
        <v>11</v>
      </c>
      <c r="DP14" s="5"/>
      <c r="DQ14" s="5"/>
      <c r="DZ14" s="2"/>
      <c r="EA14" s="2"/>
      <c r="EC14" s="42">
        <v>11</v>
      </c>
      <c r="EX14" s="5"/>
      <c r="EY14" s="5"/>
      <c r="FH14" s="2"/>
      <c r="FI14" s="2"/>
      <c r="FK14" s="42">
        <v>11</v>
      </c>
      <c r="GF14" s="5"/>
      <c r="GG14" s="5"/>
      <c r="GP14" s="2"/>
      <c r="GQ14" s="2"/>
      <c r="GS14" s="42">
        <v>11</v>
      </c>
      <c r="HN14" s="5"/>
      <c r="HO14" s="5"/>
      <c r="HX14" s="2"/>
      <c r="HY14" s="2"/>
      <c r="IA14" s="42">
        <v>11</v>
      </c>
      <c r="IV14" s="5"/>
      <c r="IW14" s="5"/>
      <c r="JF14" s="2"/>
      <c r="JG14" s="2"/>
      <c r="JI14" s="42">
        <v>11</v>
      </c>
      <c r="KD14" s="5"/>
      <c r="KE14" s="5"/>
      <c r="KN14" s="2"/>
      <c r="KO14" s="2"/>
      <c r="KQ14" s="42">
        <v>11</v>
      </c>
      <c r="LL14" s="5"/>
      <c r="LM14" s="5"/>
      <c r="LV14" s="2"/>
      <c r="LW14" s="2"/>
      <c r="LY14" s="42">
        <v>11</v>
      </c>
      <c r="MT14" s="5"/>
      <c r="MU14" s="5"/>
      <c r="ND14" s="2"/>
      <c r="NE14" s="2"/>
      <c r="NG14" s="42">
        <v>11</v>
      </c>
      <c r="OB14" s="5"/>
      <c r="OC14" s="5"/>
      <c r="OL14" s="2"/>
      <c r="OM14" s="2"/>
      <c r="OO14" s="42">
        <v>11</v>
      </c>
      <c r="PJ14" s="5"/>
      <c r="PK14" s="5"/>
      <c r="PT14" s="2"/>
      <c r="PU14" s="2"/>
      <c r="PW14" s="42">
        <v>11</v>
      </c>
      <c r="QR14" s="5"/>
      <c r="QS14" s="5"/>
      <c r="RB14" s="2"/>
      <c r="RC14" s="2"/>
      <c r="RE14" s="42">
        <v>11</v>
      </c>
      <c r="RZ14" s="5"/>
      <c r="SA14" s="5"/>
      <c r="SJ14" s="2"/>
      <c r="SK14" s="2"/>
      <c r="SM14" s="42">
        <v>11</v>
      </c>
      <c r="TH14" s="5"/>
      <c r="TI14" s="5"/>
      <c r="TR14" s="2"/>
      <c r="TS14" s="2"/>
      <c r="TU14" s="42">
        <v>11</v>
      </c>
      <c r="UP14" s="5"/>
      <c r="UQ14" s="5"/>
      <c r="UZ14" s="2"/>
      <c r="VA14" s="2"/>
      <c r="VC14" s="42">
        <v>11</v>
      </c>
      <c r="VX14" s="5"/>
      <c r="VY14" s="5"/>
      <c r="WH14" s="2"/>
      <c r="WI14" s="2"/>
      <c r="WK14" s="42">
        <v>11</v>
      </c>
    </row>
    <row r="15" spans="1:636" x14ac:dyDescent="0.2">
      <c r="B15" s="30" t="s">
        <v>50</v>
      </c>
      <c r="C15" s="5"/>
      <c r="P15" s="2"/>
      <c r="AJ15" s="41"/>
      <c r="AK15" s="41"/>
      <c r="AL15" s="41"/>
      <c r="AN15" s="32"/>
      <c r="AO15" s="32"/>
      <c r="AQ15" s="43">
        <v>11.2</v>
      </c>
      <c r="BK15" s="41"/>
      <c r="BL15" s="41"/>
      <c r="BM15" s="41"/>
      <c r="BO15" s="32"/>
      <c r="BP15" s="32"/>
      <c r="BR15" s="43">
        <v>11.4</v>
      </c>
      <c r="CL15" s="41"/>
      <c r="CM15" s="41"/>
      <c r="CN15" s="41"/>
      <c r="CP15" s="32"/>
      <c r="CQ15" s="32"/>
      <c r="CS15" s="43">
        <v>11.4</v>
      </c>
      <c r="DP15" s="5"/>
      <c r="DQ15" s="5"/>
      <c r="DZ15" s="2"/>
      <c r="EA15" s="2"/>
      <c r="EC15" s="43">
        <v>11.4</v>
      </c>
      <c r="EX15" s="5"/>
      <c r="EY15" s="5"/>
      <c r="FH15" s="2"/>
      <c r="FI15" s="2"/>
      <c r="FK15" s="43">
        <v>11.4</v>
      </c>
      <c r="GF15" s="5"/>
      <c r="GG15" s="5"/>
      <c r="GP15" s="2"/>
      <c r="GQ15" s="2"/>
      <c r="GS15" s="43">
        <v>11.4</v>
      </c>
      <c r="HN15" s="5"/>
      <c r="HO15" s="5"/>
      <c r="HX15" s="2"/>
      <c r="HY15" s="2"/>
      <c r="IA15" s="43">
        <v>11.4</v>
      </c>
      <c r="IV15" s="5"/>
      <c r="IW15" s="5"/>
      <c r="JF15" s="2"/>
      <c r="JG15" s="2"/>
      <c r="JI15" s="43">
        <v>11.4</v>
      </c>
      <c r="KD15" s="5"/>
      <c r="KE15" s="5"/>
      <c r="KN15" s="2"/>
      <c r="KO15" s="2"/>
      <c r="KQ15" s="43">
        <v>11.4</v>
      </c>
      <c r="LL15" s="5"/>
      <c r="LM15" s="5"/>
      <c r="LV15" s="2"/>
      <c r="LW15" s="2"/>
      <c r="LY15" s="43">
        <v>11.4</v>
      </c>
      <c r="MT15" s="5"/>
      <c r="MU15" s="5"/>
      <c r="ND15" s="2"/>
      <c r="NE15" s="2"/>
      <c r="NG15" s="43">
        <v>11.4</v>
      </c>
      <c r="OB15" s="5"/>
      <c r="OC15" s="5"/>
      <c r="OL15" s="2"/>
      <c r="OM15" s="2"/>
      <c r="OO15" s="43">
        <v>11.4</v>
      </c>
      <c r="PJ15" s="5"/>
      <c r="PK15" s="5"/>
      <c r="PT15" s="2"/>
      <c r="PU15" s="2"/>
      <c r="PW15" s="43">
        <v>11.4</v>
      </c>
      <c r="QR15" s="5"/>
      <c r="QS15" s="5"/>
      <c r="RB15" s="2"/>
      <c r="RC15" s="2"/>
      <c r="RE15" s="43">
        <v>11.4</v>
      </c>
      <c r="RZ15" s="5"/>
      <c r="SA15" s="5"/>
      <c r="SJ15" s="2"/>
      <c r="SK15" s="2"/>
      <c r="SM15" s="43">
        <v>11.4</v>
      </c>
      <c r="TH15" s="5"/>
      <c r="TI15" s="5"/>
      <c r="TR15" s="2"/>
      <c r="TS15" s="2"/>
      <c r="TU15" s="43">
        <v>11.4</v>
      </c>
      <c r="UP15" s="5"/>
      <c r="UQ15" s="5"/>
      <c r="UZ15" s="2"/>
      <c r="VA15" s="2"/>
      <c r="VC15" s="43">
        <v>11.4</v>
      </c>
      <c r="VX15" s="5"/>
      <c r="VY15" s="5"/>
      <c r="WH15" s="2"/>
      <c r="WI15" s="2"/>
      <c r="WK15" s="43">
        <v>11.4</v>
      </c>
    </row>
    <row r="16" spans="1:636" x14ac:dyDescent="0.2">
      <c r="A16" s="5"/>
      <c r="B16" s="31" t="s">
        <v>63</v>
      </c>
      <c r="C16" s="5"/>
      <c r="E16" s="2"/>
      <c r="AJ16" s="41"/>
      <c r="AK16" s="41"/>
      <c r="AL16" s="41"/>
      <c r="AM16" s="32"/>
      <c r="AN16" s="32"/>
      <c r="AO16" s="32"/>
      <c r="AP16" s="32"/>
      <c r="AQ16" s="44">
        <v>12</v>
      </c>
      <c r="BK16" s="41"/>
      <c r="BL16" s="41"/>
      <c r="BM16" s="41"/>
      <c r="BO16" s="32"/>
      <c r="BP16" s="32"/>
      <c r="BR16" s="44">
        <v>12.4</v>
      </c>
      <c r="CL16" s="41"/>
      <c r="CM16" s="41"/>
      <c r="CN16" s="41"/>
      <c r="CO16" s="32"/>
      <c r="CP16" s="32"/>
      <c r="CQ16" s="32"/>
      <c r="CR16" s="32"/>
      <c r="CS16" s="44">
        <v>12.4</v>
      </c>
      <c r="DP16" s="5"/>
      <c r="DQ16" s="5"/>
      <c r="DZ16" s="2"/>
      <c r="EA16" s="2"/>
      <c r="EC16" s="44">
        <v>0</v>
      </c>
      <c r="EX16" s="5"/>
      <c r="EY16" s="5"/>
      <c r="FH16" s="2"/>
      <c r="FI16" s="2"/>
      <c r="FK16" s="44">
        <v>0</v>
      </c>
      <c r="GF16" s="5"/>
      <c r="GG16" s="5"/>
      <c r="GP16" s="2"/>
      <c r="GQ16" s="2"/>
      <c r="GS16" s="44">
        <v>0</v>
      </c>
      <c r="HN16" s="5"/>
      <c r="HO16" s="5"/>
      <c r="HX16" s="2"/>
      <c r="HY16" s="2"/>
      <c r="IA16" s="44">
        <v>0</v>
      </c>
      <c r="IV16" s="5"/>
      <c r="IW16" s="5"/>
      <c r="JF16" s="2"/>
      <c r="JG16" s="2"/>
      <c r="JI16" s="44">
        <v>0</v>
      </c>
      <c r="KD16" s="5"/>
      <c r="KE16" s="5"/>
      <c r="KN16" s="2"/>
      <c r="KO16" s="2"/>
      <c r="KQ16" s="44">
        <v>0</v>
      </c>
      <c r="LL16" s="5"/>
      <c r="LM16" s="5"/>
      <c r="LV16" s="2"/>
      <c r="LW16" s="2"/>
      <c r="LY16" s="44">
        <v>0</v>
      </c>
      <c r="MT16" s="5"/>
      <c r="MU16" s="5"/>
      <c r="ND16" s="2"/>
      <c r="NE16" s="2"/>
      <c r="NG16" s="44">
        <v>0</v>
      </c>
      <c r="OB16" s="5"/>
      <c r="OC16" s="5"/>
      <c r="OL16" s="2"/>
      <c r="OM16" s="2"/>
      <c r="OO16" s="44">
        <v>0</v>
      </c>
      <c r="PJ16" s="5"/>
      <c r="PK16" s="5"/>
      <c r="PT16" s="2"/>
      <c r="PU16" s="2"/>
      <c r="PW16" s="44">
        <v>0</v>
      </c>
      <c r="QR16" s="5"/>
      <c r="QS16" s="5"/>
      <c r="RB16" s="2"/>
      <c r="RC16" s="2"/>
      <c r="RE16" s="44">
        <v>0</v>
      </c>
      <c r="RZ16" s="5"/>
      <c r="SA16" s="5"/>
      <c r="SJ16" s="2"/>
      <c r="SK16" s="2"/>
      <c r="SM16" s="44">
        <v>0</v>
      </c>
      <c r="TH16" s="5"/>
      <c r="TI16" s="5"/>
      <c r="TR16" s="2"/>
      <c r="TS16" s="2"/>
      <c r="TU16" s="44">
        <v>0</v>
      </c>
      <c r="UP16" s="5"/>
      <c r="UQ16" s="5"/>
      <c r="UZ16" s="2"/>
      <c r="VA16" s="2"/>
      <c r="VC16" s="44">
        <v>0</v>
      </c>
      <c r="VX16" s="5"/>
      <c r="VY16" s="5"/>
      <c r="WH16" s="2"/>
      <c r="WI16" s="2"/>
      <c r="WK16" s="44">
        <v>0</v>
      </c>
    </row>
    <row r="17" spans="1:609" x14ac:dyDescent="0.2">
      <c r="A17" s="5"/>
      <c r="B17" s="35" t="s">
        <v>75</v>
      </c>
      <c r="C17" s="5"/>
      <c r="E17" s="2"/>
      <c r="AJ17" s="41"/>
      <c r="AK17" s="41"/>
      <c r="AL17" s="41"/>
      <c r="AM17" s="32"/>
      <c r="AN17" s="32"/>
      <c r="AO17" s="32"/>
      <c r="AP17" s="32"/>
      <c r="AQ17" s="45">
        <v>12.4</v>
      </c>
      <c r="BK17" s="41"/>
      <c r="BL17" s="41"/>
      <c r="BM17" s="41"/>
      <c r="BO17" s="32"/>
      <c r="BP17" s="32"/>
      <c r="BR17" s="45">
        <v>13.6</v>
      </c>
      <c r="CL17" s="41"/>
      <c r="CM17" s="41"/>
      <c r="CN17" s="41"/>
      <c r="CO17" s="32"/>
      <c r="CP17" s="32"/>
      <c r="CQ17" s="32"/>
      <c r="CR17" s="32"/>
      <c r="CS17" s="45">
        <v>13.6</v>
      </c>
      <c r="DP17" s="5"/>
      <c r="DQ17" s="5"/>
      <c r="DZ17" s="2"/>
      <c r="EA17" s="2"/>
      <c r="EC17" s="45">
        <v>0</v>
      </c>
      <c r="EX17" s="5"/>
      <c r="EY17" s="5"/>
      <c r="FH17" s="2"/>
      <c r="FI17" s="2"/>
      <c r="FK17" s="45">
        <v>0</v>
      </c>
      <c r="GF17" s="5"/>
      <c r="GG17" s="5"/>
      <c r="GP17" s="2"/>
      <c r="GQ17" s="2"/>
      <c r="GS17" s="45">
        <v>0</v>
      </c>
      <c r="HN17" s="5"/>
      <c r="HO17" s="5"/>
      <c r="HX17" s="2"/>
      <c r="HY17" s="2"/>
      <c r="IA17" s="45">
        <v>0</v>
      </c>
      <c r="IV17" s="5"/>
      <c r="IW17" s="5"/>
      <c r="JF17" s="2"/>
      <c r="JG17" s="2"/>
      <c r="JI17" s="45">
        <v>0</v>
      </c>
      <c r="KD17" s="5"/>
      <c r="KE17" s="5"/>
      <c r="KN17" s="2"/>
      <c r="KO17" s="2"/>
      <c r="KQ17" s="45">
        <v>0</v>
      </c>
      <c r="LL17" s="5"/>
      <c r="LM17" s="5"/>
      <c r="LV17" s="2"/>
      <c r="LW17" s="2"/>
      <c r="LY17" s="45">
        <v>0</v>
      </c>
      <c r="MT17" s="5"/>
      <c r="MU17" s="5"/>
      <c r="ND17" s="2"/>
      <c r="NE17" s="2"/>
      <c r="NG17" s="45">
        <v>0</v>
      </c>
      <c r="OB17" s="5"/>
      <c r="OC17" s="5"/>
      <c r="OL17" s="2"/>
      <c r="OM17" s="2"/>
      <c r="OO17" s="45">
        <v>0</v>
      </c>
      <c r="PJ17" s="5"/>
      <c r="PK17" s="5"/>
      <c r="PT17" s="2"/>
      <c r="PU17" s="2"/>
      <c r="PW17" s="45">
        <v>0</v>
      </c>
      <c r="QR17" s="5"/>
      <c r="QS17" s="5"/>
      <c r="RB17" s="2"/>
      <c r="RC17" s="2"/>
      <c r="RE17" s="45">
        <v>0</v>
      </c>
      <c r="RZ17" s="5"/>
      <c r="SA17" s="5"/>
      <c r="SJ17" s="2"/>
      <c r="SK17" s="2"/>
      <c r="SM17" s="45">
        <v>0</v>
      </c>
      <c r="TH17" s="5"/>
      <c r="TI17" s="5"/>
      <c r="TR17" s="2"/>
      <c r="TS17" s="2"/>
      <c r="TU17" s="45">
        <v>0</v>
      </c>
      <c r="UP17" s="5"/>
      <c r="UQ17" s="5"/>
      <c r="UZ17" s="2"/>
      <c r="VA17" s="2"/>
      <c r="VC17" s="45">
        <v>0</v>
      </c>
      <c r="VX17" s="5"/>
      <c r="VY17" s="5"/>
      <c r="WH17" s="2"/>
      <c r="WI17" s="2"/>
      <c r="WK17" s="45">
        <v>0</v>
      </c>
    </row>
    <row r="18" spans="1:609" x14ac:dyDescent="0.2">
      <c r="A18" s="5"/>
      <c r="B18" s="34" t="s">
        <v>48</v>
      </c>
      <c r="C18" s="5"/>
      <c r="AJ18" s="41"/>
      <c r="AK18" s="41"/>
      <c r="AL18" s="41"/>
      <c r="AM18" s="32"/>
      <c r="AN18" s="32"/>
      <c r="AO18" s="32"/>
      <c r="AP18" s="32"/>
      <c r="AQ18" s="46">
        <v>44</v>
      </c>
      <c r="BK18" s="41"/>
      <c r="BL18" s="41"/>
      <c r="BM18" s="41"/>
      <c r="BO18" s="32"/>
      <c r="BP18" s="32"/>
      <c r="BR18" s="46">
        <v>43.7</v>
      </c>
      <c r="CL18" s="41"/>
      <c r="CM18" s="41"/>
      <c r="CN18" s="41"/>
      <c r="CO18" s="32"/>
      <c r="CP18" s="32"/>
      <c r="CQ18" s="32"/>
      <c r="CR18" s="32"/>
      <c r="CS18" s="46">
        <v>43.7</v>
      </c>
      <c r="DP18" s="5"/>
      <c r="DQ18" s="5"/>
      <c r="DZ18" s="2"/>
      <c r="EA18" s="2"/>
      <c r="EC18" s="46">
        <v>43.7</v>
      </c>
      <c r="EX18" s="5"/>
      <c r="EY18" s="5"/>
      <c r="FH18" s="2"/>
      <c r="FI18" s="2"/>
      <c r="FK18" s="46">
        <v>43.7</v>
      </c>
      <c r="GF18" s="5"/>
      <c r="GG18" s="5"/>
      <c r="GP18" s="2"/>
      <c r="GQ18" s="2"/>
      <c r="GS18" s="46">
        <v>43.7</v>
      </c>
      <c r="HN18" s="5"/>
      <c r="HO18" s="5"/>
      <c r="HX18" s="2"/>
      <c r="HY18" s="2"/>
      <c r="IA18" s="46">
        <v>43.7</v>
      </c>
      <c r="IV18" s="5"/>
      <c r="IW18" s="5"/>
      <c r="JF18" s="2"/>
      <c r="JG18" s="2"/>
      <c r="JI18" s="46">
        <v>43.7</v>
      </c>
      <c r="KD18" s="5"/>
      <c r="KE18" s="5"/>
      <c r="KN18" s="2"/>
      <c r="KO18" s="2"/>
      <c r="KQ18" s="46">
        <v>43.7</v>
      </c>
      <c r="LL18" s="5"/>
      <c r="LM18" s="5"/>
      <c r="LV18" s="2"/>
      <c r="LW18" s="2"/>
      <c r="LY18" s="46">
        <v>43.7</v>
      </c>
      <c r="MT18" s="5"/>
      <c r="MU18" s="5"/>
      <c r="ND18" s="2"/>
      <c r="NE18" s="2"/>
      <c r="NG18" s="46">
        <v>43.7</v>
      </c>
      <c r="OB18" s="5"/>
      <c r="OC18" s="5"/>
      <c r="OL18" s="2"/>
      <c r="OM18" s="2"/>
      <c r="OO18" s="46">
        <v>43.7</v>
      </c>
      <c r="PJ18" s="5"/>
      <c r="PK18" s="5"/>
      <c r="PT18" s="2"/>
      <c r="PU18" s="2"/>
      <c r="PW18" s="46">
        <v>43.7</v>
      </c>
      <c r="QR18" s="5"/>
      <c r="QS18" s="5"/>
      <c r="RB18" s="2"/>
      <c r="RC18" s="2"/>
      <c r="RE18" s="46">
        <v>43.7</v>
      </c>
      <c r="RZ18" s="5"/>
      <c r="SA18" s="5"/>
      <c r="SJ18" s="2"/>
      <c r="SK18" s="2"/>
      <c r="SM18" s="46">
        <v>43.7</v>
      </c>
      <c r="TH18" s="5"/>
      <c r="TI18" s="5"/>
      <c r="TR18" s="2"/>
      <c r="TS18" s="2"/>
      <c r="TU18" s="46">
        <v>43.7</v>
      </c>
      <c r="UP18" s="5"/>
      <c r="UQ18" s="5"/>
      <c r="UZ18" s="2"/>
      <c r="VA18" s="2"/>
      <c r="VC18" s="46">
        <v>43.7</v>
      </c>
      <c r="VX18" s="5"/>
      <c r="VY18" s="5"/>
      <c r="WH18" s="2"/>
      <c r="WI18" s="2"/>
      <c r="WK18" s="46">
        <v>43.7</v>
      </c>
    </row>
    <row r="19" spans="1:609" x14ac:dyDescent="0.2">
      <c r="A19" s="5"/>
      <c r="B19" s="24" t="s">
        <v>49</v>
      </c>
      <c r="C19" s="5"/>
      <c r="AJ19" s="41"/>
      <c r="AK19" s="41"/>
      <c r="AL19" s="41"/>
      <c r="AM19" s="32"/>
      <c r="AN19" s="32"/>
      <c r="AO19" s="32"/>
      <c r="AP19" s="32"/>
      <c r="AQ19" s="47">
        <v>45.3</v>
      </c>
      <c r="BK19" s="41"/>
      <c r="BL19" s="41"/>
      <c r="BM19" s="41"/>
      <c r="BO19" s="32"/>
      <c r="BP19" s="32"/>
      <c r="BR19" s="47">
        <v>44.7</v>
      </c>
      <c r="CL19" s="41"/>
      <c r="CM19" s="41"/>
      <c r="CN19" s="41"/>
      <c r="CO19" s="32"/>
      <c r="CP19" s="32"/>
      <c r="CQ19" s="32"/>
      <c r="CR19" s="32"/>
      <c r="CS19" s="47">
        <v>44.7</v>
      </c>
      <c r="DP19" s="5"/>
      <c r="DQ19" s="5"/>
      <c r="DZ19" s="2"/>
      <c r="EA19" s="2"/>
      <c r="EC19" s="47">
        <v>44.7</v>
      </c>
      <c r="EX19" s="5"/>
      <c r="EY19" s="5"/>
      <c r="FH19" s="2"/>
      <c r="FI19" s="2"/>
      <c r="FK19" s="47">
        <v>44.7</v>
      </c>
      <c r="GF19" s="5"/>
      <c r="GG19" s="5"/>
      <c r="GP19" s="2"/>
      <c r="GQ19" s="2"/>
      <c r="GS19" s="47">
        <v>44.7</v>
      </c>
      <c r="HN19" s="5"/>
      <c r="HO19" s="5"/>
      <c r="HX19" s="2"/>
      <c r="HY19" s="2"/>
      <c r="IA19" s="47">
        <v>44.7</v>
      </c>
      <c r="IV19" s="5"/>
      <c r="IW19" s="5"/>
      <c r="JF19" s="2"/>
      <c r="JG19" s="2"/>
      <c r="JI19" s="47">
        <v>44.7</v>
      </c>
      <c r="KD19" s="5"/>
      <c r="KE19" s="5"/>
      <c r="KN19" s="2"/>
      <c r="KO19" s="2"/>
      <c r="KQ19" s="47">
        <v>44.7</v>
      </c>
      <c r="LL19" s="5"/>
      <c r="LM19" s="5"/>
      <c r="LV19" s="2"/>
      <c r="LW19" s="2"/>
      <c r="LY19" s="47">
        <v>44.7</v>
      </c>
      <c r="MT19" s="5"/>
      <c r="MU19" s="5"/>
      <c r="ND19" s="2"/>
      <c r="NE19" s="2"/>
      <c r="NG19" s="47">
        <v>44.7</v>
      </c>
      <c r="OB19" s="5"/>
      <c r="OC19" s="5"/>
      <c r="OL19" s="2"/>
      <c r="OM19" s="2"/>
      <c r="OO19" s="47">
        <v>44.7</v>
      </c>
      <c r="PJ19" s="5"/>
      <c r="PK19" s="5"/>
      <c r="PT19" s="2"/>
      <c r="PU19" s="2"/>
      <c r="PW19" s="47">
        <v>44.7</v>
      </c>
      <c r="QR19" s="5"/>
      <c r="QS19" s="5"/>
      <c r="RB19" s="2"/>
      <c r="RC19" s="2"/>
      <c r="RE19" s="47">
        <v>44.7</v>
      </c>
      <c r="RZ19" s="5"/>
      <c r="SA19" s="5"/>
      <c r="SJ19" s="2"/>
      <c r="SK19" s="2"/>
      <c r="SM19" s="47">
        <v>44.7</v>
      </c>
      <c r="TH19" s="5"/>
      <c r="TI19" s="5"/>
      <c r="TR19" s="2"/>
      <c r="TS19" s="2"/>
      <c r="TU19" s="47">
        <v>44.7</v>
      </c>
      <c r="UP19" s="5"/>
      <c r="UQ19" s="5"/>
      <c r="UZ19" s="2"/>
      <c r="VA19" s="2"/>
      <c r="VC19" s="47">
        <v>44.7</v>
      </c>
      <c r="VX19" s="5"/>
      <c r="VY19" s="5"/>
      <c r="WH19" s="2"/>
      <c r="WI19" s="2"/>
      <c r="WK19" s="47">
        <v>44.7</v>
      </c>
    </row>
    <row r="20" spans="1:609" x14ac:dyDescent="0.2">
      <c r="A20" s="5"/>
      <c r="B20" s="33" t="s">
        <v>62</v>
      </c>
      <c r="C20" s="5"/>
      <c r="AJ20" s="41"/>
      <c r="AK20" s="41"/>
      <c r="AL20" s="41"/>
      <c r="AM20" s="32"/>
      <c r="AN20" s="32"/>
      <c r="AO20" s="32"/>
      <c r="AP20" s="32"/>
      <c r="AQ20" s="48">
        <v>46</v>
      </c>
      <c r="BK20" s="41"/>
      <c r="BL20" s="41"/>
      <c r="BM20" s="41"/>
      <c r="BO20" s="32"/>
      <c r="BP20" s="32"/>
      <c r="BR20" s="48">
        <v>45.6</v>
      </c>
      <c r="CL20" s="41"/>
      <c r="CM20" s="41"/>
      <c r="CN20" s="41"/>
      <c r="CO20" s="32"/>
      <c r="CP20" s="32"/>
      <c r="CQ20" s="32"/>
      <c r="CR20" s="32"/>
      <c r="CS20" s="48">
        <v>45.6</v>
      </c>
      <c r="DP20" s="5"/>
      <c r="DQ20" s="5"/>
      <c r="DZ20" s="2"/>
      <c r="EA20" s="2"/>
      <c r="EB20" s="37"/>
      <c r="EC20" s="48">
        <v>45.6</v>
      </c>
      <c r="EX20" s="5"/>
      <c r="EY20" s="5"/>
      <c r="FH20" s="2"/>
      <c r="FI20" s="2"/>
      <c r="FJ20" s="37"/>
      <c r="FK20" s="48">
        <v>45.6</v>
      </c>
      <c r="GF20" s="5"/>
      <c r="GG20" s="5"/>
      <c r="GP20" s="2"/>
      <c r="GQ20" s="2"/>
      <c r="GR20" s="37"/>
      <c r="GS20" s="48">
        <v>45.6</v>
      </c>
      <c r="HN20" s="5"/>
      <c r="HO20" s="5"/>
      <c r="HX20" s="2"/>
      <c r="HY20" s="2"/>
      <c r="HZ20" s="37"/>
      <c r="IA20" s="48">
        <v>45.6</v>
      </c>
      <c r="IV20" s="5"/>
      <c r="IW20" s="5"/>
      <c r="JF20" s="2"/>
      <c r="JG20" s="2"/>
      <c r="JH20" s="37"/>
      <c r="JI20" s="48">
        <v>45.6</v>
      </c>
      <c r="KD20" s="5"/>
      <c r="KE20" s="5"/>
      <c r="KN20" s="2"/>
      <c r="KO20" s="2"/>
      <c r="KP20" s="37"/>
      <c r="KQ20" s="48">
        <v>45.6</v>
      </c>
      <c r="LL20" s="5"/>
      <c r="LM20" s="5"/>
      <c r="LV20" s="2"/>
      <c r="LW20" s="2"/>
      <c r="LX20" s="37"/>
      <c r="LY20" s="48">
        <v>45.6</v>
      </c>
      <c r="MT20" s="5"/>
      <c r="MU20" s="5"/>
      <c r="ND20" s="2"/>
      <c r="NE20" s="2"/>
      <c r="NF20" s="37"/>
      <c r="NG20" s="48">
        <v>45.6</v>
      </c>
      <c r="OB20" s="5"/>
      <c r="OC20" s="5"/>
      <c r="OL20" s="2"/>
      <c r="OM20" s="2"/>
      <c r="ON20" s="37"/>
      <c r="OO20" s="48">
        <v>45.6</v>
      </c>
      <c r="PJ20" s="5"/>
      <c r="PK20" s="5"/>
      <c r="PT20" s="2"/>
      <c r="PU20" s="2"/>
      <c r="PV20" s="37"/>
      <c r="PW20" s="48">
        <v>45.6</v>
      </c>
      <c r="QR20" s="5"/>
      <c r="QS20" s="5"/>
      <c r="RB20" s="2"/>
      <c r="RC20" s="2"/>
      <c r="RD20" s="37"/>
      <c r="RE20" s="48">
        <v>45.6</v>
      </c>
      <c r="RZ20" s="5"/>
      <c r="SA20" s="5"/>
      <c r="SJ20" s="2"/>
      <c r="SK20" s="2"/>
      <c r="SL20" s="37"/>
      <c r="SM20" s="48">
        <v>45.6</v>
      </c>
      <c r="TH20" s="5"/>
      <c r="TI20" s="5"/>
      <c r="TR20" s="2"/>
      <c r="TS20" s="2"/>
      <c r="TT20" s="37"/>
      <c r="TU20" s="48">
        <v>45.6</v>
      </c>
      <c r="UP20" s="5"/>
      <c r="UQ20" s="5"/>
      <c r="UZ20" s="2"/>
      <c r="VA20" s="2"/>
      <c r="VB20" s="37"/>
      <c r="VC20" s="48">
        <v>45.6</v>
      </c>
      <c r="VX20" s="5"/>
      <c r="VY20" s="5"/>
      <c r="WH20" s="2"/>
      <c r="WI20" s="2"/>
      <c r="WJ20" s="37"/>
      <c r="WK20" s="48">
        <v>45.6</v>
      </c>
    </row>
    <row r="21" spans="1:609" x14ac:dyDescent="0.2">
      <c r="A21" s="5"/>
      <c r="B21" s="25" t="s">
        <v>32</v>
      </c>
      <c r="C21" s="5"/>
      <c r="AJ21" s="41"/>
      <c r="AK21" s="41"/>
      <c r="AL21" s="41"/>
      <c r="AM21" s="32"/>
      <c r="AN21" s="41"/>
      <c r="AO21" s="41"/>
      <c r="AP21" s="32"/>
      <c r="AQ21" s="49">
        <v>46.6</v>
      </c>
      <c r="BK21" s="41"/>
      <c r="BL21" s="41"/>
      <c r="BM21" s="41"/>
      <c r="BO21" s="41"/>
      <c r="BP21" s="32"/>
      <c r="BR21" s="49">
        <v>46.7</v>
      </c>
      <c r="CL21" s="41"/>
      <c r="CM21" s="41"/>
      <c r="CN21" s="41"/>
      <c r="CO21" s="32"/>
      <c r="CP21" s="41"/>
      <c r="CQ21" s="32"/>
      <c r="CR21" s="32"/>
      <c r="CS21" s="49">
        <v>46.7</v>
      </c>
      <c r="DP21" s="5"/>
      <c r="DQ21" s="5"/>
      <c r="DZ21" s="41"/>
      <c r="EA21" s="2"/>
      <c r="EC21" s="49">
        <v>46.7</v>
      </c>
      <c r="EX21" s="5"/>
      <c r="EY21" s="5"/>
      <c r="FH21" s="41"/>
      <c r="FI21" s="2"/>
      <c r="FK21" s="49">
        <v>46.7</v>
      </c>
      <c r="GF21" s="5"/>
      <c r="GG21" s="5"/>
      <c r="GP21" s="41"/>
      <c r="GQ21" s="2"/>
      <c r="GS21" s="49">
        <v>46.7</v>
      </c>
      <c r="HN21" s="5"/>
      <c r="HO21" s="5"/>
      <c r="HX21" s="41"/>
      <c r="HY21" s="2"/>
      <c r="IA21" s="49">
        <v>46.7</v>
      </c>
      <c r="IV21" s="5"/>
      <c r="IW21" s="5"/>
      <c r="JF21" s="2"/>
      <c r="JG21" s="2"/>
      <c r="JI21" s="49">
        <v>46.7</v>
      </c>
      <c r="KD21" s="5"/>
      <c r="KE21" s="5"/>
      <c r="KN21" s="2"/>
      <c r="KO21" s="2"/>
      <c r="KQ21" s="49">
        <v>46.7</v>
      </c>
      <c r="LL21" s="5"/>
      <c r="LM21" s="5"/>
      <c r="LV21" s="2"/>
      <c r="LW21" s="2"/>
      <c r="LY21" s="49">
        <v>46.7</v>
      </c>
      <c r="MT21" s="5"/>
      <c r="MU21" s="5"/>
      <c r="ND21" s="2"/>
      <c r="NE21" s="2"/>
      <c r="NG21" s="49">
        <v>46.7</v>
      </c>
      <c r="OB21" s="5"/>
      <c r="OC21" s="5"/>
      <c r="OL21" s="2"/>
      <c r="OM21" s="2"/>
      <c r="OO21" s="49">
        <v>46.7</v>
      </c>
      <c r="PJ21" s="5"/>
      <c r="PK21" s="5"/>
      <c r="PT21" s="2"/>
      <c r="PU21" s="2"/>
      <c r="PW21" s="49">
        <v>46.7</v>
      </c>
      <c r="QR21" s="5"/>
      <c r="QS21" s="5"/>
      <c r="RB21" s="2"/>
      <c r="RC21" s="2"/>
      <c r="RE21" s="49">
        <v>46.7</v>
      </c>
      <c r="RZ21" s="5"/>
      <c r="SA21" s="5"/>
      <c r="SJ21" s="2"/>
      <c r="SK21" s="2"/>
      <c r="SM21" s="49">
        <v>46.7</v>
      </c>
      <c r="TH21" s="5"/>
      <c r="TI21" s="5"/>
      <c r="TR21" s="2"/>
      <c r="TS21" s="2"/>
      <c r="TU21" s="49">
        <v>46.7</v>
      </c>
      <c r="UP21" s="5"/>
      <c r="UQ21" s="5"/>
      <c r="UZ21" s="2"/>
      <c r="VA21" s="2"/>
      <c r="VC21" s="49">
        <v>46.7</v>
      </c>
      <c r="VX21" s="5"/>
      <c r="VY21" s="5"/>
      <c r="WH21" s="2"/>
      <c r="WI21" s="2"/>
      <c r="WK21" s="49">
        <v>46.7</v>
      </c>
    </row>
    <row r="22" spans="1:609" s="36" customFormat="1" x14ac:dyDescent="0.2">
      <c r="A22"/>
      <c r="B22" s="29" t="s">
        <v>54</v>
      </c>
      <c r="C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  <row r="42" spans="1:513" ht="17" x14ac:dyDescent="0.2">
      <c r="N42" s="10"/>
      <c r="O42" s="10"/>
      <c r="P42" s="10"/>
    </row>
    <row r="43" spans="1:513" ht="17" x14ac:dyDescent="0.2">
      <c r="N43" s="10"/>
      <c r="O43" s="10"/>
      <c r="P43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1">
      <sortCondition descending="1" ref="F1:F12"/>
    </sortState>
  </autoFilter>
  <mergeCells count="108"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</mergeCells>
  <phoneticPr fontId="21" type="noConversion"/>
  <conditionalFormatting sqref="H1:H1048576">
    <cfRule type="containsText" dxfId="405" priority="70" operator="containsText" text="No DD">
      <formula>NOT(ISERROR(SEARCH("No DD",H1)))</formula>
    </cfRule>
    <cfRule type="containsText" dxfId="404" priority="71" operator="containsText" text="Merit">
      <formula>NOT(ISERROR(SEARCH("Merit",H1)))</formula>
    </cfRule>
    <cfRule type="containsText" dxfId="403" priority="72" operator="containsText" text="Excellence">
      <formula>NOT(ISERROR(SEARCH("Excellence",H1)))</formula>
    </cfRule>
    <cfRule type="containsText" dxfId="402" priority="73" operator="containsText" text="Worlds Team">
      <formula>NOT(ISERROR(SEARCH("Worlds Team",H1)))</formula>
    </cfRule>
    <cfRule type="containsText" dxfId="401" priority="74" operator="containsText" text="National Team">
      <formula>NOT(ISERROR(SEARCH("National Team",H1)))</formula>
    </cfRule>
  </conditionalFormatting>
  <conditionalFormatting sqref="A4:A1048576">
    <cfRule type="expression" dxfId="400" priority="31">
      <formula>AND(G4&lt;&gt;"",F4="")</formula>
    </cfRule>
    <cfRule type="expression" dxfId="399" priority="75">
      <formula>IF(A4&gt;4,1,0)</formula>
    </cfRule>
  </conditionalFormatting>
  <conditionalFormatting sqref="Q4:AQ11">
    <cfRule type="expression" dxfId="398" priority="56" stopIfTrue="1">
      <formula>IF($AF4&lt;&gt;"",1,0)</formula>
    </cfRule>
  </conditionalFormatting>
  <conditionalFormatting sqref="AR4:BR11">
    <cfRule type="expression" dxfId="397" priority="69" stopIfTrue="1">
      <formula>IF($BG4&lt;&gt;"",1,0)</formula>
    </cfRule>
  </conditionalFormatting>
  <conditionalFormatting sqref="BS4:CS11">
    <cfRule type="expression" dxfId="396" priority="68" stopIfTrue="1">
      <formula>IF($CH4&lt;&gt;"",1,0)</formula>
    </cfRule>
  </conditionalFormatting>
  <conditionalFormatting sqref="BO22:BO1048576 BH1:BH1048576 BK1:BK1048576 BO1:BO20">
    <cfRule type="cellIs" dxfId="395" priority="81" operator="between">
      <formula>$BR$17</formula>
      <formula>1000</formula>
    </cfRule>
    <cfRule type="cellIs" dxfId="394" priority="82" operator="between">
      <formula>$BR$16</formula>
      <formula>$BR$17</formula>
    </cfRule>
    <cfRule type="cellIs" dxfId="393" priority="83" operator="between">
      <formula>$BR$15</formula>
      <formula>$BR$16</formula>
    </cfRule>
    <cfRule type="cellIs" dxfId="392" priority="84" operator="between">
      <formula>$BR$14</formula>
      <formula>$BR$15</formula>
    </cfRule>
  </conditionalFormatting>
  <conditionalFormatting sqref="CP22:CP1048576 CI1:CI1048576 CL1:CL1048576 CP1:CP20">
    <cfRule type="cellIs" dxfId="391" priority="77" operator="between">
      <formula>$CS$17</formula>
      <formula>1000</formula>
    </cfRule>
    <cfRule type="cellIs" dxfId="390" priority="78" operator="between">
      <formula>$CS$16</formula>
      <formula>$CS$17</formula>
    </cfRule>
    <cfRule type="cellIs" dxfId="389" priority="79" operator="between">
      <formula>$CS$15</formula>
      <formula>$CS$16</formula>
    </cfRule>
    <cfRule type="cellIs" dxfId="388" priority="80" operator="between">
      <formula>$CS$14</formula>
      <formula>$CS$15</formula>
    </cfRule>
  </conditionalFormatting>
  <conditionalFormatting sqref="HX22:HX1048576 HN1:HN1048576 HQ1:HQ1048576 HU1:HU1048576 HX1:HX20">
    <cfRule type="cellIs" dxfId="387" priority="63" operator="between">
      <formula>$IA$14</formula>
      <formula>$IA$15</formula>
    </cfRule>
  </conditionalFormatting>
  <conditionalFormatting sqref="AO21 AG1:AG1048576 AJ1:AJ1048576 AN1:AN1048576">
    <cfRule type="cellIs" dxfId="386" priority="57" operator="between">
      <formula>$AQ$17</formula>
      <formula>1000</formula>
    </cfRule>
    <cfRule type="cellIs" dxfId="385" priority="58" operator="between">
      <formula>$AQ$16</formula>
      <formula>$AQ$17</formula>
    </cfRule>
    <cfRule type="cellIs" dxfId="384" priority="59" operator="between">
      <formula>$AQ$15</formula>
      <formula>$AQ$16</formula>
    </cfRule>
    <cfRule type="cellIs" dxfId="383" priority="76" operator="between">
      <formula>$AQ$14</formula>
      <formula>$AQ$15</formula>
    </cfRule>
  </conditionalFormatting>
  <conditionalFormatting sqref="BO21">
    <cfRule type="cellIs" dxfId="382" priority="52" operator="between">
      <formula>$AQ$17</formula>
      <formula>1000</formula>
    </cfRule>
    <cfRule type="cellIs" dxfId="381" priority="53" operator="between">
      <formula>$AQ$16</formula>
      <formula>$AQ$17</formula>
    </cfRule>
    <cfRule type="cellIs" dxfId="380" priority="54" operator="between">
      <formula>$AQ$15</formula>
      <formula>$AQ$16</formula>
    </cfRule>
    <cfRule type="cellIs" dxfId="379" priority="55" operator="between">
      <formula>$AQ$14</formula>
      <formula>$AQ$15</formula>
    </cfRule>
  </conditionalFormatting>
  <conditionalFormatting sqref="CP21">
    <cfRule type="cellIs" dxfId="378" priority="48" operator="between">
      <formula>$AQ$17</formula>
      <formula>1000</formula>
    </cfRule>
    <cfRule type="cellIs" dxfId="377" priority="49" operator="between">
      <formula>$AQ$16</formula>
      <formula>$AQ$17</formula>
    </cfRule>
    <cfRule type="cellIs" dxfId="376" priority="50" operator="between">
      <formula>$AQ$15</formula>
      <formula>$AQ$16</formula>
    </cfRule>
    <cfRule type="cellIs" dxfId="375" priority="51" operator="between">
      <formula>$AQ$14</formula>
      <formula>$AQ$15</formula>
    </cfRule>
  </conditionalFormatting>
  <conditionalFormatting sqref="DZ21">
    <cfRule type="cellIs" dxfId="374" priority="44" operator="between">
      <formula>$AQ$17</formula>
      <formula>1000</formula>
    </cfRule>
    <cfRule type="cellIs" dxfId="373" priority="45" operator="between">
      <formula>$AQ$16</formula>
      <formula>$AQ$17</formula>
    </cfRule>
    <cfRule type="cellIs" dxfId="372" priority="46" operator="between">
      <formula>$AQ$15</formula>
      <formula>$AQ$16</formula>
    </cfRule>
    <cfRule type="cellIs" dxfId="371" priority="47" operator="between">
      <formula>$AQ$14</formula>
      <formula>$AQ$15</formula>
    </cfRule>
  </conditionalFormatting>
  <conditionalFormatting sqref="FH21">
    <cfRule type="cellIs" dxfId="370" priority="40" operator="between">
      <formula>$AQ$17</formula>
      <formula>1000</formula>
    </cfRule>
    <cfRule type="cellIs" dxfId="369" priority="41" operator="between">
      <formula>$AQ$16</formula>
      <formula>$AQ$17</formula>
    </cfRule>
    <cfRule type="cellIs" dxfId="368" priority="42" operator="between">
      <formula>$AQ$15</formula>
      <formula>$AQ$16</formula>
    </cfRule>
    <cfRule type="cellIs" dxfId="367" priority="43" operator="between">
      <formula>$AQ$14</formula>
      <formula>$AQ$15</formula>
    </cfRule>
  </conditionalFormatting>
  <conditionalFormatting sqref="HX21">
    <cfRule type="cellIs" dxfId="366" priority="36" operator="between">
      <formula>$AQ$17</formula>
      <formula>1000</formula>
    </cfRule>
    <cfRule type="cellIs" dxfId="365" priority="37" operator="between">
      <formula>$AQ$16</formula>
      <formula>$AQ$17</formula>
    </cfRule>
    <cfRule type="cellIs" dxfId="364" priority="38" operator="between">
      <formula>$AQ$15</formula>
      <formula>$AQ$16</formula>
    </cfRule>
    <cfRule type="cellIs" dxfId="363" priority="39" operator="between">
      <formula>$AQ$14</formula>
      <formula>$AQ$15</formula>
    </cfRule>
  </conditionalFormatting>
  <conditionalFormatting sqref="GP21">
    <cfRule type="cellIs" dxfId="362" priority="32" operator="between">
      <formula>$AQ$17</formula>
      <formula>1000</formula>
    </cfRule>
    <cfRule type="cellIs" dxfId="361" priority="33" operator="between">
      <formula>$AQ$16</formula>
      <formula>$AQ$17</formula>
    </cfRule>
    <cfRule type="cellIs" dxfId="360" priority="34" operator="between">
      <formula>$AQ$15</formula>
      <formula>$AQ$16</formula>
    </cfRule>
    <cfRule type="cellIs" dxfId="359" priority="35" operator="between">
      <formula>$AQ$14</formula>
      <formula>$AQ$15</formula>
    </cfRule>
  </conditionalFormatting>
  <conditionalFormatting sqref="K1:K1048576 M1:M1048576">
    <cfRule type="expression" dxfId="358" priority="85" stopIfTrue="1">
      <formula>IF(K1=$BS$1,1,0)</formula>
    </cfRule>
    <cfRule type="expression" dxfId="357" priority="86">
      <formula>IF(K1=$AR$1,1,0)</formula>
    </cfRule>
    <cfRule type="expression" dxfId="356" priority="87">
      <formula>IF(K1=$Q$1,1,0)</formula>
    </cfRule>
  </conditionalFormatting>
  <conditionalFormatting sqref="CN1:CN1048576 AL1:AL1048576">
    <cfRule type="cellIs" dxfId="355" priority="146405" operator="between">
      <formula>AQ$21</formula>
      <formula>1000</formula>
    </cfRule>
    <cfRule type="cellIs" dxfId="354" priority="146406" operator="between">
      <formula>AQ$20</formula>
      <formula>AQ$21</formula>
    </cfRule>
  </conditionalFormatting>
  <conditionalFormatting sqref="DU1:DU1048576 FC1:FC1048576 GK1:GK1048576 HS1:HS1048576 JA1:JA1048576 KI1:KI1048576 LQ1:LQ1048576 MY1:MY1048576 OG1:OG1048576 PO1:PO1048576 QW1:QW1048576 SE1:SE1048576 TM1:TM21 UU1:UU21 WC1:WC21">
    <cfRule type="cellIs" dxfId="353" priority="146417" operator="between">
      <formula>EC$21</formula>
      <formula>1000</formula>
    </cfRule>
    <cfRule type="cellIs" dxfId="352" priority="146418" operator="between">
      <formula>EC$20</formula>
      <formula>EC$21</formula>
    </cfRule>
  </conditionalFormatting>
  <conditionalFormatting sqref="AI1:AI1048576 AL1:AL1048576 AP1:AP1048576">
    <cfRule type="cellIs" dxfId="351" priority="146501" operator="between">
      <formula>$AQ$21</formula>
      <formula>1000</formula>
    </cfRule>
    <cfRule type="cellIs" dxfId="350" priority="146502" operator="between">
      <formula>$AQ$20</formula>
      <formula>$AQ$21</formula>
    </cfRule>
    <cfRule type="cellIs" dxfId="349" priority="146503" operator="between">
      <formula>$AQ$19</formula>
      <formula>$AQ$20</formula>
    </cfRule>
    <cfRule type="cellIs" dxfId="348" priority="146504" operator="between">
      <formula>$AQ$18</formula>
      <formula>$AQ$19</formula>
    </cfRule>
  </conditionalFormatting>
  <conditionalFormatting sqref="BJ1:BJ1048576 BM1:BM1048576 BQ1:BQ1048576">
    <cfRule type="cellIs" dxfId="347" priority="146537" operator="between">
      <formula>$BR$21</formula>
      <formula>1000</formula>
    </cfRule>
    <cfRule type="cellIs" dxfId="346" priority="146538" operator="between">
      <formula>$BR$20</formula>
      <formula>$BR$21</formula>
    </cfRule>
    <cfRule type="cellIs" dxfId="345" priority="146539" operator="between">
      <formula>$BR$19</formula>
      <formula>$BR$20</formula>
    </cfRule>
    <cfRule type="cellIs" dxfId="344" priority="146540" operator="between">
      <formula>$BR$18</formula>
      <formula>$BR$19</formula>
    </cfRule>
  </conditionalFormatting>
  <conditionalFormatting sqref="CK1:CK1048576 CN1:CN1048576 CR1:CR1048576">
    <cfRule type="cellIs" dxfId="343" priority="146573" operator="between">
      <formula>$CS$21</formula>
      <formula>1000</formula>
    </cfRule>
    <cfRule type="cellIs" dxfId="342" priority="146574" operator="between">
      <formula>$CS$20</formula>
      <formula>$CS$21</formula>
    </cfRule>
    <cfRule type="cellIs" dxfId="341" priority="146575" operator="between">
      <formula>$CS$19</formula>
      <formula>$CS$20</formula>
    </cfRule>
    <cfRule type="cellIs" dxfId="340" priority="146576" operator="between">
      <formula>$CS$18</formula>
      <formula>$CS$19</formula>
    </cfRule>
  </conditionalFormatting>
  <conditionalFormatting sqref="MT1:MT1048576 MW1:MW1048576 NA1:NA1048576 ND1:ND1048576">
    <cfRule type="cellIs" dxfId="339" priority="146611" operator="between">
      <formula>$NG$15</formula>
      <formula>1000</formula>
    </cfRule>
    <cfRule type="cellIs" dxfId="338" priority="146612" operator="between">
      <formula>$NG$14</formula>
      <formula>$NG$15</formula>
    </cfRule>
  </conditionalFormatting>
  <conditionalFormatting sqref="DR1:DR1048576 DU1:DU1048576 DY1:DY1048576 EB1:EB1048576">
    <cfRule type="cellIs" dxfId="337" priority="146657" operator="between">
      <formula>$EC$21</formula>
      <formula>1000</formula>
    </cfRule>
    <cfRule type="cellIs" dxfId="336" priority="146658" operator="between">
      <formula>$EC$20</formula>
      <formula>$EC$21</formula>
    </cfRule>
    <cfRule type="cellIs" dxfId="335" priority="146659" operator="between">
      <formula>$EC$19</formula>
      <formula>$EC$20</formula>
    </cfRule>
    <cfRule type="cellIs" dxfId="334" priority="146660" operator="between">
      <formula>$EC$18</formula>
      <formula>$EC$19</formula>
    </cfRule>
  </conditionalFormatting>
  <conditionalFormatting sqref="EZ1:EZ1048576 FC1:FC1048576 FG1:FG1048576 FJ1:FJ1048576">
    <cfRule type="cellIs" dxfId="333" priority="146705" operator="between">
      <formula>$FK$21</formula>
      <formula>1000</formula>
    </cfRule>
    <cfRule type="cellIs" dxfId="332" priority="146706" operator="between">
      <formula>$FK$20</formula>
      <formula>$FK$21</formula>
    </cfRule>
    <cfRule type="cellIs" dxfId="331" priority="146707" operator="between">
      <formula>$FK$19</formula>
      <formula>$FK$20</formula>
    </cfRule>
    <cfRule type="cellIs" dxfId="330" priority="146708" operator="between">
      <formula>$FK$18</formula>
      <formula>$FK$19</formula>
    </cfRule>
  </conditionalFormatting>
  <conditionalFormatting sqref="GH1:GH1048576 GK1:GK1048576 GO1:GO1048576 GR1:GR1048576">
    <cfRule type="cellIs" dxfId="329" priority="146753" operator="between">
      <formula>$GS$21</formula>
      <formula>1000</formula>
    </cfRule>
    <cfRule type="cellIs" dxfId="328" priority="146754" operator="between">
      <formula>$GS$20</formula>
      <formula>$GS$21</formula>
    </cfRule>
    <cfRule type="cellIs" dxfId="327" priority="146755" operator="between">
      <formula>$GS$19</formula>
      <formula>$GS$20</formula>
    </cfRule>
    <cfRule type="cellIs" dxfId="326" priority="146756" operator="between">
      <formula>$GS$18</formula>
      <formula>$GS$19</formula>
    </cfRule>
  </conditionalFormatting>
  <conditionalFormatting sqref="HP1:HP1048576 HS1:HS1048576 HW1:HW1048576 HZ1:HZ1048576">
    <cfRule type="cellIs" dxfId="325" priority="146801" operator="between">
      <formula>$IA$21</formula>
      <formula>1000</formula>
    </cfRule>
    <cfRule type="cellIs" dxfId="324" priority="146802" operator="between">
      <formula>$IA$20</formula>
      <formula>$IA$21</formula>
    </cfRule>
    <cfRule type="cellIs" dxfId="323" priority="146803" operator="between">
      <formula>$IA$19</formula>
      <formula>$IA$20</formula>
    </cfRule>
    <cfRule type="cellIs" dxfId="322" priority="146804" operator="between">
      <formula>$IA$18</formula>
      <formula>$IA$19</formula>
    </cfRule>
  </conditionalFormatting>
  <conditionalFormatting sqref="IV1:IV1048576 IY1:IY1048576 JC1:JC1048576 JF1:JF1048576">
    <cfRule type="cellIs" dxfId="321" priority="146851" stopIfTrue="1" operator="between">
      <formula>$JI$15</formula>
      <formula>1000</formula>
    </cfRule>
    <cfRule type="cellIs" dxfId="320" priority="146852" operator="between">
      <formula>$JI$14</formula>
      <formula>$JI$15</formula>
    </cfRule>
  </conditionalFormatting>
  <conditionalFormatting sqref="IX1:IX1048576 JA1:JA1048576 JE1:JE1048576 JH1:JH1048576">
    <cfRule type="cellIs" dxfId="319" priority="146897" operator="between">
      <formula>$JI$21</formula>
      <formula>1000</formula>
    </cfRule>
    <cfRule type="cellIs" dxfId="318" priority="146898" operator="between">
      <formula>$JI$20</formula>
      <formula>$JI$21</formula>
    </cfRule>
    <cfRule type="cellIs" dxfId="317" priority="146899" operator="between">
      <formula>$JI$19</formula>
      <formula>$JI$20</formula>
    </cfRule>
    <cfRule type="cellIs" dxfId="316" priority="146900" operator="between">
      <formula>$JI$18</formula>
      <formula>$JI$19</formula>
    </cfRule>
  </conditionalFormatting>
  <conditionalFormatting sqref="KD1:KD1048576 KG1:KG1048576 KK1:KK1048576 KN1:KN1048576">
    <cfRule type="cellIs" dxfId="315" priority="146947" stopIfTrue="1" operator="between">
      <formula>$KQ$15</formula>
      <formula>1000</formula>
    </cfRule>
    <cfRule type="cellIs" dxfId="314" priority="146948" operator="between">
      <formula>$KQ$14</formula>
      <formula>$KQ$15</formula>
    </cfRule>
  </conditionalFormatting>
  <conditionalFormatting sqref="KF1:KF1048576 KI1:KI1048576 KM1:KM1048576 KP1:KP1048576">
    <cfRule type="cellIs" dxfId="313" priority="146993" operator="between">
      <formula>$KQ$21</formula>
      <formula>1000</formula>
    </cfRule>
    <cfRule type="cellIs" dxfId="312" priority="146994" operator="between">
      <formula>$KQ$20</formula>
      <formula>$KQ$21</formula>
    </cfRule>
    <cfRule type="cellIs" dxfId="311" priority="146995" operator="between">
      <formula>$KQ$19</formula>
      <formula>$KQ$20</formula>
    </cfRule>
    <cfRule type="cellIs" dxfId="310" priority="146996" operator="between">
      <formula>$KQ$18</formula>
      <formula>$KQ$19</formula>
    </cfRule>
  </conditionalFormatting>
  <conditionalFormatting sqref="LL1:LL1048576 LO1:LO1048576 LS1:LS1048576 LV1:LV1048576">
    <cfRule type="cellIs" dxfId="309" priority="147043" stopIfTrue="1" operator="between">
      <formula>$LY$15</formula>
      <formula>1000</formula>
    </cfRule>
    <cfRule type="cellIs" dxfId="308" priority="147044" operator="between">
      <formula>$LY$14</formula>
      <formula>$LY$15</formula>
    </cfRule>
  </conditionalFormatting>
  <conditionalFormatting sqref="LN1:LN1048576 LQ1:LQ1048576 LU1:LU1048576 LX1:LX1048576">
    <cfRule type="cellIs" dxfId="307" priority="147089" operator="between">
      <formula>$LY$21</formula>
      <formula>1000</formula>
    </cfRule>
    <cfRule type="cellIs" dxfId="306" priority="147090" operator="between">
      <formula>$LY$20</formula>
      <formula>$LY$21</formula>
    </cfRule>
    <cfRule type="cellIs" dxfId="305" priority="147091" operator="between">
      <formula>$LY$19</formula>
      <formula>$LY$20</formula>
    </cfRule>
    <cfRule type="cellIs" dxfId="304" priority="147092" operator="between">
      <formula>$LY$18</formula>
      <formula>$LY$19</formula>
    </cfRule>
  </conditionalFormatting>
  <conditionalFormatting sqref="MV1:MV1048576 MY1:MY1048576 NC1:NC1048576 NF1:NF1048576">
    <cfRule type="cellIs" dxfId="303" priority="147137" operator="between">
      <formula>$NG$21</formula>
      <formula>1000</formula>
    </cfRule>
    <cfRule type="cellIs" dxfId="302" priority="147138" operator="between">
      <formula>$NG$20</formula>
      <formula>$NG$21</formula>
    </cfRule>
    <cfRule type="cellIs" dxfId="301" priority="147139" operator="between">
      <formula>$NG$19</formula>
      <formula>$NG$20</formula>
    </cfRule>
    <cfRule type="cellIs" dxfId="300" priority="147140" operator="between">
      <formula>$NG$18</formula>
      <formula>$NG$19</formula>
    </cfRule>
  </conditionalFormatting>
  <conditionalFormatting sqref="OB1:OB1048576 OE1:OE1048576 OI1:OI1048576 OL1:OL1048576">
    <cfRule type="cellIs" dxfId="299" priority="147187" stopIfTrue="1" operator="between">
      <formula>$OO$15</formula>
      <formula>1000</formula>
    </cfRule>
    <cfRule type="cellIs" dxfId="298" priority="147188" operator="between">
      <formula>$OO$14</formula>
      <formula>$OO$15</formula>
    </cfRule>
  </conditionalFormatting>
  <conditionalFormatting sqref="OD1:OD1048576 OG1:OG1048576 OK1:OK1048576 ON1:ON1048576">
    <cfRule type="cellIs" dxfId="297" priority="147233" operator="between">
      <formula>$OO$21</formula>
      <formula>1000</formula>
    </cfRule>
    <cfRule type="cellIs" dxfId="296" priority="147234" operator="between">
      <formula>$OO$20</formula>
      <formula>$OO$21</formula>
    </cfRule>
    <cfRule type="cellIs" dxfId="295" priority="147235" operator="between">
      <formula>$OO$19</formula>
      <formula>$OO$20</formula>
    </cfRule>
    <cfRule type="cellIs" dxfId="294" priority="147236" operator="between">
      <formula>$OO$18</formula>
      <formula>$OO$19</formula>
    </cfRule>
  </conditionalFormatting>
  <conditionalFormatting sqref="PJ1:PJ1048576 PM1:PM1048576 PQ1:PQ1048576 PT1:PT1048576">
    <cfRule type="cellIs" dxfId="293" priority="147283" stopIfTrue="1" operator="between">
      <formula>$PW$15</formula>
      <formula>1000</formula>
    </cfRule>
    <cfRule type="cellIs" dxfId="292" priority="147284" operator="between">
      <formula>$PW$14</formula>
      <formula>$PW$15</formula>
    </cfRule>
  </conditionalFormatting>
  <conditionalFormatting sqref="PL1:PL1048576 PO1:PO1048576 PS1:PS1048576 PV1:PV1048576">
    <cfRule type="cellIs" dxfId="291" priority="147329" operator="between">
      <formula>$PW$21</formula>
      <formula>1000</formula>
    </cfRule>
    <cfRule type="cellIs" dxfId="290" priority="147330" operator="between">
      <formula>$PW$20</formula>
      <formula>$PW$21</formula>
    </cfRule>
    <cfRule type="cellIs" dxfId="289" priority="147331" operator="between">
      <formula>$PW$19</formula>
      <formula>$PW$20</formula>
    </cfRule>
    <cfRule type="cellIs" dxfId="288" priority="147332" operator="between">
      <formula>$PW$18</formula>
      <formula>$PW$19</formula>
    </cfRule>
  </conditionalFormatting>
  <conditionalFormatting sqref="QR1:QR1048576 QU1:QU1048576 QY1:QY1048576 RB1:RB1048576">
    <cfRule type="cellIs" dxfId="287" priority="147379" stopIfTrue="1" operator="between">
      <formula>$RE$15</formula>
      <formula>1000</formula>
    </cfRule>
    <cfRule type="cellIs" dxfId="286" priority="147380" operator="between">
      <formula>$RE$14</formula>
      <formula>$RE$15</formula>
    </cfRule>
  </conditionalFormatting>
  <conditionalFormatting sqref="QT1:QT1048576 QW1:QW1048576 RA1:RA1048576 RD1:RD1048576">
    <cfRule type="cellIs" dxfId="285" priority="147425" operator="between">
      <formula>$RE$21</formula>
      <formula>1000</formula>
    </cfRule>
    <cfRule type="cellIs" dxfId="284" priority="147426" operator="between">
      <formula>$RE$20</formula>
      <formula>$RE$21</formula>
    </cfRule>
    <cfRule type="cellIs" dxfId="283" priority="147427" operator="between">
      <formula>$RE$19</formula>
      <formula>$RE$20</formula>
    </cfRule>
    <cfRule type="cellIs" dxfId="282" priority="147428" operator="between">
      <formula>$RE$18</formula>
      <formula>$RE$19</formula>
    </cfRule>
  </conditionalFormatting>
  <conditionalFormatting sqref="RZ1:RZ1048576 SC1:SC1048576 SG1:SG1048576 SJ1:SJ1048576 TK1:TK21 TO1:TO21 TR1:TR21 US1:US21 UW1:UW21 UZ1:UZ21 WA1:WA21 WE1:WE21 WH1:WH21 TH1:TH21 UP1:UP21 VX1:VX21">
    <cfRule type="cellIs" dxfId="281" priority="147475" stopIfTrue="1" operator="between">
      <formula>$SM$15</formula>
      <formula>1000</formula>
    </cfRule>
    <cfRule type="cellIs" dxfId="280" priority="147476" operator="between">
      <formula>$SM$14</formula>
      <formula>$SM$15</formula>
    </cfRule>
  </conditionalFormatting>
  <conditionalFormatting sqref="SB1:SB1048576 SE1:SE1048576 SI1:SI1048576 SL1:SL1048576 TM1:TM21 TQ1:TQ21 TT1:TT21 UU1:UU21 UY1:UY21 VB1:VB21 WC1:WC21 WG1:WG21 WJ1:WJ21 TJ1:TJ21 UR1:UR21 VZ1:VZ21">
    <cfRule type="cellIs" dxfId="279" priority="147617" operator="between">
      <formula>$SM$21</formula>
      <formula>1000</formula>
    </cfRule>
    <cfRule type="cellIs" dxfId="278" priority="147618" operator="between">
      <formula>$SM$20</formula>
      <formula>$SM$21</formula>
    </cfRule>
    <cfRule type="cellIs" dxfId="277" priority="147619" operator="between">
      <formula>$SM$19</formula>
      <formula>$SM$20</formula>
    </cfRule>
    <cfRule type="cellIs" dxfId="276" priority="147620" operator="between">
      <formula>$SM$18</formula>
      <formula>$SM$19</formula>
    </cfRule>
  </conditionalFormatting>
  <conditionalFormatting sqref="DZ1:DZ1048576 DP1:DP1048576 DS1:DS1048576 DW1:DW1048576">
    <cfRule type="cellIs" dxfId="275" priority="90" stopIfTrue="1" operator="between">
      <formula>$EC$15</formula>
      <formula>100</formula>
    </cfRule>
    <cfRule type="cellIs" dxfId="274" priority="91" operator="between">
      <formula>$EC$14</formula>
      <formula>$EC$15</formula>
    </cfRule>
  </conditionalFormatting>
  <conditionalFormatting sqref="FH1:FH1048576 EX1:EX1048576 FA1:FA1048576 FE1:FE1048576">
    <cfRule type="cellIs" dxfId="273" priority="66" operator="between">
      <formula>$FK$15</formula>
      <formula>1000</formula>
    </cfRule>
    <cfRule type="cellIs" dxfId="272" priority="67" stopIfTrue="1" operator="between">
      <formula>$FK$14</formula>
      <formula>$FK$15</formula>
    </cfRule>
  </conditionalFormatting>
  <conditionalFormatting sqref="GP1:GP1048576 GF1:GF1048576 GI1:GI1048576 GM1:GM1048576">
    <cfRule type="cellIs" dxfId="271" priority="121" stopIfTrue="1" operator="between">
      <formula>$GS$15</formula>
      <formula>1000</formula>
    </cfRule>
    <cfRule type="cellIs" dxfId="270" priority="122" operator="between">
      <formula>$GS$14</formula>
      <formula>$GS$15</formula>
    </cfRule>
  </conditionalFormatting>
  <conditionalFormatting sqref="HX1:HX1048576 HN1:HN1048576 HQ1:HQ1048576 HU1:HU1048576">
    <cfRule type="cellIs" dxfId="269" priority="62" stopIfTrue="1" operator="between">
      <formula>$IA$15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66" width="10.83203125" hidden="1" customWidth="1"/>
    <col min="167" max="167" width="10.83203125" style="36" hidden="1" customWidth="1"/>
    <col min="168" max="200" width="10.83203125" hidden="1" customWidth="1"/>
    <col min="201" max="201" width="10.83203125" style="36" hidden="1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102</v>
      </c>
      <c r="K1" s="71" t="s">
        <v>30</v>
      </c>
      <c r="L1" s="73" t="s">
        <v>138</v>
      </c>
      <c r="M1" s="71" t="s">
        <v>30</v>
      </c>
      <c r="N1" s="75" t="s">
        <v>13</v>
      </c>
      <c r="O1" s="71" t="s">
        <v>31</v>
      </c>
      <c r="P1" s="71" t="s">
        <v>30</v>
      </c>
      <c r="Q1" s="66" t="s">
        <v>189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9" t="s">
        <v>199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6" t="s">
        <v>234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0" t="s">
        <v>13</v>
      </c>
      <c r="CU1" s="70"/>
      <c r="CV1" s="66" t="s">
        <v>226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9"/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6"/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6"/>
      <c r="VE1" s="66"/>
      <c r="VF1" s="66"/>
      <c r="VG1" s="66"/>
      <c r="VH1" s="66"/>
      <c r="VI1" s="66"/>
      <c r="VJ1" s="66"/>
      <c r="VK1" s="66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9" t="s">
        <v>64</v>
      </c>
      <c r="WM1" s="69"/>
      <c r="WN1" s="69"/>
      <c r="WO1" s="69"/>
      <c r="WP1" s="69"/>
      <c r="WQ1" s="69"/>
      <c r="WR1" s="69"/>
      <c r="WS1" s="69"/>
      <c r="WT1" s="69"/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</row>
    <row r="2" spans="1:636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7" t="s">
        <v>18</v>
      </c>
      <c r="R2" s="67"/>
      <c r="S2" s="67"/>
      <c r="T2" s="67"/>
      <c r="U2" s="67"/>
      <c r="V2" s="67" t="s">
        <v>19</v>
      </c>
      <c r="W2" s="67"/>
      <c r="X2" s="67"/>
      <c r="Y2" s="67"/>
      <c r="Z2" s="67"/>
      <c r="AA2" s="67" t="s">
        <v>22</v>
      </c>
      <c r="AB2" s="67"/>
      <c r="AC2" s="67"/>
      <c r="AD2" s="67"/>
      <c r="AE2" s="67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68" t="s">
        <v>18</v>
      </c>
      <c r="AS2" s="68"/>
      <c r="AT2" s="68"/>
      <c r="AU2" s="68"/>
      <c r="AV2" s="68"/>
      <c r="AW2" s="68" t="s">
        <v>19</v>
      </c>
      <c r="AX2" s="68"/>
      <c r="AY2" s="68"/>
      <c r="AZ2" s="68"/>
      <c r="BA2" s="68"/>
      <c r="BB2" s="68" t="s">
        <v>22</v>
      </c>
      <c r="BC2" s="68"/>
      <c r="BD2" s="68"/>
      <c r="BE2" s="68"/>
      <c r="BF2" s="68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67" t="s">
        <v>18</v>
      </c>
      <c r="BT2" s="67"/>
      <c r="BU2" s="67"/>
      <c r="BV2" s="67"/>
      <c r="BW2" s="67"/>
      <c r="BX2" s="67" t="s">
        <v>19</v>
      </c>
      <c r="BY2" s="67"/>
      <c r="BZ2" s="67"/>
      <c r="CA2" s="67"/>
      <c r="CB2" s="67"/>
      <c r="CC2" s="67" t="s">
        <v>22</v>
      </c>
      <c r="CD2" s="67"/>
      <c r="CE2" s="67"/>
      <c r="CF2" s="67"/>
      <c r="CG2" s="67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67" t="s">
        <v>18</v>
      </c>
      <c r="CW2" s="67"/>
      <c r="CX2" s="67"/>
      <c r="CY2" s="67"/>
      <c r="CZ2" s="67"/>
      <c r="DA2" s="67" t="s">
        <v>19</v>
      </c>
      <c r="DB2" s="67"/>
      <c r="DC2" s="67"/>
      <c r="DD2" s="67"/>
      <c r="DE2" s="67"/>
      <c r="DF2" s="67" t="s">
        <v>99</v>
      </c>
      <c r="DG2" s="67"/>
      <c r="DH2" s="67"/>
      <c r="DI2" s="67"/>
      <c r="DJ2" s="67"/>
      <c r="DK2" s="67" t="s">
        <v>22</v>
      </c>
      <c r="DL2" s="67"/>
      <c r="DM2" s="67"/>
      <c r="DN2" s="67"/>
      <c r="DO2" s="67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68" t="s">
        <v>18</v>
      </c>
      <c r="EE2" s="68"/>
      <c r="EF2" s="68"/>
      <c r="EG2" s="68"/>
      <c r="EH2" s="68"/>
      <c r="EI2" s="68" t="s">
        <v>19</v>
      </c>
      <c r="EJ2" s="68"/>
      <c r="EK2" s="68"/>
      <c r="EL2" s="68"/>
      <c r="EM2" s="68"/>
      <c r="EN2" s="68" t="s">
        <v>99</v>
      </c>
      <c r="EO2" s="68"/>
      <c r="EP2" s="68"/>
      <c r="EQ2" s="68"/>
      <c r="ER2" s="68"/>
      <c r="ES2" s="68" t="s">
        <v>22</v>
      </c>
      <c r="ET2" s="68"/>
      <c r="EU2" s="68"/>
      <c r="EV2" s="68"/>
      <c r="EW2" s="68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67" t="s">
        <v>18</v>
      </c>
      <c r="FM2" s="67"/>
      <c r="FN2" s="67"/>
      <c r="FO2" s="67"/>
      <c r="FP2" s="67"/>
      <c r="FQ2" s="67" t="s">
        <v>19</v>
      </c>
      <c r="FR2" s="67"/>
      <c r="FS2" s="67"/>
      <c r="FT2" s="67"/>
      <c r="FU2" s="67"/>
      <c r="FV2" s="67" t="s">
        <v>99</v>
      </c>
      <c r="FW2" s="67"/>
      <c r="FX2" s="67"/>
      <c r="FY2" s="67"/>
      <c r="FZ2" s="67"/>
      <c r="GA2" s="67" t="s">
        <v>22</v>
      </c>
      <c r="GB2" s="67"/>
      <c r="GC2" s="67"/>
      <c r="GD2" s="67"/>
      <c r="GE2" s="67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68" t="s">
        <v>18</v>
      </c>
      <c r="GU2" s="68"/>
      <c r="GV2" s="68"/>
      <c r="GW2" s="68"/>
      <c r="GX2" s="68"/>
      <c r="GY2" s="68" t="s">
        <v>19</v>
      </c>
      <c r="GZ2" s="68"/>
      <c r="HA2" s="68"/>
      <c r="HB2" s="68"/>
      <c r="HC2" s="68"/>
      <c r="HD2" s="68" t="s">
        <v>99</v>
      </c>
      <c r="HE2" s="68"/>
      <c r="HF2" s="68"/>
      <c r="HG2" s="68"/>
      <c r="HH2" s="68"/>
      <c r="HI2" s="68" t="s">
        <v>22</v>
      </c>
      <c r="HJ2" s="68"/>
      <c r="HK2" s="68"/>
      <c r="HL2" s="68"/>
      <c r="HM2" s="68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67" t="s">
        <v>18</v>
      </c>
      <c r="IC2" s="67"/>
      <c r="ID2" s="67"/>
      <c r="IE2" s="67"/>
      <c r="IF2" s="67"/>
      <c r="IG2" s="67" t="s">
        <v>19</v>
      </c>
      <c r="IH2" s="67"/>
      <c r="II2" s="67"/>
      <c r="IJ2" s="67"/>
      <c r="IK2" s="67"/>
      <c r="IL2" s="67" t="s">
        <v>99</v>
      </c>
      <c r="IM2" s="67"/>
      <c r="IN2" s="67"/>
      <c r="IO2" s="67"/>
      <c r="IP2" s="67"/>
      <c r="IQ2" s="67" t="s">
        <v>22</v>
      </c>
      <c r="IR2" s="67"/>
      <c r="IS2" s="67"/>
      <c r="IT2" s="67"/>
      <c r="IU2" s="67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68" t="s">
        <v>18</v>
      </c>
      <c r="JK2" s="68"/>
      <c r="JL2" s="68"/>
      <c r="JM2" s="68"/>
      <c r="JN2" s="68"/>
      <c r="JO2" s="68" t="s">
        <v>19</v>
      </c>
      <c r="JP2" s="68"/>
      <c r="JQ2" s="68"/>
      <c r="JR2" s="68"/>
      <c r="JS2" s="68"/>
      <c r="JT2" s="68" t="s">
        <v>99</v>
      </c>
      <c r="JU2" s="68"/>
      <c r="JV2" s="68"/>
      <c r="JW2" s="68"/>
      <c r="JX2" s="68"/>
      <c r="JY2" s="68" t="s">
        <v>22</v>
      </c>
      <c r="JZ2" s="68"/>
      <c r="KA2" s="68"/>
      <c r="KB2" s="68"/>
      <c r="KC2" s="68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67" t="s">
        <v>18</v>
      </c>
      <c r="KS2" s="67"/>
      <c r="KT2" s="67"/>
      <c r="KU2" s="67"/>
      <c r="KV2" s="67"/>
      <c r="KW2" s="67" t="s">
        <v>19</v>
      </c>
      <c r="KX2" s="67"/>
      <c r="KY2" s="67"/>
      <c r="KZ2" s="67"/>
      <c r="LA2" s="67"/>
      <c r="LB2" s="67" t="s">
        <v>99</v>
      </c>
      <c r="LC2" s="67"/>
      <c r="LD2" s="67"/>
      <c r="LE2" s="67"/>
      <c r="LF2" s="67"/>
      <c r="LG2" s="67" t="s">
        <v>22</v>
      </c>
      <c r="LH2" s="67"/>
      <c r="LI2" s="67"/>
      <c r="LJ2" s="67"/>
      <c r="LK2" s="67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68" t="s">
        <v>18</v>
      </c>
      <c r="MA2" s="68"/>
      <c r="MB2" s="68"/>
      <c r="MC2" s="68"/>
      <c r="MD2" s="68"/>
      <c r="ME2" s="68" t="s">
        <v>19</v>
      </c>
      <c r="MF2" s="68"/>
      <c r="MG2" s="68"/>
      <c r="MH2" s="68"/>
      <c r="MI2" s="68"/>
      <c r="MJ2" s="68" t="s">
        <v>99</v>
      </c>
      <c r="MK2" s="68"/>
      <c r="ML2" s="68"/>
      <c r="MM2" s="68"/>
      <c r="MN2" s="68"/>
      <c r="MO2" s="68" t="s">
        <v>22</v>
      </c>
      <c r="MP2" s="68"/>
      <c r="MQ2" s="68"/>
      <c r="MR2" s="68"/>
      <c r="MS2" s="68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67" t="s">
        <v>18</v>
      </c>
      <c r="NI2" s="67"/>
      <c r="NJ2" s="67"/>
      <c r="NK2" s="67"/>
      <c r="NL2" s="67"/>
      <c r="NM2" s="67" t="s">
        <v>19</v>
      </c>
      <c r="NN2" s="67"/>
      <c r="NO2" s="67"/>
      <c r="NP2" s="67"/>
      <c r="NQ2" s="67"/>
      <c r="NR2" s="67" t="s">
        <v>99</v>
      </c>
      <c r="NS2" s="67"/>
      <c r="NT2" s="67"/>
      <c r="NU2" s="67"/>
      <c r="NV2" s="67"/>
      <c r="NW2" s="67" t="s">
        <v>22</v>
      </c>
      <c r="NX2" s="67"/>
      <c r="NY2" s="67"/>
      <c r="NZ2" s="67"/>
      <c r="OA2" s="67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68" t="s">
        <v>18</v>
      </c>
      <c r="OQ2" s="68"/>
      <c r="OR2" s="68"/>
      <c r="OS2" s="68"/>
      <c r="OT2" s="68"/>
      <c r="OU2" s="68" t="s">
        <v>19</v>
      </c>
      <c r="OV2" s="68"/>
      <c r="OW2" s="68"/>
      <c r="OX2" s="68"/>
      <c r="OY2" s="68"/>
      <c r="OZ2" s="68" t="s">
        <v>99</v>
      </c>
      <c r="PA2" s="68"/>
      <c r="PB2" s="68"/>
      <c r="PC2" s="68"/>
      <c r="PD2" s="68"/>
      <c r="PE2" s="68" t="s">
        <v>22</v>
      </c>
      <c r="PF2" s="68"/>
      <c r="PG2" s="68"/>
      <c r="PH2" s="68"/>
      <c r="PI2" s="68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67" t="s">
        <v>18</v>
      </c>
      <c r="PY2" s="67"/>
      <c r="PZ2" s="67"/>
      <c r="QA2" s="67"/>
      <c r="QB2" s="67"/>
      <c r="QC2" s="67" t="s">
        <v>19</v>
      </c>
      <c r="QD2" s="67"/>
      <c r="QE2" s="67"/>
      <c r="QF2" s="67"/>
      <c r="QG2" s="67"/>
      <c r="QH2" s="67" t="s">
        <v>99</v>
      </c>
      <c r="QI2" s="67"/>
      <c r="QJ2" s="67"/>
      <c r="QK2" s="67"/>
      <c r="QL2" s="67"/>
      <c r="QM2" s="67" t="s">
        <v>22</v>
      </c>
      <c r="QN2" s="67"/>
      <c r="QO2" s="67"/>
      <c r="QP2" s="67"/>
      <c r="QQ2" s="67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68" t="s">
        <v>18</v>
      </c>
      <c r="RG2" s="68"/>
      <c r="RH2" s="68"/>
      <c r="RI2" s="68"/>
      <c r="RJ2" s="68"/>
      <c r="RK2" s="68" t="s">
        <v>19</v>
      </c>
      <c r="RL2" s="68"/>
      <c r="RM2" s="68"/>
      <c r="RN2" s="68"/>
      <c r="RO2" s="68"/>
      <c r="RP2" s="68" t="s">
        <v>99</v>
      </c>
      <c r="RQ2" s="68"/>
      <c r="RR2" s="68"/>
      <c r="RS2" s="68"/>
      <c r="RT2" s="68"/>
      <c r="RU2" s="68" t="s">
        <v>22</v>
      </c>
      <c r="RV2" s="68"/>
      <c r="RW2" s="68"/>
      <c r="RX2" s="68"/>
      <c r="RY2" s="68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67" t="s">
        <v>18</v>
      </c>
      <c r="SO2" s="67"/>
      <c r="SP2" s="67"/>
      <c r="SQ2" s="67"/>
      <c r="SR2" s="67"/>
      <c r="SS2" s="67" t="s">
        <v>19</v>
      </c>
      <c r="ST2" s="67"/>
      <c r="SU2" s="67"/>
      <c r="SV2" s="67"/>
      <c r="SW2" s="67"/>
      <c r="SX2" s="67" t="s">
        <v>99</v>
      </c>
      <c r="SY2" s="67"/>
      <c r="SZ2" s="67"/>
      <c r="TA2" s="67"/>
      <c r="TB2" s="67"/>
      <c r="TC2" s="67" t="s">
        <v>22</v>
      </c>
      <c r="TD2" s="67"/>
      <c r="TE2" s="67"/>
      <c r="TF2" s="67"/>
      <c r="TG2" s="67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68" t="s">
        <v>18</v>
      </c>
      <c r="TW2" s="68"/>
      <c r="TX2" s="68"/>
      <c r="TY2" s="68"/>
      <c r="TZ2" s="68"/>
      <c r="UA2" s="68" t="s">
        <v>19</v>
      </c>
      <c r="UB2" s="68"/>
      <c r="UC2" s="68"/>
      <c r="UD2" s="68"/>
      <c r="UE2" s="68"/>
      <c r="UF2" s="68" t="s">
        <v>99</v>
      </c>
      <c r="UG2" s="68"/>
      <c r="UH2" s="68"/>
      <c r="UI2" s="68"/>
      <c r="UJ2" s="68"/>
      <c r="UK2" s="68" t="s">
        <v>22</v>
      </c>
      <c r="UL2" s="68"/>
      <c r="UM2" s="68"/>
      <c r="UN2" s="68"/>
      <c r="UO2" s="68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67" t="s">
        <v>18</v>
      </c>
      <c r="VE2" s="67"/>
      <c r="VF2" s="67"/>
      <c r="VG2" s="67"/>
      <c r="VH2" s="67"/>
      <c r="VI2" s="67" t="s">
        <v>19</v>
      </c>
      <c r="VJ2" s="67"/>
      <c r="VK2" s="67"/>
      <c r="VL2" s="67"/>
      <c r="VM2" s="67"/>
      <c r="VN2" s="67" t="s">
        <v>99</v>
      </c>
      <c r="VO2" s="67"/>
      <c r="VP2" s="67"/>
      <c r="VQ2" s="67"/>
      <c r="VR2" s="67"/>
      <c r="VS2" s="67" t="s">
        <v>22</v>
      </c>
      <c r="VT2" s="67"/>
      <c r="VU2" s="67"/>
      <c r="VV2" s="67"/>
      <c r="VW2" s="67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68" t="s">
        <v>18</v>
      </c>
      <c r="WM2" s="68"/>
      <c r="WN2" s="68"/>
      <c r="WO2" s="68"/>
      <c r="WP2" s="68"/>
      <c r="WQ2" s="68" t="s">
        <v>19</v>
      </c>
      <c r="WR2" s="68"/>
      <c r="WS2" s="68"/>
      <c r="WT2" s="68"/>
      <c r="WU2" s="68"/>
      <c r="WV2" s="68" t="s">
        <v>22</v>
      </c>
      <c r="WW2" s="68"/>
      <c r="WX2" s="68"/>
      <c r="WY2" s="68"/>
      <c r="WZ2" s="68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224</v>
      </c>
      <c r="C4" s="4" t="s">
        <v>6</v>
      </c>
      <c r="D4" s="4" t="s">
        <v>223</v>
      </c>
      <c r="E4" s="9">
        <f>SUM(J4,L4,N4)</f>
        <v>92.64</v>
      </c>
      <c r="F4" s="3" t="str">
        <f>IF(OR(AND(AG4&gt;=AQ$12,AG4&lt;&gt;"",AI4&gt;=AQ$16,AI4&lt;&gt;"",AF4=""),AND(AJ4&gt;=AQ$12,AJ4&lt;&gt;"",AL4&gt;=AQ$16,AL4&lt;&gt;"",AF4=""),AND(AN4&gt;=AQ$12,AN4&lt;&gt;"",AP4&gt;=AQ$16,AP4&lt;&gt;"",AF4=""),AND(BH4&gt;=BR$12,BH4&lt;&gt;"",BJ4&gt;=BR$16,BJ4&lt;&gt;"",BG4=""),AND(BK4&gt;=BR$12,BK4&lt;&gt;"",BM4&gt;=BR$16,BM4&lt;&gt;"",BG4=""),AND(BO4&gt;=BR$12,BO4&lt;&gt;"",BQ4&gt;=BR$16,BQ4&lt;&gt;"",BG4=""),AND(CI4&gt;=CS$12,CI4&lt;&gt;"",CK4&gt;=CS$16,CK4&lt;&gt;"",CH4=""),AND(CL4&gt;=CS$12,CL4&lt;&gt;"",CN4&gt;=CS$16,CN4&lt;&gt;"",CH4=""),AND(CP4&gt;=CS$12,CP4&lt;&gt;"",CR4&gt;=CS$16,CR4&lt;&gt;"",CH4=""),AND(DP4&gt;=EC$12,DP4&lt;&gt;"",DR4&gt;=EC$16,DR4&lt;&gt;""),AND(DS4&gt;=EC$12,DS4&lt;&gt;"",DU4&gt;=EC$16,DU4&lt;&gt;""),AND(DW4&gt;=EC$12,DW4&lt;&gt;"",DY4&gt;=EC$16,DY4&lt;&gt;""),AND(DZ4&gt;=EC$12,DZ4&lt;&gt;"",EB4&gt;=EC$16,EB4&lt;&gt;""),AND(EX4&gt;=FK$12,EX4&lt;&gt;"",EZ4&gt;=FK$16,EZ4&lt;&gt;""),AND(FA4&gt;=FK$12,FA4&lt;&gt;"",FC4&gt;=FK$16,FC4&lt;&gt;""),AND(FE4&gt;=FK$12,FE4&lt;&gt;"",FG4&gt;=FK$16,FG4&lt;&gt;""),AND(FH4&gt;=FK$12,FH4&lt;&gt;"",FJ4&gt;=FK$16,FJ4&lt;&gt;""),AND(GF4&gt;=GS$12,GF4&lt;&gt;"",GH4&gt;=GS$16,GH4&lt;&gt;""),AND(GI4&gt;=GS$12,GI4&lt;&gt;"",GK4&gt;=GS$16,GK4&lt;&gt;""),AND(GM4&gt;=GS$12,GM4&lt;&gt;"",GO4&gt;=GS$16,GO4&lt;&gt;""),AND(GP4&gt;=GS$12,GP4&lt;&gt;"",GR4&gt;=GS$16,GR4&lt;&gt;""),AND(HN4&gt;=IA$12,HN4&lt;&gt;"",HP4&gt;=IA$16,HP4&lt;&gt;""),AND(HQ4&gt;=IA$12,HQ4&lt;&gt;"",HS4&gt;=IA$16,HS4&lt;&gt;""),AND(HU4&gt;=IA$12,HU4&lt;&gt;"",HW4&gt;=IA$16,HW4&lt;&gt;""),AND(HX4&gt;=IA$12,HX4&lt;&gt;"",HZ4&gt;=IA$16,HZ4&lt;&gt;""),AND(IV4&gt;=JI$12,IV4&lt;&gt;"",IX4&gt;=JI$16,IX4&lt;&gt;""),AND(IY4&gt;=JI$12,IY4&lt;&gt;"",JA4&gt;=JI$16,JA4&lt;&gt;""),AND(JC4&gt;=JI$12,JC4&lt;&gt;"",JE4&gt;=JI$16,JE4&lt;&gt;""),AND(JF4&gt;=JI$12,JF4&lt;&gt;"",JH4&gt;=JI$16,JH4&lt;&gt;""),AND(KD4&gt;=KQ$12,KD4&lt;&gt;"",KF4&gt;=KQ$16,KF4&lt;&gt;""),AND(KG4&gt;=KQ$12,KG4&lt;&gt;"",KI4&gt;=KQ$16,KI4&lt;&gt;""),AND(KK4&gt;=KQ$12,KK4&lt;&gt;"",KM4&gt;=KQ$16,KM4&lt;&gt;""),AND(KN4&gt;=KQ$12,KN4&lt;&gt;"",KP4&gt;=KQ$16,KP4&lt;&gt;""),AND(LL4&gt;=LY$12,LL4&lt;&gt;"",LN4&gt;=LY$16,LN4&lt;&gt;""),AND(LO4&gt;=LY$12,LO4&lt;&gt;"",LQ4&gt;=LY$16,LQ4&lt;&gt;""),AND(LS4&gt;=LY$12,LS4&lt;&gt;"",LU4&gt;=LY$16,LU4&lt;&gt;""),AND(LV4&gt;=LY$12,LV4&lt;&gt;"",LX4&gt;=LY$16,LX4&lt;&gt;""),AND(MT4&gt;=NG$12,MT4&lt;&gt;"",MV4&gt;=NG$16,MV4&lt;&gt;""),AND(MW4&gt;=NG$12,MW4&lt;&gt;"",MY4&gt;=NG$16,MY4&lt;&gt;""),AND(NA4&gt;=NG$12,NA4&lt;&gt;"",NC4&gt;=NG$16,NC4&lt;&gt;""),AND(ND4&gt;=NG$12,ND4&lt;&gt;"",NF4&gt;=NG$16,NF4&lt;&gt;""),AND(OB4&gt;=OO$12,OB4&lt;&gt;"",OD4&gt;=OO$16,OD4&lt;&gt;""),AND(OE4&gt;=OO$12,OE4&lt;&gt;"",OG4&gt;=OO$16,OG4&lt;&gt;""),AND(OI4&gt;=OO$12,OI4&lt;&gt;"",OK4&gt;=OO$16,OK4&lt;&gt;""),AND(OL4&gt;=OO$12,OL4&lt;&gt;"",ON4&gt;=OO$16,ON4&lt;&gt;""),AND(PJ4&gt;=PW$12,PJ4&lt;&gt;"",PL4&gt;=PW$16,PL4&lt;&gt;""),AND(PM4&gt;=PW$12,PM4&lt;&gt;"",PO4&gt;=PW$16,PO4&lt;&gt;""),AND(PQ4&gt;=PW$12,PQ4&lt;&gt;"",PS4&gt;=PW$16,PS4&lt;&gt;""),AND(PT4&gt;=PW$12,PT4&lt;&gt;"",PV4&gt;=PW$16,PV4&lt;&gt;""),AND(QR4&gt;=RE$12,QR4&lt;&gt;"",QT4&gt;=RE$16,QT4&lt;&gt;""),AND(QU4&gt;=RE$12,QU4&lt;&gt;"",QW4&gt;=RE$16,QW4&lt;&gt;""),AND(QY4&gt;=RE$12,QY4&lt;&gt;"",RA4&gt;=RE$16,RA4&lt;&gt;""),AND(RB4&gt;=RE$12,RB4&lt;&gt;"",RD4&gt;=RE$16,RD4&lt;&gt;""),AND(RZ4&gt;=SM$12,RZ4&lt;&gt;"",SB4&gt;=SM$16,SB4&lt;&gt;""),AND(SC4&gt;=SM$12,SC4&lt;&gt;"",SE4&gt;=SM$16,SE4&lt;&gt;""),AND(SG4&gt;=SM$12,SG4&lt;&gt;"",SI4&gt;=SM$16,SI4&lt;&gt;""),AND(SJ4&gt;=SM$12,SJ4&lt;&gt;"",SL4&gt;=SM$16,SL4&lt;&gt;""),AND(TH4&gt;=TU$12,TH4&lt;&gt;"",TJ4&gt;=TU$16,TJ4&lt;&gt;""),AND(TK4&gt;=TU$12,TK4&lt;&gt;"",TM4&gt;=TU$16,TM4&lt;&gt;""),AND(TO4&gt;=TU$12,TO4&lt;&gt;"",TQ4&gt;=TU$16,TQ4&lt;&gt;""),AND(TR4&gt;=TU$12,TR4&lt;&gt;"",TT4&gt;=TU$16,TT4&lt;&gt;""),AND(UP4&gt;=VC$12,UP4&lt;&gt;"",UR4&gt;=VC$16,UR4&lt;&gt;""),AND(US4&gt;=VC$12,US4&lt;&gt;"",UU4&gt;=VC$16,UU4&lt;&gt;""),AND(UW4&gt;=VC$12,UW4&lt;&gt;"",UY4&gt;=VC$16,UY4&lt;&gt;""),AND(UZ4&gt;=VC$12,UZ4&lt;&gt;"",VB4&gt;=VC$16,VB4&lt;&gt;""),AND(VX4&gt;=WK$12,VX4&lt;&gt;"",VZ4&gt;=WK$16,VZ4&lt;&gt;""),AND(WA4&gt;=WK$12,WA4&lt;&gt;"",WC4&gt;=WK$16,WC4&lt;&gt;""),AND(WE4&gt;=WK$12,WE4&lt;&gt;"",WG4&gt;=WK$16,WG4&lt;&gt;""),AND(WH4&gt;=WK$12,WH4&lt;&gt;"",WJ4&gt;=WK$16,WJ4&lt;&gt;"")),"P","")</f>
        <v>P</v>
      </c>
      <c r="G4" s="3" t="str">
        <f>IF(OR(AND(AI4&gt;=AQ$16,AI4&lt;&gt;"",AF4=""),AND(AL4&gt;=AQ$16,AL4&lt;&gt;"",AF4=""),AND(AP4&gt;=AQ$16,AP4&lt;&gt;"",AF4=""),AND(BJ4&gt;=BR$16,BJ4&lt;&gt;"",BG4=""),AND(BM4&gt;=BR$16,BM4&lt;&gt;"",BG4=""),AND(BQ4&gt;=BR$16,BQ4&lt;&gt;"",BG4=""),AND(CK4&gt;=CS$16,CK4&lt;&gt;"",CH4=""),AND(CN4&gt;=CS$16,CN4&lt;&gt;"",CH4=""),AND(CR4&gt;=CS$16,CR4&lt;&gt;"",CH4=""),AND(DR4&gt;=EC$16,DR4&lt;&gt;""),AND(DU4&gt;=EC$16,DU4&lt;&gt;""),AND(DY4&gt;=EC$16,DY4&lt;&gt;""),AND(EB4&gt;=EC$16,EB4&lt;&gt;""),AND(EZ4&gt;=FK$16,EZ4&lt;&gt;""),AND(FC4&gt;=FK$16,FC4&lt;&gt;""),AND(FG4&gt;=FK$16,FG4&lt;&gt;""),AND(FJ4&gt;=FK$16,FJ4&lt;&gt;""),AND(GH4&gt;=GS$16,GH4&lt;&gt;""),AND(GK4&gt;=GS$16,GK4&lt;&gt;""),AND(GO4&gt;=GS$16,GO4&lt;&gt;""),AND(GR4&gt;=GS$16,GR4&lt;&gt;""),AND(HP4&gt;=IA$16,HP4&lt;&gt;""),AND(HS4&gt;=IA$16,HS4&lt;&gt;""),AND(HW4&gt;=IA$16,HW4&lt;&gt;""),AND(HZ4&gt;=IA$16,HZ4&lt;&gt;""),AND(IX4&gt;=JI$16,IX4&lt;&gt;""),AND(JA4&gt;=JI$16,JA4&lt;&gt;""),AND(JE4&gt;=JI$16,JE4&lt;&gt;""),AND(JH4&gt;=JI$16,JH4&lt;&gt;""),AND(KF4&gt;=KQ$16,KF4&lt;&gt;""),AND(KI4&gt;=KQ$16,KI4&lt;&gt;""),AND(KM4&gt;=KQ$16,KM4&lt;&gt;""),AND(KP4&gt;=KQ$16,KP4&lt;&gt;""),AND(LN4&gt;=LY$16,LN4&lt;&gt;""),AND(LQ4&gt;=LY$16,LQ4&lt;&gt;""),AND(LU4&gt;=LY$16,LU4&lt;&gt;""),AND(LX4&gt;=LY$16,LX4&lt;&gt;""),AND(MV4&gt;=NG$16,MV4&lt;&gt;""),AND(MY4&gt;=NG$16,MY4&lt;&gt;""),AND(NC4&gt;=NG$16,NC4&lt;&gt;""),AND(NF4&gt;=NG$16,NF4&lt;&gt;""),AND(OD4&gt;=OO$16,OD4&lt;&gt;""),AND(OG4&gt;=OO$16,OG4&lt;&gt;""),AND(OK4&gt;=OO$16,OK4&lt;&gt;""),AND(ON4&gt;=OO$16,ON4&lt;&gt;""),AND(PL4&gt;=PW$16,PL4&lt;&gt;""),AND(PO4&gt;=PW$16,PO4&lt;&gt;""),AND(PS4&gt;=PW$16,PS4&lt;&gt;""),AND(PV4&gt;=PW$16,PV4&lt;&gt;""),AND(QT4&gt;=RE$16,QT4&lt;&gt;""),AND(QW4&gt;=RE$16,QW4&lt;&gt;""),AND(RA4&gt;=RE$16,RA4&lt;&gt;""),AND(RD4&gt;=RE$16,RD4&lt;&gt;""),AND(SB4&gt;=SM$16,SB4&lt;&gt;""),AND(SE4&gt;=SM$16,SE4&lt;&gt;""),AND(SI4&gt;=SM$16,SI4&lt;&gt;""),AND(SL4&gt;=SM$16,SL4&lt;&gt;""),AND(TJ4&gt;=TU$16,TJ4&lt;&gt;""),AND(TM4&gt;=TU$16,TM4&lt;&gt;""),AND(TQ4&gt;=TU$16,TQ4&lt;&gt;""),AND(TT4&gt;=TU$16,TT4&lt;&gt;""),AND(UR4&gt;=VC$16,UR4&lt;&gt;""),AND(UU4&gt;=VC$16,UU4&lt;&gt;""),AND(UY4&gt;=VC$16,UY4&lt;&gt;""),AND(VB4&gt;=VC$16,VB4&lt;&gt;""),AND(VZ4&gt;=WK$16,VZ4&lt;&gt;""),AND(WC4&gt;=WK$16,WC4&lt;&gt;""),AND(WG4&gt;=WK$16,WG4&lt;&gt;""),AND(WJ4&gt;=WK$16,WJ4&lt;&gt;"")),"P","")</f>
        <v>P</v>
      </c>
      <c r="H4" s="36" t="str">
        <f>IF(AND(G4="P",F4=""),"No DD",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Merit",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Excellence",IF(I4="P","Worlds Team",IF(F4="P","National Team","")))))</f>
        <v>Worlds Team</v>
      </c>
      <c r="I4" s="3" t="str">
        <f>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,AND(TH4&gt;=TU$13,TH4&lt;&gt;"",TJ4&gt;=TU$17,TJ4&lt;&gt;""),AND(TK4&gt;=TU$13,TK4&lt;&gt;"",TM4&gt;=TU$17,TM4&lt;&gt;""),AND(TO4&gt;=TU$13,TO4&lt;&gt;"",TQ4&gt;=TU$17,TQ4&lt;&gt;""),AND(TR4&gt;=TU$13,TR4&lt;&gt;"",TT4&gt;=TU$17,TT4&lt;&gt;""),AND(UP4&gt;=VC$13,UP4&lt;&gt;"",UR4&gt;=VC$17,UR4&lt;&gt;""),AND(US4&gt;=VC$13,US4&lt;&gt;"",UU4&gt;=VC$17,UU4&lt;&gt;""),AND(UW4&gt;=VC$13,UW4&lt;&gt;"",UY4&gt;=VC$17,UY4&lt;&gt;""),AND(UZ4&gt;=VC$13,UZ4&lt;&gt;"",VB4&gt;=VC$17,VB4&lt;&gt;""),AND(VX4&gt;=WK$13,VX4&lt;&gt;"",VZ4&gt;=WK$17,VZ4&lt;&gt;""),AND(WA4&gt;=WK$13,WA4&lt;&gt;"",WC4&gt;=WK$17,WC4&lt;&gt;""),AND(WE4&gt;=WK$13,WE4&lt;&gt;"",WG4&gt;=WK$17,WG4&lt;&gt;""),AND(WH4&gt;=WK$13,WH4&lt;&gt;"",WJ4&gt;=WK$17,WJ4&lt;&gt;"")),"P","")</f>
        <v>P</v>
      </c>
      <c r="J4" s="8">
        <f>IF(COUNT(AI4,AL4,AP4,BJ4,BM4,BQ4,CK4,CN4,CR4)&gt;0,LARGE((AI4,AL4,AP4,BJ4,BM4,BQ4,CK4,CN4,CR4),1),0)</f>
        <v>47.36</v>
      </c>
      <c r="K4" s="8" t="str">
        <f>IF(J4="","",IF(OR(J4=CK4,J4=CN4,J4=CR4),$BS$1,IF(OR(J4=BJ4,J4=BM4,J4=BQ4),$AR$1,IF(OR(J4=AI4,J4=AL4,J4=AP4),$Q$1,""))))</f>
        <v>2025 Nationals</v>
      </c>
      <c r="L4" s="8">
        <f>IF(COUNT(AI4,AL4,AP4,BJ4,BM4,BQ4,CK4,CN4,CR4)&gt;1,LARGE((AI4,AL4,AP4,BJ4,BM4,BQ4,CK4,CN4,CR4),2),0)</f>
        <v>45.28</v>
      </c>
      <c r="M4" s="8" t="str">
        <f>IF(L4="","",IF(OR(L4=CK4,L4=CN4,L4=CR4),$BS$1,IF(OR(L4=BJ4,L4=BM4,L4=BQ4),$AR$1,IF(OR(L4=AI4,L4=AL4,L4=AP4),$Q$1,""))))</f>
        <v>2025 Nationals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>
        <v>6.88</v>
      </c>
      <c r="AS4" s="26">
        <v>8.4499999999999993</v>
      </c>
      <c r="AT4" s="26">
        <v>9.8000000000000007</v>
      </c>
      <c r="AU4" s="26">
        <v>15.56</v>
      </c>
      <c r="AV4" s="26">
        <v>0</v>
      </c>
      <c r="AW4" s="26">
        <v>6.45</v>
      </c>
      <c r="AX4" s="26">
        <v>8.0500000000000007</v>
      </c>
      <c r="AY4" s="26">
        <v>10.9</v>
      </c>
      <c r="AZ4" s="26">
        <v>15.86</v>
      </c>
      <c r="BA4" s="26">
        <v>0</v>
      </c>
      <c r="BB4" s="26"/>
      <c r="BC4" s="26"/>
      <c r="BD4" s="26"/>
      <c r="BE4" s="26"/>
      <c r="BF4" s="26"/>
      <c r="BG4" s="28"/>
      <c r="BH4" s="39">
        <f>IF(AT4&gt;0,AT4,"")</f>
        <v>9.8000000000000007</v>
      </c>
      <c r="BI4" s="39">
        <f>IF(AU4&gt;0,AU4,"")</f>
        <v>15.56</v>
      </c>
      <c r="BJ4" s="11">
        <f>IF(SUM(AR4:AU4)-AV4&gt;0,SUM(AR4:AU4)-AV4,"")</f>
        <v>40.69</v>
      </c>
      <c r="BK4" s="11">
        <f>IF(AY4&gt;0,AY4,"")</f>
        <v>10.9</v>
      </c>
      <c r="BL4" s="11">
        <f>IF(AZ4&gt;0,AZ4,"")</f>
        <v>15.86</v>
      </c>
      <c r="BM4" s="11">
        <f>IF(SUM(AW4:AZ4)-BA4&gt;0,SUM(AW4:AZ4)-BA4,"")</f>
        <v>41.26</v>
      </c>
      <c r="BN4" s="11">
        <f>IF(BJ4="","",MAX(BJ4,BM4))</f>
        <v>41.26</v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>
        <f>IF(SUM(BN4,BQ4)&gt;0,SUM(BN4,BQ4),"")</f>
        <v>41.26</v>
      </c>
      <c r="BS4" s="22">
        <v>7.63</v>
      </c>
      <c r="BT4" s="22">
        <v>9.4</v>
      </c>
      <c r="BU4" s="22">
        <v>11.7</v>
      </c>
      <c r="BV4" s="22">
        <v>15.94</v>
      </c>
      <c r="BW4" s="22">
        <v>0</v>
      </c>
      <c r="BX4" s="22">
        <v>7.35</v>
      </c>
      <c r="BY4" s="22">
        <v>9.15</v>
      </c>
      <c r="BZ4" s="22">
        <v>11.7</v>
      </c>
      <c r="CA4" s="22">
        <v>17.079999999999998</v>
      </c>
      <c r="CB4" s="22">
        <v>0</v>
      </c>
      <c r="CC4" s="22">
        <v>8.0500000000000007</v>
      </c>
      <c r="CD4" s="22">
        <v>9.5500000000000007</v>
      </c>
      <c r="CE4" s="22">
        <v>11.7</v>
      </c>
      <c r="CF4" s="22">
        <v>18.059999999999999</v>
      </c>
      <c r="CG4" s="22">
        <v>0</v>
      </c>
      <c r="CH4" s="27"/>
      <c r="CI4" s="38">
        <f>IF(BU4&gt;0,BU4,"")</f>
        <v>11.7</v>
      </c>
      <c r="CJ4" s="38">
        <f>IF(BV4&gt;0,BV4,"")</f>
        <v>15.94</v>
      </c>
      <c r="CK4" s="40">
        <f>IF(SUM(BS4:BV4)-BW4&gt;0,SUM(BS4:BV4)-BW4,"")</f>
        <v>44.67</v>
      </c>
      <c r="CL4" s="40">
        <f>IF(BZ4&gt;0,BZ4,"")</f>
        <v>11.7</v>
      </c>
      <c r="CM4" s="40">
        <f>IF(CA4&gt;0,CA4,"")</f>
        <v>17.079999999999998</v>
      </c>
      <c r="CN4" s="40">
        <f>IF(SUM(BX4:CA4)-CB4&gt;0,SUM(BX4:CA4)-CB4,"")</f>
        <v>45.28</v>
      </c>
      <c r="CO4" s="40">
        <f>IF(CK4="","",MAX(CK4,CN4))</f>
        <v>45.28</v>
      </c>
      <c r="CP4" s="40">
        <f>IF(CE4&gt;0,CE4,"")</f>
        <v>11.7</v>
      </c>
      <c r="CQ4" s="40">
        <f>IF(CF4&gt;0,CF4,"")</f>
        <v>18.059999999999999</v>
      </c>
      <c r="CR4" s="40">
        <f>IF(SUM(CC4:CF4)-CG4&gt;0,SUM(CC4:CF4)-CG4,"")</f>
        <v>47.36</v>
      </c>
      <c r="CS4" s="40">
        <f>IF(SUM(CO4,CR4)&gt;0,SUM(CO4,CR4),"")</f>
        <v>92.64</v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7.2549999999999999</v>
      </c>
      <c r="WM4" s="26">
        <f>IF($CH4="P",BT4,(BT4+AS4)/2)</f>
        <v>8.9250000000000007</v>
      </c>
      <c r="WN4" s="26">
        <f>IF($CH4="P",BU4,(BU4+AT4)/2)</f>
        <v>10.75</v>
      </c>
      <c r="WO4" s="26">
        <f>IF($CH4="P",BV4,(BV4+AU4)/2)</f>
        <v>15.75</v>
      </c>
      <c r="WP4" s="26">
        <f>IF($CH4="P",BW4,(BW4+AV4)/2)</f>
        <v>0</v>
      </c>
      <c r="WQ4" s="26">
        <f>IF($CH4="P",BX4,(BX4+AW4)/2)</f>
        <v>6.9</v>
      </c>
      <c r="WR4" s="26">
        <f>IF($CH4="P",BY4,(BY4+AX4)/2)</f>
        <v>8.6000000000000014</v>
      </c>
      <c r="WS4" s="26">
        <f>IF($CH4="P",BZ4,(BZ4+AY4)/2)</f>
        <v>11.3</v>
      </c>
      <c r="WT4" s="26">
        <f>IF($CH4="P",CA4,(CA4+AZ4)/2)</f>
        <v>16.47</v>
      </c>
      <c r="WU4" s="26">
        <f>IF($CH4="P",CB4,(CB4+BA4)/2)</f>
        <v>0</v>
      </c>
      <c r="WV4" s="26">
        <f>IF($CH4="P",CC4,(CC4+BB4)/2)</f>
        <v>4.0250000000000004</v>
      </c>
      <c r="WW4" s="26">
        <f>IF($CH4="P",CD4,(CD4+BC4)/2)</f>
        <v>4.7750000000000004</v>
      </c>
      <c r="WX4" s="26">
        <f>IF($CH4="P",CE4,(CE4+BD4)/2)</f>
        <v>5.85</v>
      </c>
      <c r="WY4" s="26">
        <f>IF($CH4="P",CF4,(CF4+BE4)/2)</f>
        <v>9.0299999999999994</v>
      </c>
      <c r="WZ4" s="26">
        <f>IF($CH4="P",CG4,(CG4+BF4)/2)</f>
        <v>0</v>
      </c>
      <c r="XA4" s="28" t="s">
        <v>53</v>
      </c>
      <c r="XB4" s="11">
        <f>IF(WN4&gt;0,WN4,"")</f>
        <v>10.75</v>
      </c>
      <c r="XC4" s="11">
        <f>IF(WO4&gt;0,WO4,"")</f>
        <v>15.75</v>
      </c>
      <c r="XD4" s="11">
        <f>IF(SUM(WL4:WO4)-WP4&gt;0,SUM(WL4:WO4)-WP4,"")</f>
        <v>42.68</v>
      </c>
      <c r="XE4" s="11">
        <f>IF(WS4&gt;0,WS4,"")</f>
        <v>11.3</v>
      </c>
      <c r="XF4" s="11">
        <f>IF(WT4&gt;0,WT4,"")</f>
        <v>16.47</v>
      </c>
      <c r="XG4" s="11">
        <f>IF(SUM(WQ4:WT4)-WU4&gt;0,SUM(WQ4:WT4)-WU4,"")</f>
        <v>43.27</v>
      </c>
      <c r="XH4" s="11">
        <f>IF(MAX(XD4,XG4)&gt;0,MAX(XD4,XG4),"")</f>
        <v>43.27</v>
      </c>
      <c r="XI4" s="11">
        <f>IF(WX4&gt;0,WX4,"")</f>
        <v>5.85</v>
      </c>
      <c r="XJ4" s="11">
        <f>IF(WY4&gt;0,WY4,"")</f>
        <v>9.0299999999999994</v>
      </c>
      <c r="XK4" s="11">
        <f>IF(SUM(WV4:WY4)-WZ4&gt;0,SUM(WV4:WY4)-WZ4,"")</f>
        <v>23.68</v>
      </c>
      <c r="XL4" s="11">
        <f>IF(SUM(XH4,XK4)&gt;0,SUM(XH4,XK4),"")</f>
        <v>66.95</v>
      </c>
    </row>
    <row r="5" spans="1:636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218</v>
      </c>
      <c r="C5" s="4" t="s">
        <v>219</v>
      </c>
      <c r="D5" s="4" t="s">
        <v>222</v>
      </c>
      <c r="E5" s="9">
        <f>SUM(J5,L5,N5)</f>
        <v>91.88</v>
      </c>
      <c r="F5" s="3" t="str">
        <f>IF(OR(AND(AG5&gt;=AQ$12,AG5&lt;&gt;"",AI5&gt;=AQ$16,AI5&lt;&gt;"",AF5=""),AND(AJ5&gt;=AQ$12,AJ5&lt;&gt;"",AL5&gt;=AQ$16,AL5&lt;&gt;"",AF5=""),AND(AN5&gt;=AQ$12,AN5&lt;&gt;"",AP5&gt;=AQ$16,AP5&lt;&gt;"",AF5=""),AND(BH5&gt;=BR$12,BH5&lt;&gt;"",BJ5&gt;=BR$16,BJ5&lt;&gt;"",BG5=""),AND(BK5&gt;=BR$12,BK5&lt;&gt;"",BM5&gt;=BR$16,BM5&lt;&gt;"",BG5=""),AND(BO5&gt;=BR$12,BO5&lt;&gt;"",BQ5&gt;=BR$16,BQ5&lt;&gt;"",BG5=""),AND(CI5&gt;=CS$12,CI5&lt;&gt;"",CK5&gt;=CS$16,CK5&lt;&gt;"",CH5=""),AND(CL5&gt;=CS$12,CL5&lt;&gt;"",CN5&gt;=CS$16,CN5&lt;&gt;"",CH5=""),AND(CP5&gt;=CS$12,CP5&lt;&gt;"",CR5&gt;=CS$16,CR5&lt;&gt;"",CH5=""),AND(DP5&gt;=EC$12,DP5&lt;&gt;"",DR5&gt;=EC$16,DR5&lt;&gt;""),AND(DS5&gt;=EC$12,DS5&lt;&gt;"",DU5&gt;=EC$16,DU5&lt;&gt;""),AND(DW5&gt;=EC$12,DW5&lt;&gt;"",DY5&gt;=EC$16,DY5&lt;&gt;""),AND(DZ5&gt;=EC$12,DZ5&lt;&gt;"",EB5&gt;=EC$16,EB5&lt;&gt;""),AND(EX5&gt;=FK$12,EX5&lt;&gt;"",EZ5&gt;=FK$16,EZ5&lt;&gt;""),AND(FA5&gt;=FK$12,FA5&lt;&gt;"",FC5&gt;=FK$16,FC5&lt;&gt;""),AND(FE5&gt;=FK$12,FE5&lt;&gt;"",FG5&gt;=FK$16,FG5&lt;&gt;""),AND(FH5&gt;=FK$12,FH5&lt;&gt;"",FJ5&gt;=FK$16,FJ5&lt;&gt;""),AND(GF5&gt;=GS$12,GF5&lt;&gt;"",GH5&gt;=GS$16,GH5&lt;&gt;""),AND(GI5&gt;=GS$12,GI5&lt;&gt;"",GK5&gt;=GS$16,GK5&lt;&gt;""),AND(GM5&gt;=GS$12,GM5&lt;&gt;"",GO5&gt;=GS$16,GO5&lt;&gt;""),AND(GP5&gt;=GS$12,GP5&lt;&gt;"",GR5&gt;=GS$16,GR5&lt;&gt;""),AND(HN5&gt;=IA$12,HN5&lt;&gt;"",HP5&gt;=IA$16,HP5&lt;&gt;""),AND(HQ5&gt;=IA$12,HQ5&lt;&gt;"",HS5&gt;=IA$16,HS5&lt;&gt;""),AND(HU5&gt;=IA$12,HU5&lt;&gt;"",HW5&gt;=IA$16,HW5&lt;&gt;""),AND(HX5&gt;=IA$12,HX5&lt;&gt;"",HZ5&gt;=IA$16,HZ5&lt;&gt;""),AND(IV5&gt;=JI$12,IV5&lt;&gt;"",IX5&gt;=JI$16,IX5&lt;&gt;""),AND(IY5&gt;=JI$12,IY5&lt;&gt;"",JA5&gt;=JI$16,JA5&lt;&gt;""),AND(JC5&gt;=JI$12,JC5&lt;&gt;"",JE5&gt;=JI$16,JE5&lt;&gt;""),AND(JF5&gt;=JI$12,JF5&lt;&gt;"",JH5&gt;=JI$16,JH5&lt;&gt;""),AND(KD5&gt;=KQ$12,KD5&lt;&gt;"",KF5&gt;=KQ$16,KF5&lt;&gt;""),AND(KG5&gt;=KQ$12,KG5&lt;&gt;"",KI5&gt;=KQ$16,KI5&lt;&gt;""),AND(KK5&gt;=KQ$12,KK5&lt;&gt;"",KM5&gt;=KQ$16,KM5&lt;&gt;""),AND(KN5&gt;=KQ$12,KN5&lt;&gt;"",KP5&gt;=KQ$16,KP5&lt;&gt;""),AND(LL5&gt;=LY$12,LL5&lt;&gt;"",LN5&gt;=LY$16,LN5&lt;&gt;""),AND(LO5&gt;=LY$12,LO5&lt;&gt;"",LQ5&gt;=LY$16,LQ5&lt;&gt;""),AND(LS5&gt;=LY$12,LS5&lt;&gt;"",LU5&gt;=LY$16,LU5&lt;&gt;""),AND(LV5&gt;=LY$12,LV5&lt;&gt;"",LX5&gt;=LY$16,LX5&lt;&gt;""),AND(MT5&gt;=NG$12,MT5&lt;&gt;"",MV5&gt;=NG$16,MV5&lt;&gt;""),AND(MW5&gt;=NG$12,MW5&lt;&gt;"",MY5&gt;=NG$16,MY5&lt;&gt;""),AND(NA5&gt;=NG$12,NA5&lt;&gt;"",NC5&gt;=NG$16,NC5&lt;&gt;""),AND(ND5&gt;=NG$12,ND5&lt;&gt;"",NF5&gt;=NG$16,NF5&lt;&gt;""),AND(OB5&gt;=OO$12,OB5&lt;&gt;"",OD5&gt;=OO$16,OD5&lt;&gt;""),AND(OE5&gt;=OO$12,OE5&lt;&gt;"",OG5&gt;=OO$16,OG5&lt;&gt;""),AND(OI5&gt;=OO$12,OI5&lt;&gt;"",OK5&gt;=OO$16,OK5&lt;&gt;""),AND(OL5&gt;=OO$12,OL5&lt;&gt;"",ON5&gt;=OO$16,ON5&lt;&gt;""),AND(PJ5&gt;=PW$12,PJ5&lt;&gt;"",PL5&gt;=PW$16,PL5&lt;&gt;""),AND(PM5&gt;=PW$12,PM5&lt;&gt;"",PO5&gt;=PW$16,PO5&lt;&gt;""),AND(PQ5&gt;=PW$12,PQ5&lt;&gt;"",PS5&gt;=PW$16,PS5&lt;&gt;""),AND(PT5&gt;=PW$12,PT5&lt;&gt;"",PV5&gt;=PW$16,PV5&lt;&gt;""),AND(QR5&gt;=RE$12,QR5&lt;&gt;"",QT5&gt;=RE$16,QT5&lt;&gt;""),AND(QU5&gt;=RE$12,QU5&lt;&gt;"",QW5&gt;=RE$16,QW5&lt;&gt;""),AND(QY5&gt;=RE$12,QY5&lt;&gt;"",RA5&gt;=RE$16,RA5&lt;&gt;""),AND(RB5&gt;=RE$12,RB5&lt;&gt;"",RD5&gt;=RE$16,RD5&lt;&gt;""),AND(RZ5&gt;=SM$12,RZ5&lt;&gt;"",SB5&gt;=SM$16,SB5&lt;&gt;""),AND(SC5&gt;=SM$12,SC5&lt;&gt;"",SE5&gt;=SM$16,SE5&lt;&gt;""),AND(SG5&gt;=SM$12,SG5&lt;&gt;"",SI5&gt;=SM$16,SI5&lt;&gt;""),AND(SJ5&gt;=SM$12,SJ5&lt;&gt;"",SL5&gt;=SM$16,SL5&lt;&gt;""),AND(TH5&gt;=TU$12,TH5&lt;&gt;"",TJ5&gt;=TU$16,TJ5&lt;&gt;""),AND(TK5&gt;=TU$12,TK5&lt;&gt;"",TM5&gt;=TU$16,TM5&lt;&gt;""),AND(TO5&gt;=TU$12,TO5&lt;&gt;"",TQ5&gt;=TU$16,TQ5&lt;&gt;""),AND(TR5&gt;=TU$12,TR5&lt;&gt;"",TT5&gt;=TU$16,TT5&lt;&gt;""),AND(UP5&gt;=VC$12,UP5&lt;&gt;"",UR5&gt;=VC$16,UR5&lt;&gt;""),AND(US5&gt;=VC$12,US5&lt;&gt;"",UU5&gt;=VC$16,UU5&lt;&gt;""),AND(UW5&gt;=VC$12,UW5&lt;&gt;"",UY5&gt;=VC$16,UY5&lt;&gt;""),AND(UZ5&gt;=VC$12,UZ5&lt;&gt;"",VB5&gt;=VC$16,VB5&lt;&gt;""),AND(VX5&gt;=WK$12,VX5&lt;&gt;"",VZ5&gt;=WK$16,VZ5&lt;&gt;""),AND(WA5&gt;=WK$12,WA5&lt;&gt;"",WC5&gt;=WK$16,WC5&lt;&gt;""),AND(WE5&gt;=WK$12,WE5&lt;&gt;"",WG5&gt;=WK$16,WG5&lt;&gt;""),AND(WH5&gt;=WK$12,WH5&lt;&gt;"",WJ5&gt;=WK$16,WJ5&lt;&gt;"")),"P","")</f>
        <v>P</v>
      </c>
      <c r="G5" s="3" t="str">
        <f>IF(OR(AND(AI5&gt;=AQ$16,AI5&lt;&gt;"",AF5=""),AND(AL5&gt;=AQ$16,AL5&lt;&gt;"",AF5=""),AND(AP5&gt;=AQ$16,AP5&lt;&gt;"",AF5=""),AND(BJ5&gt;=BR$16,BJ5&lt;&gt;"",BG5=""),AND(BM5&gt;=BR$16,BM5&lt;&gt;"",BG5=""),AND(BQ5&gt;=BR$16,BQ5&lt;&gt;"",BG5=""),AND(CK5&gt;=CS$16,CK5&lt;&gt;"",CH5=""),AND(CN5&gt;=CS$16,CN5&lt;&gt;"",CH5=""),AND(CR5&gt;=CS$16,CR5&lt;&gt;"",CH5=""),AND(DR5&gt;=EC$16,DR5&lt;&gt;""),AND(DU5&gt;=EC$16,DU5&lt;&gt;""),AND(DY5&gt;=EC$16,DY5&lt;&gt;""),AND(EB5&gt;=EC$16,EB5&lt;&gt;""),AND(EZ5&gt;=FK$16,EZ5&lt;&gt;""),AND(FC5&gt;=FK$16,FC5&lt;&gt;""),AND(FG5&gt;=FK$16,FG5&lt;&gt;""),AND(FJ5&gt;=FK$16,FJ5&lt;&gt;""),AND(GH5&gt;=GS$16,GH5&lt;&gt;""),AND(GK5&gt;=GS$16,GK5&lt;&gt;""),AND(GO5&gt;=GS$16,GO5&lt;&gt;""),AND(GR5&gt;=GS$16,GR5&lt;&gt;""),AND(HP5&gt;=IA$16,HP5&lt;&gt;""),AND(HS5&gt;=IA$16,HS5&lt;&gt;""),AND(HW5&gt;=IA$16,HW5&lt;&gt;""),AND(HZ5&gt;=IA$16,HZ5&lt;&gt;""),AND(IX5&gt;=JI$16,IX5&lt;&gt;""),AND(JA5&gt;=JI$16,JA5&lt;&gt;""),AND(JE5&gt;=JI$16,JE5&lt;&gt;""),AND(JH5&gt;=JI$16,JH5&lt;&gt;""),AND(KF5&gt;=KQ$16,KF5&lt;&gt;""),AND(KI5&gt;=KQ$16,KI5&lt;&gt;""),AND(KM5&gt;=KQ$16,KM5&lt;&gt;""),AND(KP5&gt;=KQ$16,KP5&lt;&gt;""),AND(LN5&gt;=LY$16,LN5&lt;&gt;""),AND(LQ5&gt;=LY$16,LQ5&lt;&gt;""),AND(LU5&gt;=LY$16,LU5&lt;&gt;""),AND(LX5&gt;=LY$16,LX5&lt;&gt;""),AND(MV5&gt;=NG$16,MV5&lt;&gt;""),AND(MY5&gt;=NG$16,MY5&lt;&gt;""),AND(NC5&gt;=NG$16,NC5&lt;&gt;""),AND(NF5&gt;=NG$16,NF5&lt;&gt;""),AND(OD5&gt;=OO$16,OD5&lt;&gt;""),AND(OG5&gt;=OO$16,OG5&lt;&gt;""),AND(OK5&gt;=OO$16,OK5&lt;&gt;""),AND(ON5&gt;=OO$16,ON5&lt;&gt;""),AND(PL5&gt;=PW$16,PL5&lt;&gt;""),AND(PO5&gt;=PW$16,PO5&lt;&gt;""),AND(PS5&gt;=PW$16,PS5&lt;&gt;""),AND(PV5&gt;=PW$16,PV5&lt;&gt;""),AND(QT5&gt;=RE$16,QT5&lt;&gt;""),AND(QW5&gt;=RE$16,QW5&lt;&gt;""),AND(RA5&gt;=RE$16,RA5&lt;&gt;""),AND(RD5&gt;=RE$16,RD5&lt;&gt;""),AND(SB5&gt;=SM$16,SB5&lt;&gt;""),AND(SE5&gt;=SM$16,SE5&lt;&gt;""),AND(SI5&gt;=SM$16,SI5&lt;&gt;""),AND(SL5&gt;=SM$16,SL5&lt;&gt;""),AND(TJ5&gt;=TU$16,TJ5&lt;&gt;""),AND(TM5&gt;=TU$16,TM5&lt;&gt;""),AND(TQ5&gt;=TU$16,TQ5&lt;&gt;""),AND(TT5&gt;=TU$16,TT5&lt;&gt;""),AND(UR5&gt;=VC$16,UR5&lt;&gt;""),AND(UU5&gt;=VC$16,UU5&lt;&gt;""),AND(UY5&gt;=VC$16,UY5&lt;&gt;""),AND(VB5&gt;=VC$16,VB5&lt;&gt;""),AND(VZ5&gt;=WK$16,VZ5&lt;&gt;""),AND(WC5&gt;=WK$16,WC5&lt;&gt;""),AND(WG5&gt;=WK$16,WG5&lt;&gt;""),AND(WJ5&gt;=WK$16,WJ5&lt;&gt;"")),"P","")</f>
        <v>P</v>
      </c>
      <c r="H5" s="36" t="str">
        <f>IF(AND(G5="P",F5=""),"No DD",IF(OR(AND(AG5&gt;=AQ$15,AG5&lt;&gt;"",AI5&gt;=AQ$19,AI5&lt;&gt;"",AF5=""),AND(AJ5&gt;=AQ$15,AJ5&lt;&gt;"",AL5&gt;=AQ$19,AL5&lt;&gt;"",AF5=""),AND(AN5&gt;=AQ$15,AN5&lt;&gt;"",AP5&gt;=AQ$19,AP5&lt;&gt;"",AF5=""),AND(BH5&gt;=BR$15,BH5&lt;&gt;"",BJ5&gt;=BR$19,BJ5&lt;&gt;"",BG5=""),AND(BK5&gt;=BR$15,BK5&lt;&gt;"",BM5&gt;=BR$19,BM5&lt;&gt;"",BG5=""),AND(BO5&gt;=BR$15,BO5&lt;&gt;"",BQ5&gt;=BR$19,BQ5&lt;&gt;"",BG5=""),AND(CI5&gt;=CS$15,CI5&lt;&gt;"",CK5&gt;=CS$19,CK5&lt;&gt;"",CH5=""),AND(CL5&gt;=CS$15,CL5&lt;&gt;"",CN5&gt;=CS$19,CN5&lt;&gt;"",CH5=""),AND(CP5&gt;=CS$15,CP5&lt;&gt;"",CR5&gt;=CS$19,CR5&lt;&gt;"",CH5=""),AND(DP5&gt;=EC$15,DP5&lt;&gt;"",DR5&gt;=EC$19,DR5&lt;&gt;""),AND(DS5&gt;=EC$15,DS5&lt;&gt;"",DU5&gt;=EC$19,DU5&lt;&gt;""),AND(DW5&gt;=EC$15,DW5&lt;&gt;"",DY5&gt;=EC$19,DY5&lt;&gt;""),AND(DZ5&gt;=EC$15,DZ5&lt;&gt;"",EB5&gt;=EC$19,EB5&lt;&gt;""),AND(EX5&gt;=FK$15,EX5&lt;&gt;"",EZ5&gt;=FK$19,EZ5&lt;&gt;""),AND(FA5&gt;=FK$15,FA5&lt;&gt;"",FC5&gt;=FK$19,FC5&lt;&gt;""),AND(FE5&gt;=FK$15,FE5&lt;&gt;"",FG5&gt;=FK$19,FG5&lt;&gt;""),AND(FH5&gt;=FK$15,FH5&lt;&gt;"",FJ5&gt;=FK$19,FJ5&lt;&gt;""),AND(GF5&gt;=GS$15,GF5&lt;&gt;"",GH5&gt;=GS$19,GH5&lt;&gt;""),AND(GI5&gt;=GS$15,GI5&lt;&gt;"",GK5&gt;=GS$19,GK5&lt;&gt;""),AND(GM5&gt;=GS$15,GM5&lt;&gt;"",GO5&gt;=GS$19,GO5&lt;&gt;""),AND(GP5&gt;=GS$15,GP5&lt;&gt;"",GR5&gt;=GS$19,GR5&lt;&gt;""),AND(HN5&gt;=IA$15,HN5&lt;&gt;"",HP5&gt;=IA$19,HP5&lt;&gt;""),AND(HQ5&gt;=IA$15,HQ5&lt;&gt;"",HS5&gt;=IA$19,HS5&lt;&gt;""),AND(HU5&gt;=IA$15,HU5&lt;&gt;"",HW5&gt;=IA$19,HW5&lt;&gt;""),AND(HX5&gt;=IA$15,HX5&lt;&gt;"",HZ5&gt;=IA$19,HZ5&lt;&gt;""),AND(IV5&gt;=JI$15,IV5&lt;&gt;"",IX5&gt;=JI$19,IX5&lt;&gt;""),AND(IY5&gt;=JI$15,IY5&lt;&gt;"",JA5&gt;=JI$19,JA5&lt;&gt;""),AND(JC5&gt;=JI$15,JC5&lt;&gt;"",JE5&gt;=JI$19,JE5&lt;&gt;""),AND(JF5&gt;=JI$15,JF5&lt;&gt;"",JH5&gt;=JI$19,JH5&lt;&gt;""),AND(KD5&gt;=KQ$15,KD5&lt;&gt;"",KF5&gt;=KQ$19,KF5&lt;&gt;""),AND(KG5&gt;=KQ$15,KG5&lt;&gt;"",KI5&gt;=KQ$19,KI5&lt;&gt;""),AND(KK5&gt;=KQ$15,KK5&lt;&gt;"",KM5&gt;=KQ$19,KM5&lt;&gt;""),AND(KN5&gt;=KQ$15,KN5&lt;&gt;"",KP5&gt;=KQ$19,KP5&lt;&gt;""),AND(LL5&gt;=LY$15,LL5&lt;&gt;"",LN5&gt;=LY$19,LN5&lt;&gt;""),AND(LO5&gt;=LY$15,LO5&lt;&gt;"",LQ5&gt;=LY$19,LQ5&lt;&gt;""),AND(LS5&gt;=LY$15,LS5&lt;&gt;"",LU5&gt;=LY$19,LU5&lt;&gt;""),AND(LV5&gt;=LY$15,LV5&lt;&gt;"",LX5&gt;=LY$19,LX5&lt;&gt;""),AND(MT5&gt;=NG$15,MT5&lt;&gt;"",MV5&gt;=NG$19,MV5&lt;&gt;""),AND(MW5&gt;=NG$15,MW5&lt;&gt;"",MY5&gt;=NG$19,MY5&lt;&gt;""),AND(NA5&gt;=NG$15,NA5&lt;&gt;"",NC5&gt;=NG$19,NC5&lt;&gt;""),AND(ND5&gt;=NG$15,ND5&lt;&gt;"",NF5&gt;=NG$19,NF5&lt;&gt;""),AND(OB5&gt;=OO$15,OB5&lt;&gt;"",OD5&gt;=OO$19,OD5&lt;&gt;""),AND(OE5&gt;=OO$15,OE5&lt;&gt;"",OG5&gt;=OO$19,OG5&lt;&gt;""),AND(OI5&gt;=OO$15,OI5&lt;&gt;"",OK5&gt;=OO$19,OK5&lt;&gt;""),AND(OL5&gt;=OO$15,OL5&lt;&gt;"",ON5&gt;=OO$19,ON5&lt;&gt;""),AND(PJ5&gt;=PW$15,PJ5&lt;&gt;"",PL5&gt;=PW$19,PL5&lt;&gt;""),AND(PM5&gt;=PW$15,PM5&lt;&gt;"",PO5&gt;=PW$19,PO5&lt;&gt;""),AND(PQ5&gt;=PW$15,PQ5&lt;&gt;"",PS5&gt;=PW$19,PS5&lt;&gt;""),AND(PT5&gt;=PW$15,PT5&lt;&gt;"",PV5&gt;=PW$19,PV5&lt;&gt;""),AND(QR5&gt;=RE$15,QR5&lt;&gt;"",QT5&gt;=RE$19,QT5&lt;&gt;""),AND(QU5&gt;=RE$15,QU5&lt;&gt;"",QW5&gt;=RE$19,QW5&lt;&gt;""),AND(QY5&gt;=RE$15,QY5&lt;&gt;"",RA5&gt;=RE$19,RA5&lt;&gt;""),AND(RB5&gt;=RE$15,RB5&lt;&gt;"",RD5&gt;=RE$19,RD5&lt;&gt;""),AND(RZ5&gt;=SM$15,RZ5&lt;&gt;"",SB5&gt;=SM$19,SB5&lt;&gt;""),AND(SC5&gt;=SM$15,SC5&lt;&gt;"",SE5&gt;=SM$19,SE5&lt;&gt;""),AND(SG5&gt;=SM$15,SG5&lt;&gt;"",SI5&gt;=SM$19,SI5&lt;&gt;""),AND(SJ5&gt;=SM$15,SJ5&lt;&gt;"",SL5&gt;=SM$19,SL5&lt;&gt;""),AND(TH5&gt;=TU$15,TH5&lt;&gt;"",TJ5&gt;=TU$19,TJ5&lt;&gt;""),AND(TK5&gt;=TU$15,TK5&lt;&gt;"",TM5&gt;=TU$19,TM5&lt;&gt;""),AND(TO5&gt;=TU$15,TO5&lt;&gt;"",TQ5&gt;=TU$19,TQ5&lt;&gt;""),AND(TR5&gt;=TU$15,TR5&lt;&gt;"",TT5&gt;=TU$19,TT5&lt;&gt;""),AND(UP5&gt;=VC$15,UP5&lt;&gt;"",UR5&gt;=VC$19,UR5&lt;&gt;""),AND(US5&gt;=VC$15,US5&lt;&gt;"",UU5&gt;=VC$19,UU5&lt;&gt;""),AND(UW5&gt;=VC$15,UW5&lt;&gt;"",UY5&gt;=VC$19,UY5&lt;&gt;""),AND(UZ5&gt;=VC$15,UZ5&lt;&gt;"",VB5&gt;=VC$19,VB5&lt;&gt;""),AND(VX5&gt;=WK$15,VX5&lt;&gt;"",VZ5&gt;=WK$19,VZ5&lt;&gt;""),AND(WA5&gt;=WK$15,WA5&lt;&gt;"",WC5&gt;=WK$19,WC5&lt;&gt;""),AND(WE5&gt;=WK$15,WE5&lt;&gt;"",WG5&gt;=WK$19,WG5&lt;&gt;""),AND(WH5&gt;=WK$15,WH5&lt;&gt;"",WJ5&gt;=WK$19,WJ5&lt;&gt;"")),"Merit",IF(OR(AND(AG5&gt;=AQ$14,AG5&lt;&gt;"",AI5&gt;=AQ$18,AI5&lt;&gt;"",AF5=""),AND(AJ5&gt;=AQ$14,AJ5&lt;&gt;"",AL5&gt;=AQ$18,AL5&lt;&gt;"",AF5=""),AND(AN5&gt;=AQ$14,AN5&lt;&gt;"",AP5&gt;=AQ$18,AP5&lt;&gt;"",AF5=""),AND(BH5&gt;=BR$14,BH5&lt;&gt;"",BJ5&gt;=BR$18,BJ5&lt;&gt;"",BG5=""),AND(BK5&gt;=BR$14,BK5&lt;&gt;"",BM5&gt;=BR$18,BM5&lt;&gt;"",BG5=""),AND(BO5&gt;=BR$14,BO5&lt;&gt;"",BQ5&gt;=BR$18,BQ5&lt;&gt;"",BG5=""),AND(CI5&gt;=CS$14,CI5&lt;&gt;"",CK5&gt;=CS$18,CK5&lt;&gt;"",CH5=""),AND(CL5&gt;=CS$14,CL5&lt;&gt;"",CN5&gt;=CS$18,CN5&lt;&gt;"",CH5=""),AND(CP5&gt;=CS$14,CP5&lt;&gt;"",CR5&gt;=CS$18,CR5&lt;&gt;"",CH5=""),AND(DP5&gt;=EC$14,DP5&lt;&gt;"",DR5&gt;=EC$18,DR5&lt;&gt;""),AND(DS5&gt;=EC$14,DS5&lt;&gt;"",DU5&gt;=EC$18,DU5&lt;&gt;""),AND(DW5&gt;=EC$14,DW5&lt;&gt;"",DY5&gt;=EC$18,DY5&lt;&gt;""),AND(DZ5&gt;=EC$14,DZ5&lt;&gt;"",EB5&gt;=EC$18,EB5&lt;&gt;""),AND(EX5&gt;=FK$14,EX5&lt;&gt;"",EZ5&gt;=FK$18,EZ5&lt;&gt;""),AND(FA5&gt;=FK$14,FA5&lt;&gt;"",FC5&gt;=FK$18,FC5&lt;&gt;""),AND(FE5&gt;=FK$14,FE5&lt;&gt;"",FG5&gt;=FK$18,FG5&lt;&gt;""),AND(FH5&gt;=FK$14,FH5&lt;&gt;"",FJ5&gt;=FK$18,FJ5&lt;&gt;""),AND(GF5&gt;=GS$14,GF5&lt;&gt;"",GH5&gt;=GS$18,GH5&lt;&gt;""),AND(GI5&gt;=GS$14,GI5&lt;&gt;"",GK5&gt;=GS$18,GK5&lt;&gt;""),AND(GM5&gt;=GS$14,GM5&lt;&gt;"",GO5&gt;=GS$18,GO5&lt;&gt;""),AND(GP5&gt;=GS$14,GP5&lt;&gt;"",GR5&gt;=GS$18,GR5&lt;&gt;""),AND(HN5&gt;=IA$14,HN5&lt;&gt;"",HP5&gt;=IA$18,HP5&lt;&gt;""),AND(HQ5&gt;=IA$14,HQ5&lt;&gt;"",HS5&gt;=IA$18,HS5&lt;&gt;""),AND(HU5&gt;=IA$14,HU5&lt;&gt;"",HW5&gt;=IA$18,HW5&lt;&gt;""),AND(HX5&gt;=IA$14,HX5&lt;&gt;"",HZ5&gt;=IA$18,HZ5&lt;&gt;""),AND(IV5&gt;=JI$14,IV5&lt;&gt;"",IX5&gt;=JI$18,IX5&lt;&gt;""),AND(IY5&gt;=JI$14,IY5&lt;&gt;"",JA5&gt;=JI$18,JA5&lt;&gt;""),AND(JC5&gt;=JI$14,JC5&lt;&gt;"",JE5&gt;=JI$18,JE5&lt;&gt;""),AND(JF5&gt;=JI$14,JF5&lt;&gt;"",JH5&gt;=JI$18,JH5&lt;&gt;""),AND(KD5&gt;=KQ$14,KD5&lt;&gt;"",KF5&gt;=KQ$18,KF5&lt;&gt;""),AND(KG5&gt;=KQ$14,KG5&lt;&gt;"",KI5&gt;=KQ$18,KI5&lt;&gt;""),AND(KK5&gt;=KQ$14,KK5&lt;&gt;"",KM5&gt;=KQ$18,KM5&lt;&gt;""),AND(KN5&gt;=KQ$14,KN5&lt;&gt;"",KP5&gt;=KQ$18,KP5&lt;&gt;""),AND(LL5&gt;=LY$14,LL5&lt;&gt;"",LN5&gt;=LY$18,LN5&lt;&gt;""),AND(LO5&gt;=LY$14,LO5&lt;&gt;"",LQ5&gt;=LY$18,LQ5&lt;&gt;""),AND(LS5&gt;=LY$14,LS5&lt;&gt;"",LU5&gt;=LY$18,LU5&lt;&gt;""),AND(LV5&gt;=LY$14,LV5&lt;&gt;"",LX5&gt;=LY$18,LX5&lt;&gt;""),AND(MT5&gt;=NG$14,MT5&lt;&gt;"",MV5&gt;=NG$18,MV5&lt;&gt;""),AND(MW5&gt;=NG$14,MW5&lt;&gt;"",MY5&gt;=NG$18,MY5&lt;&gt;""),AND(NA5&gt;=NG$14,NA5&lt;&gt;"",NC5&gt;=NG$18,NC5&lt;&gt;""),AND(ND5&gt;=NG$14,ND5&lt;&gt;"",NF5&gt;=NG$18,NF5&lt;&gt;""),AND(OB5&gt;=OO$14,OB5&lt;&gt;"",OD5&gt;=OO$18,OD5&lt;&gt;""),AND(OE5&gt;=OO$14,OE5&lt;&gt;"",OG5&gt;=OO$18,OG5&lt;&gt;""),AND(OI5&gt;=OO$14,OI5&lt;&gt;"",OK5&gt;=OO$18,OK5&lt;&gt;""),AND(OL5&gt;=OO$14,OL5&lt;&gt;"",ON5&gt;=OO$18,ON5&lt;&gt;""),AND(PJ5&gt;=PW$14,PJ5&lt;&gt;"",PL5&gt;=PW$18,PL5&lt;&gt;""),AND(PM5&gt;=PW$14,PM5&lt;&gt;"",PO5&gt;=PW$18,PO5&lt;&gt;""),AND(PQ5&gt;=PW$14,PQ5&lt;&gt;"",PS5&gt;=PW$18,PS5&lt;&gt;""),AND(PT5&gt;=PW$14,PT5&lt;&gt;"",PV5&gt;=PW$18,PV5&lt;&gt;""),AND(QR5&gt;=RE$14,QR5&lt;&gt;"",QT5&gt;=RE$18,QT5&lt;&gt;""),AND(QU5&gt;=RE$14,QU5&lt;&gt;"",QW5&gt;=RE$18,QW5&lt;&gt;""),AND(QY5&gt;=RE$14,QY5&lt;&gt;"",RA5&gt;=RE$18,RA5&lt;&gt;""),AND(RB5&gt;=RE$14,RB5&lt;&gt;"",RD5&gt;=RE$18,RD5&lt;&gt;""),AND(RZ5&gt;=SM$14,RZ5&lt;&gt;"",SB5&gt;=SM$18,SB5&lt;&gt;""),AND(SC5&gt;=SM$14,SC5&lt;&gt;"",SE5&gt;=SM$18,SE5&lt;&gt;""),AND(SG5&gt;=SM$14,SG5&lt;&gt;"",SI5&gt;=SM$18,SI5&lt;&gt;""),AND(SJ5&gt;=SM$14,SJ5&lt;&gt;"",SL5&gt;=SM$18,SL5&lt;&gt;""),AND(TH5&gt;=TU$14,TH5&lt;&gt;"",TJ5&gt;=TU$18,TJ5&lt;&gt;""),AND(TK5&gt;=TU$14,TK5&lt;&gt;"",TM5&gt;=TU$18,TM5&lt;&gt;""),AND(TO5&gt;=TU$14,TO5&lt;&gt;"",TQ5&gt;=TU$18,TQ5&lt;&gt;""),AND(TR5&gt;=TU$14,TR5&lt;&gt;"",TT5&gt;=TU$18,TT5&lt;&gt;""),AND(UP5&gt;=VC$14,UP5&lt;&gt;"",UR5&gt;=VC$18,UR5&lt;&gt;""),AND(US5&gt;=VC$14,US5&lt;&gt;"",UU5&gt;=VC$18,UU5&lt;&gt;""),AND(UW5&gt;=VC$14,UW5&lt;&gt;"",UY5&gt;=VC$18,UY5&lt;&gt;""),AND(UZ5&gt;=VC$14,UZ5&lt;&gt;"",VB5&gt;=VC$18,VB5&lt;&gt;""),AND(VX5&gt;=WK$14,VX5&lt;&gt;"",VZ5&gt;=WK$18,VZ5&lt;&gt;""),AND(WA5&gt;=WK$14,WA5&lt;&gt;"",WC5&gt;=WK$18,WC5&lt;&gt;""),AND(WE5&gt;=WK$14,WE5&lt;&gt;"",WG5&gt;=WK$18,WG5&lt;&gt;""),AND(WH5&gt;=WK$14,WH5&lt;&gt;"",WJ5&gt;=WK$18,WJ5&lt;&gt;"")),"Excellence",IF(I5="P","Worlds Team",IF(F5="P","National Team","")))))</f>
        <v>Excellence</v>
      </c>
      <c r="I5" s="3" t="str">
        <f>IF(OR(AND(AG5&gt;=AQ$13,AG5&lt;&gt;"",AI5&gt;=AQ$17,AI5&lt;&gt;"",AF5=""),AND(AJ5&gt;=AQ$13,AJ5&lt;&gt;"",AL5&gt;=AQ$17,AL5&lt;&gt;"",AF5=""),AND(AN5&gt;=AQ$13,AN5&lt;&gt;"",AP5&gt;=AQ$17,AP5&lt;&gt;"",AF5=""),AND(BH5&gt;=BR$13,BH5&lt;&gt;"",BJ5&gt;=BR$17,BJ5&lt;&gt;"",BG5=""),AND(BK5&gt;=BR$13,BK5&lt;&gt;"",BM5&gt;=BR$17,BM5&lt;&gt;"",BG5=""),AND(BO5&gt;=BR$13,BO5&lt;&gt;"",BQ5&gt;=BR$17,BQ5&lt;&gt;"",BG5=""),AND(CI5&gt;=CS$13,CI5&lt;&gt;"",CK5&gt;=CS$17,CK5&lt;&gt;"",CH5=""),AND(CL5&gt;=CS$13,CL5&lt;&gt;"",CN5&gt;=CS$17,CN5&lt;&gt;"",CH5=""),AND(CP5&gt;=CS$13,CP5&lt;&gt;"",CR5&gt;=CS$17,CR5&lt;&gt;"",CH5=""),AND(DP5&gt;=EC$13,DP5&lt;&gt;"",DR5&gt;=EC$17,DR5&lt;&gt;""),AND(DS5&gt;=EC$13,DS5&lt;&gt;"",DU5&gt;=EC$17,DU5&lt;&gt;""),AND(DW5&gt;=EC$13,DW5&lt;&gt;"",DY5&gt;=EC$17,DY5&lt;&gt;""),AND(DZ5&gt;=EC$13,DZ5&lt;&gt;"",EB5&gt;=EC$17,EB5&lt;&gt;""),AND(EX5&gt;=FK$13,EX5&lt;&gt;"",EZ5&gt;=FK$17,EZ5&lt;&gt;""),AND(FA5&gt;=FK$13,FA5&lt;&gt;"",FC5&gt;=FK$17,FC5&lt;&gt;""),AND(FE5&gt;=FK$13,FE5&lt;&gt;"",FG5&gt;=FK$17,FG5&lt;&gt;""),AND(FH5&gt;=FK$13,FH5&lt;&gt;"",FJ5&gt;=FK$17,FJ5&lt;&gt;""),AND(GF5&gt;=GS$13,GF5&lt;&gt;"",GH5&gt;=GS$17,GH5&lt;&gt;""),AND(GI5&gt;=GS$13,GI5&lt;&gt;"",GK5&gt;=GS$17,GK5&lt;&gt;""),AND(GM5&gt;=GS$13,GM5&lt;&gt;"",GO5&gt;=GS$17,GO5&lt;&gt;""),AND(GP5&gt;=GS$13,GP5&lt;&gt;"",GR5&gt;=GS$17,GR5&lt;&gt;""),AND(HN5&gt;=IA$13,HN5&lt;&gt;"",HP5&gt;=IA$17,HP5&lt;&gt;""),AND(HQ5&gt;=IA$13,HQ5&lt;&gt;"",HS5&gt;=IA$17,HS5&lt;&gt;""),AND(HU5&gt;=IA$13,HU5&lt;&gt;"",HW5&gt;=IA$17,HW5&lt;&gt;""),AND(HX5&gt;=IA$13,HX5&lt;&gt;"",HZ5&gt;=IA$17,HZ5&lt;&gt;""),AND(IV5&gt;=JI$13,IV5&lt;&gt;"",IX5&gt;=JI$17,IX5&lt;&gt;""),AND(IY5&gt;=JI$13,IY5&lt;&gt;"",JA5&gt;=JI$17,JA5&lt;&gt;""),AND(JC5&gt;=JI$13,JC5&lt;&gt;"",JE5&gt;=JI$17,JE5&lt;&gt;""),AND(JF5&gt;=JI$13,JF5&lt;&gt;"",JH5&gt;=JI$17,JH5&lt;&gt;""),AND(KD5&gt;=KQ$13,KD5&lt;&gt;"",KF5&gt;=KQ$17,KF5&lt;&gt;""),AND(KG5&gt;=KQ$13,KG5&lt;&gt;"",KI5&gt;=KQ$17,KI5&lt;&gt;""),AND(KK5&gt;=KQ$13,KK5&lt;&gt;"",KM5&gt;=KQ$17,KM5&lt;&gt;""),AND(KN5&gt;=KQ$13,KN5&lt;&gt;"",KP5&gt;=KQ$17,KP5&lt;&gt;""),AND(LL5&gt;=LY$13,LL5&lt;&gt;"",LN5&gt;=LY$17,LN5&lt;&gt;""),AND(LO5&gt;=LY$13,LO5&lt;&gt;"",LQ5&gt;=LY$17,LQ5&lt;&gt;""),AND(LS5&gt;=LY$13,LS5&lt;&gt;"",LU5&gt;=LY$17,LU5&lt;&gt;""),AND(LV5&gt;=LY$13,LV5&lt;&gt;"",LX5&gt;=LY$17,LX5&lt;&gt;""),AND(MT5&gt;=NG$13,MT5&lt;&gt;"",MV5&gt;=NG$17,MV5&lt;&gt;""),AND(MW5&gt;=NG$13,MW5&lt;&gt;"",MY5&gt;=NG$17,MY5&lt;&gt;""),AND(NA5&gt;=NG$13,NA5&lt;&gt;"",NC5&gt;=NG$17,NC5&lt;&gt;""),AND(ND5&gt;=NG$13,ND5&lt;&gt;"",NF5&gt;=NG$17,NF5&lt;&gt;""),AND(OB5&gt;=OO$13,OB5&lt;&gt;"",OD5&gt;=OO$17,OD5&lt;&gt;""),AND(OE5&gt;=OO$13,OE5&lt;&gt;"",OG5&gt;=OO$17,OG5&lt;&gt;""),AND(OI5&gt;=OO$13,OI5&lt;&gt;"",OK5&gt;=OO$17,OK5&lt;&gt;""),AND(OL5&gt;=OO$13,OL5&lt;&gt;"",ON5&gt;=OO$17,ON5&lt;&gt;""),AND(PJ5&gt;=PW$13,PJ5&lt;&gt;"",PL5&gt;=PW$17,PL5&lt;&gt;""),AND(PM5&gt;=PW$13,PM5&lt;&gt;"",PO5&gt;=PW$17,PO5&lt;&gt;""),AND(PQ5&gt;=PW$13,PQ5&lt;&gt;"",PS5&gt;=PW$17,PS5&lt;&gt;""),AND(PT5&gt;=PW$13,PT5&lt;&gt;"",PV5&gt;=PW$17,PV5&lt;&gt;""),AND(QR5&gt;=RE$13,QR5&lt;&gt;"",QT5&gt;=RE$17,QT5&lt;&gt;""),AND(QU5&gt;=RE$13,QU5&lt;&gt;"",QW5&gt;=RE$17,QW5&lt;&gt;""),AND(QY5&gt;=RE$13,QY5&lt;&gt;"",RA5&gt;=RE$17,RA5&lt;&gt;""),AND(RB5&gt;=RE$13,RB5&lt;&gt;"",RD5&gt;=RE$17,RD5&lt;&gt;""),AND(RZ5&gt;=SM$13,RZ5&lt;&gt;"",SB5&gt;=SM$17,SB5&lt;&gt;""),AND(SC5&gt;=SM$13,SC5&lt;&gt;"",SE5&gt;=SM$17,SE5&lt;&gt;""),AND(SG5&gt;=SM$13,SG5&lt;&gt;"",SI5&gt;=SM$17,SI5&lt;&gt;""),AND(SJ5&gt;=SM$13,SJ5&lt;&gt;"",SL5&gt;=SM$17,SL5&lt;&gt;""),AND(TH5&gt;=TU$13,TH5&lt;&gt;"",TJ5&gt;=TU$17,TJ5&lt;&gt;""),AND(TK5&gt;=TU$13,TK5&lt;&gt;"",TM5&gt;=TU$17,TM5&lt;&gt;""),AND(TO5&gt;=TU$13,TO5&lt;&gt;"",TQ5&gt;=TU$17,TQ5&lt;&gt;""),AND(TR5&gt;=TU$13,TR5&lt;&gt;"",TT5&gt;=TU$17,TT5&lt;&gt;""),AND(UP5&gt;=VC$13,UP5&lt;&gt;"",UR5&gt;=VC$17,UR5&lt;&gt;""),AND(US5&gt;=VC$13,US5&lt;&gt;"",UU5&gt;=VC$17,UU5&lt;&gt;""),AND(UW5&gt;=VC$13,UW5&lt;&gt;"",UY5&gt;=VC$17,UY5&lt;&gt;""),AND(UZ5&gt;=VC$13,UZ5&lt;&gt;"",VB5&gt;=VC$17,VB5&lt;&gt;""),AND(VX5&gt;=WK$13,VX5&lt;&gt;"",VZ5&gt;=WK$17,VZ5&lt;&gt;""),AND(WA5&gt;=WK$13,WA5&lt;&gt;"",WC5&gt;=WK$17,WC5&lt;&gt;""),AND(WE5&gt;=WK$13,WE5&lt;&gt;"",WG5&gt;=WK$17,WG5&lt;&gt;""),AND(WH5&gt;=WK$13,WH5&lt;&gt;"",WJ5&gt;=WK$17,WJ5&lt;&gt;"")),"P","")</f>
        <v>P</v>
      </c>
      <c r="J5" s="8">
        <f>IF(COUNT(AI5,AL5,AP5,BJ5,BM5,BQ5,CK5,CN5,CR5)&gt;0,LARGE((AI5,AL5,AP5,BJ5,BM5,BQ5,CK5,CN5,CR5),1),0)</f>
        <v>47.870000000000005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32.54</v>
      </c>
      <c r="M5" s="8" t="str">
        <f>IF(L5="","",IF(OR(L5=CK5,L5=CN5,L5=CR5),$BS$1,IF(OR(L5=BJ5,L5=BM5,L5=BQ5),$AR$1,IF(OR(L5=AI5,L5=AL5,L5=AP5),$Q$1,""))))</f>
        <v>2025 Elite Canada</v>
      </c>
      <c r="N5" s="8">
        <f>IF(MAX(CT5,CU5)&gt;0,MAX(CT5,CU5),"")</f>
        <v>11.469999999999999</v>
      </c>
      <c r="O5" s="11" t="str">
        <f>IF(N5="","",IF(N5=CT5,"("&amp;CT$2&amp;")",IF(N5=CU5,"("&amp;CU$2&amp;")")))</f>
        <v>(Prelim)</v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>2025 World Cup ITA (April 6)</v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>
        <v>5.45</v>
      </c>
      <c r="AS5" s="26">
        <v>6.25</v>
      </c>
      <c r="AT5" s="26">
        <v>9.6999999999999993</v>
      </c>
      <c r="AU5" s="26">
        <v>11.14</v>
      </c>
      <c r="AV5" s="26">
        <v>0</v>
      </c>
      <c r="AW5" s="26">
        <v>8.0500000000000007</v>
      </c>
      <c r="AX5" s="26">
        <v>9.4</v>
      </c>
      <c r="AY5" s="26">
        <v>13.4</v>
      </c>
      <c r="AZ5" s="26">
        <v>17.02</v>
      </c>
      <c r="BA5" s="26">
        <v>0</v>
      </c>
      <c r="BB5" s="26"/>
      <c r="BC5" s="26"/>
      <c r="BD5" s="26"/>
      <c r="BE5" s="26"/>
      <c r="BF5" s="26"/>
      <c r="BG5" s="28"/>
      <c r="BH5" s="39">
        <f>IF(AT5&gt;0,AT5,"")</f>
        <v>9.6999999999999993</v>
      </c>
      <c r="BI5" s="39">
        <f>IF(AU5&gt;0,AU5,"")</f>
        <v>11.14</v>
      </c>
      <c r="BJ5" s="11">
        <f>IF(SUM(AR5:AU5)-AV5&gt;0,SUM(AR5:AU5)-AV5,"")</f>
        <v>32.54</v>
      </c>
      <c r="BK5" s="11">
        <f>IF(AY5&gt;0,AY5,"")</f>
        <v>13.4</v>
      </c>
      <c r="BL5" s="11">
        <f>IF(AZ5&gt;0,AZ5,"")</f>
        <v>17.02</v>
      </c>
      <c r="BM5" s="11">
        <f>IF(SUM(AW5:AZ5)-BA5&gt;0,SUM(AW5:AZ5)-BA5,"")</f>
        <v>47.870000000000005</v>
      </c>
      <c r="BN5" s="11">
        <f>IF(BJ5="","",MAX(BJ5,BM5))</f>
        <v>47.870000000000005</v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>
        <f>IF(SUM(BN5,BQ5)&gt;0,SUM(BN5,BQ5),"")</f>
        <v>47.870000000000005</v>
      </c>
      <c r="BS5" s="22">
        <v>2.7250000000000001</v>
      </c>
      <c r="BT5" s="22">
        <v>3.125</v>
      </c>
      <c r="BU5" s="22">
        <v>4.8499999999999996</v>
      </c>
      <c r="BV5" s="22">
        <v>5.57</v>
      </c>
      <c r="BW5" s="22">
        <v>0</v>
      </c>
      <c r="BX5" s="22">
        <v>4.0250000000000004</v>
      </c>
      <c r="BY5" s="22">
        <v>4.7</v>
      </c>
      <c r="BZ5" s="22">
        <v>6.7</v>
      </c>
      <c r="CA5" s="22">
        <v>8.51</v>
      </c>
      <c r="CB5" s="22">
        <v>0</v>
      </c>
      <c r="CC5" s="22">
        <v>0</v>
      </c>
      <c r="CD5" s="22">
        <v>0</v>
      </c>
      <c r="CE5" s="22">
        <v>0</v>
      </c>
      <c r="CF5" s="22">
        <v>0</v>
      </c>
      <c r="CG5" s="22">
        <v>0</v>
      </c>
      <c r="CH5" s="27" t="s">
        <v>53</v>
      </c>
      <c r="CI5" s="38">
        <f>IF(BU5&gt;0,BU5,"")</f>
        <v>4.8499999999999996</v>
      </c>
      <c r="CJ5" s="38">
        <f>IF(BV5&gt;0,BV5,"")</f>
        <v>5.57</v>
      </c>
      <c r="CK5" s="40">
        <f>IF(SUM(BS5:BV5)-BW5&gt;0,SUM(BS5:BV5)-BW5,"")</f>
        <v>16.27</v>
      </c>
      <c r="CL5" s="40">
        <f>IF(BZ5&gt;0,BZ5,"")</f>
        <v>6.7</v>
      </c>
      <c r="CM5" s="40">
        <f>IF(CA5&gt;0,CA5,"")</f>
        <v>8.51</v>
      </c>
      <c r="CN5" s="40">
        <f>IF(SUM(BX5:CA5)-CB5&gt;0,SUM(BX5:CA5)-CB5,"")</f>
        <v>23.935000000000002</v>
      </c>
      <c r="CO5" s="40">
        <f>IF(CK5="","",MAX(CK5,CN5))</f>
        <v>23.935000000000002</v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>
        <f>IF(SUM(CO5,CR5)&gt;0,SUM(CO5,CR5),"")</f>
        <v>23.935000000000002</v>
      </c>
      <c r="CT5" s="51">
        <f>IF(MAX(DV5,FD5,GL5,HT5,JB5,KJ5,LR5,MZ5,OH5,PP5,QX5,SF5,TN5,UV5,WD5)-IF(L5="",0,L5)&gt;0.001,MAX(DV5,FD5,GL5,HT5,JB5,KJ5,LR5,MZ5,OH5,PP5,QX5,SF5,TN5,UV5,WD5)-IF(L5="",0,L5),"")</f>
        <v>11.469999999999999</v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>
        <v>4.2</v>
      </c>
      <c r="CW5" s="17">
        <v>5.7</v>
      </c>
      <c r="CX5" s="17">
        <v>8.4</v>
      </c>
      <c r="CY5" s="17">
        <v>10.6</v>
      </c>
      <c r="CZ5" s="17">
        <v>0</v>
      </c>
      <c r="DA5" s="17">
        <v>6.7</v>
      </c>
      <c r="DB5" s="17">
        <v>8.5500000000000007</v>
      </c>
      <c r="DC5" s="17">
        <v>11.9</v>
      </c>
      <c r="DD5" s="17">
        <v>16.86</v>
      </c>
      <c r="DE5" s="17">
        <v>0</v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>
        <f>IF(CX5&gt;0,CX5,"")</f>
        <v>8.4</v>
      </c>
      <c r="DQ5" s="40">
        <f>IF(CY5&gt;0,CY5,"")</f>
        <v>10.6</v>
      </c>
      <c r="DR5" s="40">
        <f>IF(SUM(CV5:CY5)-CZ5&gt;0,SUM(CV5:CY5)-CZ5,"")</f>
        <v>28.9</v>
      </c>
      <c r="DS5" s="40">
        <f>IF(DC5&gt;0,DC5,"")</f>
        <v>11.9</v>
      </c>
      <c r="DT5" s="40">
        <f>IF(DD5&gt;0,DD5,"")</f>
        <v>16.86</v>
      </c>
      <c r="DU5" s="40">
        <f>IF(SUM(DA5:DD5)-DE5&gt;0,SUM(DA5:DD5)-DE5,"")</f>
        <v>44.01</v>
      </c>
      <c r="DV5" s="40">
        <f>IF(MAX(DR5,DU5)&gt;0,MAX(DR5,DU5),"")</f>
        <v>44.01</v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>
        <f>IF(SUM(DV5,DY5,EB5)&gt;0,SUM(DV5,DY5,EB5),"")</f>
        <v>44.01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2.7250000000000001</v>
      </c>
      <c r="WM5" s="26">
        <f>IF($CH5="P",BT5,(BT5+AS5)/2)</f>
        <v>3.125</v>
      </c>
      <c r="WN5" s="26">
        <f>IF($CH5="P",BU5,(BU5+AT5)/2)</f>
        <v>4.8499999999999996</v>
      </c>
      <c r="WO5" s="26">
        <f>IF($CH5="P",BV5,(BV5+AU5)/2)</f>
        <v>5.57</v>
      </c>
      <c r="WP5" s="26">
        <f>IF($CH5="P",BW5,(BW5+AV5)/2)</f>
        <v>0</v>
      </c>
      <c r="WQ5" s="26">
        <f>IF($CH5="P",BX5,(BX5+AW5)/2)</f>
        <v>4.0250000000000004</v>
      </c>
      <c r="WR5" s="26">
        <f>IF($CH5="P",BY5,(BY5+AX5)/2)</f>
        <v>4.7</v>
      </c>
      <c r="WS5" s="26">
        <f>IF($CH5="P",BZ5,(BZ5+AY5)/2)</f>
        <v>6.7</v>
      </c>
      <c r="WT5" s="26">
        <f>IF($CH5="P",CA5,(CA5+AZ5)/2)</f>
        <v>8.51</v>
      </c>
      <c r="WU5" s="26">
        <f>IF($CH5="P",CB5,(CB5+BA5)/2)</f>
        <v>0</v>
      </c>
      <c r="WV5" s="26">
        <f>IF($CH5="P",CC5,(CC5+BB5)/2)</f>
        <v>0</v>
      </c>
      <c r="WW5" s="26">
        <f>IF($CH5="P",CD5,(CD5+BC5)/2)</f>
        <v>0</v>
      </c>
      <c r="WX5" s="26">
        <f>IF($CH5="P",CE5,(CE5+BD5)/2)</f>
        <v>0</v>
      </c>
      <c r="WY5" s="26">
        <f>IF($CH5="P",CF5,(CF5+BE5)/2)</f>
        <v>0</v>
      </c>
      <c r="WZ5" s="26">
        <f>IF($CH5="P",CG5,(CG5+BF5)/2)</f>
        <v>0</v>
      </c>
      <c r="XA5" s="28" t="s">
        <v>53</v>
      </c>
      <c r="XB5" s="11">
        <f>IF(WN5&gt;0,WN5,"")</f>
        <v>4.8499999999999996</v>
      </c>
      <c r="XC5" s="11">
        <f>IF(WO5&gt;0,WO5,"")</f>
        <v>5.57</v>
      </c>
      <c r="XD5" s="11">
        <f>IF(SUM(WL5:WO5)-WP5&gt;0,SUM(WL5:WO5)-WP5,"")</f>
        <v>16.27</v>
      </c>
      <c r="XE5" s="11">
        <f>IF(WS5&gt;0,WS5,"")</f>
        <v>6.7</v>
      </c>
      <c r="XF5" s="11">
        <f>IF(WT5&gt;0,WT5,"")</f>
        <v>8.51</v>
      </c>
      <c r="XG5" s="11">
        <f>IF(SUM(WQ5:WT5)-WU5&gt;0,SUM(WQ5:WT5)-WU5,"")</f>
        <v>23.935000000000002</v>
      </c>
      <c r="XH5" s="11">
        <f>IF(MAX(XD5,XG5)&gt;0,MAX(XD5,XG5),"")</f>
        <v>23.935000000000002</v>
      </c>
      <c r="XI5" s="11" t="str">
        <f>IF(WX5&gt;0,WX5,"")</f>
        <v/>
      </c>
      <c r="XJ5" s="11" t="str">
        <f>IF(WY5&gt;0,WY5,"")</f>
        <v/>
      </c>
      <c r="XK5" s="11" t="str">
        <f>IF(SUM(WV5:WY5)-WZ5&gt;0,SUM(WV5:WY5)-WZ5,"")</f>
        <v/>
      </c>
      <c r="XL5" s="11">
        <f>IF(SUM(XH5,XK5)&gt;0,SUM(XH5,XK5),"")</f>
        <v>23.935000000000002</v>
      </c>
    </row>
    <row r="6" spans="1:636" x14ac:dyDescent="0.2">
      <c r="A6" s="4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>3</v>
      </c>
      <c r="B6" s="5" t="s">
        <v>217</v>
      </c>
      <c r="C6" s="4" t="s">
        <v>3</v>
      </c>
      <c r="D6" s="4" t="s">
        <v>221</v>
      </c>
      <c r="E6" s="9">
        <f>SUM(J6,L6,N6)</f>
        <v>91.210000000000008</v>
      </c>
      <c r="F6" s="3" t="str">
        <f>IF(OR(AND(AG6&gt;=AQ$12,AG6&lt;&gt;"",AI6&gt;=AQ$16,AI6&lt;&gt;"",AF6=""),AND(AJ6&gt;=AQ$12,AJ6&lt;&gt;"",AL6&gt;=AQ$16,AL6&lt;&gt;"",AF6=""),AND(AN6&gt;=AQ$12,AN6&lt;&gt;"",AP6&gt;=AQ$16,AP6&lt;&gt;"",AF6=""),AND(BH6&gt;=BR$12,BH6&lt;&gt;"",BJ6&gt;=BR$16,BJ6&lt;&gt;"",BG6=""),AND(BK6&gt;=BR$12,BK6&lt;&gt;"",BM6&gt;=BR$16,BM6&lt;&gt;"",BG6=""),AND(BO6&gt;=BR$12,BO6&lt;&gt;"",BQ6&gt;=BR$16,BQ6&lt;&gt;"",BG6=""),AND(CI6&gt;=CS$12,CI6&lt;&gt;"",CK6&gt;=CS$16,CK6&lt;&gt;"",CH6=""),AND(CL6&gt;=CS$12,CL6&lt;&gt;"",CN6&gt;=CS$16,CN6&lt;&gt;"",CH6=""),AND(CP6&gt;=CS$12,CP6&lt;&gt;"",CR6&gt;=CS$16,CR6&lt;&gt;"",CH6=""),AND(DP6&gt;=EC$12,DP6&lt;&gt;"",DR6&gt;=EC$16,DR6&lt;&gt;""),AND(DS6&gt;=EC$12,DS6&lt;&gt;"",DU6&gt;=EC$16,DU6&lt;&gt;""),AND(DW6&gt;=EC$12,DW6&lt;&gt;"",DY6&gt;=EC$16,DY6&lt;&gt;""),AND(DZ6&gt;=EC$12,DZ6&lt;&gt;"",EB6&gt;=EC$16,EB6&lt;&gt;""),AND(EX6&gt;=FK$12,EX6&lt;&gt;"",EZ6&gt;=FK$16,EZ6&lt;&gt;""),AND(FA6&gt;=FK$12,FA6&lt;&gt;"",FC6&gt;=FK$16,FC6&lt;&gt;""),AND(FE6&gt;=FK$12,FE6&lt;&gt;"",FG6&gt;=FK$16,FG6&lt;&gt;""),AND(FH6&gt;=FK$12,FH6&lt;&gt;"",FJ6&gt;=FK$16,FJ6&lt;&gt;""),AND(GF6&gt;=GS$12,GF6&lt;&gt;"",GH6&gt;=GS$16,GH6&lt;&gt;""),AND(GI6&gt;=GS$12,GI6&lt;&gt;"",GK6&gt;=GS$16,GK6&lt;&gt;""),AND(GM6&gt;=GS$12,GM6&lt;&gt;"",GO6&gt;=GS$16,GO6&lt;&gt;""),AND(GP6&gt;=GS$12,GP6&lt;&gt;"",GR6&gt;=GS$16,GR6&lt;&gt;""),AND(HN6&gt;=IA$12,HN6&lt;&gt;"",HP6&gt;=IA$16,HP6&lt;&gt;""),AND(HQ6&gt;=IA$12,HQ6&lt;&gt;"",HS6&gt;=IA$16,HS6&lt;&gt;""),AND(HU6&gt;=IA$12,HU6&lt;&gt;"",HW6&gt;=IA$16,HW6&lt;&gt;""),AND(HX6&gt;=IA$12,HX6&lt;&gt;"",HZ6&gt;=IA$16,HZ6&lt;&gt;""),AND(IV6&gt;=JI$12,IV6&lt;&gt;"",IX6&gt;=JI$16,IX6&lt;&gt;""),AND(IY6&gt;=JI$12,IY6&lt;&gt;"",JA6&gt;=JI$16,JA6&lt;&gt;""),AND(JC6&gt;=JI$12,JC6&lt;&gt;"",JE6&gt;=JI$16,JE6&lt;&gt;""),AND(JF6&gt;=JI$12,JF6&lt;&gt;"",JH6&gt;=JI$16,JH6&lt;&gt;""),AND(KD6&gt;=KQ$12,KD6&lt;&gt;"",KF6&gt;=KQ$16,KF6&lt;&gt;""),AND(KG6&gt;=KQ$12,KG6&lt;&gt;"",KI6&gt;=KQ$16,KI6&lt;&gt;""),AND(KK6&gt;=KQ$12,KK6&lt;&gt;"",KM6&gt;=KQ$16,KM6&lt;&gt;""),AND(KN6&gt;=KQ$12,KN6&lt;&gt;"",KP6&gt;=KQ$16,KP6&lt;&gt;""),AND(LL6&gt;=LY$12,LL6&lt;&gt;"",LN6&gt;=LY$16,LN6&lt;&gt;""),AND(LO6&gt;=LY$12,LO6&lt;&gt;"",LQ6&gt;=LY$16,LQ6&lt;&gt;""),AND(LS6&gt;=LY$12,LS6&lt;&gt;"",LU6&gt;=LY$16,LU6&lt;&gt;""),AND(LV6&gt;=LY$12,LV6&lt;&gt;"",LX6&gt;=LY$16,LX6&lt;&gt;""),AND(MT6&gt;=NG$12,MT6&lt;&gt;"",MV6&gt;=NG$16,MV6&lt;&gt;""),AND(MW6&gt;=NG$12,MW6&lt;&gt;"",MY6&gt;=NG$16,MY6&lt;&gt;""),AND(NA6&gt;=NG$12,NA6&lt;&gt;"",NC6&gt;=NG$16,NC6&lt;&gt;""),AND(ND6&gt;=NG$12,ND6&lt;&gt;"",NF6&gt;=NG$16,NF6&lt;&gt;""),AND(OB6&gt;=OO$12,OB6&lt;&gt;"",OD6&gt;=OO$16,OD6&lt;&gt;""),AND(OE6&gt;=OO$12,OE6&lt;&gt;"",OG6&gt;=OO$16,OG6&lt;&gt;""),AND(OI6&gt;=OO$12,OI6&lt;&gt;"",OK6&gt;=OO$16,OK6&lt;&gt;""),AND(OL6&gt;=OO$12,OL6&lt;&gt;"",ON6&gt;=OO$16,ON6&lt;&gt;""),AND(PJ6&gt;=PW$12,PJ6&lt;&gt;"",PL6&gt;=PW$16,PL6&lt;&gt;""),AND(PM6&gt;=PW$12,PM6&lt;&gt;"",PO6&gt;=PW$16,PO6&lt;&gt;""),AND(PQ6&gt;=PW$12,PQ6&lt;&gt;"",PS6&gt;=PW$16,PS6&lt;&gt;""),AND(PT6&gt;=PW$12,PT6&lt;&gt;"",PV6&gt;=PW$16,PV6&lt;&gt;""),AND(QR6&gt;=RE$12,QR6&lt;&gt;"",QT6&gt;=RE$16,QT6&lt;&gt;""),AND(QU6&gt;=RE$12,QU6&lt;&gt;"",QW6&gt;=RE$16,QW6&lt;&gt;""),AND(QY6&gt;=RE$12,QY6&lt;&gt;"",RA6&gt;=RE$16,RA6&lt;&gt;""),AND(RB6&gt;=RE$12,RB6&lt;&gt;"",RD6&gt;=RE$16,RD6&lt;&gt;""),AND(RZ6&gt;=SM$12,RZ6&lt;&gt;"",SB6&gt;=SM$16,SB6&lt;&gt;""),AND(SC6&gt;=SM$12,SC6&lt;&gt;"",SE6&gt;=SM$16,SE6&lt;&gt;""),AND(SG6&gt;=SM$12,SG6&lt;&gt;"",SI6&gt;=SM$16,SI6&lt;&gt;""),AND(SJ6&gt;=SM$12,SJ6&lt;&gt;"",SL6&gt;=SM$16,SL6&lt;&gt;""),AND(TH6&gt;=TU$12,TH6&lt;&gt;"",TJ6&gt;=TU$16,TJ6&lt;&gt;""),AND(TK6&gt;=TU$12,TK6&lt;&gt;"",TM6&gt;=TU$16,TM6&lt;&gt;""),AND(TO6&gt;=TU$12,TO6&lt;&gt;"",TQ6&gt;=TU$16,TQ6&lt;&gt;""),AND(TR6&gt;=TU$12,TR6&lt;&gt;"",TT6&gt;=TU$16,TT6&lt;&gt;""),AND(UP6&gt;=VC$12,UP6&lt;&gt;"",UR6&gt;=VC$16,UR6&lt;&gt;""),AND(US6&gt;=VC$12,US6&lt;&gt;"",UU6&gt;=VC$16,UU6&lt;&gt;""),AND(UW6&gt;=VC$12,UW6&lt;&gt;"",UY6&gt;=VC$16,UY6&lt;&gt;""),AND(UZ6&gt;=VC$12,UZ6&lt;&gt;"",VB6&gt;=VC$16,VB6&lt;&gt;""),AND(VX6&gt;=WK$12,VX6&lt;&gt;"",VZ6&gt;=WK$16,VZ6&lt;&gt;""),AND(WA6&gt;=WK$12,WA6&lt;&gt;"",WC6&gt;=WK$16,WC6&lt;&gt;""),AND(WE6&gt;=WK$12,WE6&lt;&gt;"",WG6&gt;=WK$16,WG6&lt;&gt;""),AND(WH6&gt;=WK$12,WH6&lt;&gt;"",WJ6&gt;=WK$16,WJ6&lt;&gt;"")),"P","")</f>
        <v>P</v>
      </c>
      <c r="G6" s="3" t="str">
        <f>IF(OR(AND(AI6&gt;=AQ$16,AI6&lt;&gt;"",AF6=""),AND(AL6&gt;=AQ$16,AL6&lt;&gt;"",AF6=""),AND(AP6&gt;=AQ$16,AP6&lt;&gt;"",AF6=""),AND(BJ6&gt;=BR$16,BJ6&lt;&gt;"",BG6=""),AND(BM6&gt;=BR$16,BM6&lt;&gt;"",BG6=""),AND(BQ6&gt;=BR$16,BQ6&lt;&gt;"",BG6=""),AND(CK6&gt;=CS$16,CK6&lt;&gt;"",CH6=""),AND(CN6&gt;=CS$16,CN6&lt;&gt;"",CH6=""),AND(CR6&gt;=CS$16,CR6&lt;&gt;"",CH6=""),AND(DR6&gt;=EC$16,DR6&lt;&gt;""),AND(DU6&gt;=EC$16,DU6&lt;&gt;""),AND(DY6&gt;=EC$16,DY6&lt;&gt;""),AND(EB6&gt;=EC$16,EB6&lt;&gt;""),AND(EZ6&gt;=FK$16,EZ6&lt;&gt;""),AND(FC6&gt;=FK$16,FC6&lt;&gt;""),AND(FG6&gt;=FK$16,FG6&lt;&gt;""),AND(FJ6&gt;=FK$16,FJ6&lt;&gt;""),AND(GH6&gt;=GS$16,GH6&lt;&gt;""),AND(GK6&gt;=GS$16,GK6&lt;&gt;""),AND(GO6&gt;=GS$16,GO6&lt;&gt;""),AND(GR6&gt;=GS$16,GR6&lt;&gt;""),AND(HP6&gt;=IA$16,HP6&lt;&gt;""),AND(HS6&gt;=IA$16,HS6&lt;&gt;""),AND(HW6&gt;=IA$16,HW6&lt;&gt;""),AND(HZ6&gt;=IA$16,HZ6&lt;&gt;""),AND(IX6&gt;=JI$16,IX6&lt;&gt;""),AND(JA6&gt;=JI$16,JA6&lt;&gt;""),AND(JE6&gt;=JI$16,JE6&lt;&gt;""),AND(JH6&gt;=JI$16,JH6&lt;&gt;""),AND(KF6&gt;=KQ$16,KF6&lt;&gt;""),AND(KI6&gt;=KQ$16,KI6&lt;&gt;""),AND(KM6&gt;=KQ$16,KM6&lt;&gt;""),AND(KP6&gt;=KQ$16,KP6&lt;&gt;""),AND(LN6&gt;=LY$16,LN6&lt;&gt;""),AND(LQ6&gt;=LY$16,LQ6&lt;&gt;""),AND(LU6&gt;=LY$16,LU6&lt;&gt;""),AND(LX6&gt;=LY$16,LX6&lt;&gt;""),AND(MV6&gt;=NG$16,MV6&lt;&gt;""),AND(MY6&gt;=NG$16,MY6&lt;&gt;""),AND(NC6&gt;=NG$16,NC6&lt;&gt;""),AND(NF6&gt;=NG$16,NF6&lt;&gt;""),AND(OD6&gt;=OO$16,OD6&lt;&gt;""),AND(OG6&gt;=OO$16,OG6&lt;&gt;""),AND(OK6&gt;=OO$16,OK6&lt;&gt;""),AND(ON6&gt;=OO$16,ON6&lt;&gt;""),AND(PL6&gt;=PW$16,PL6&lt;&gt;""),AND(PO6&gt;=PW$16,PO6&lt;&gt;""),AND(PS6&gt;=PW$16,PS6&lt;&gt;""),AND(PV6&gt;=PW$16,PV6&lt;&gt;""),AND(QT6&gt;=RE$16,QT6&lt;&gt;""),AND(QW6&gt;=RE$16,QW6&lt;&gt;""),AND(RA6&gt;=RE$16,RA6&lt;&gt;""),AND(RD6&gt;=RE$16,RD6&lt;&gt;""),AND(SB6&gt;=SM$16,SB6&lt;&gt;""),AND(SE6&gt;=SM$16,SE6&lt;&gt;""),AND(SI6&gt;=SM$16,SI6&lt;&gt;""),AND(SL6&gt;=SM$16,SL6&lt;&gt;""),AND(TJ6&gt;=TU$16,TJ6&lt;&gt;""),AND(TM6&gt;=TU$16,TM6&lt;&gt;""),AND(TQ6&gt;=TU$16,TQ6&lt;&gt;""),AND(TT6&gt;=TU$16,TT6&lt;&gt;""),AND(UR6&gt;=VC$16,UR6&lt;&gt;""),AND(UU6&gt;=VC$16,UU6&lt;&gt;""),AND(UY6&gt;=VC$16,UY6&lt;&gt;""),AND(VB6&gt;=VC$16,VB6&lt;&gt;""),AND(VZ6&gt;=WK$16,VZ6&lt;&gt;""),AND(WC6&gt;=WK$16,WC6&lt;&gt;""),AND(WG6&gt;=WK$16,WG6&lt;&gt;""),AND(WJ6&gt;=WK$16,WJ6&lt;&gt;"")),"P","")</f>
        <v>P</v>
      </c>
      <c r="H6" s="36" t="str">
        <f>IF(AND(G6="P",F6=""),"No DD",IF(OR(AND(AG6&gt;=AQ$15,AG6&lt;&gt;"",AI6&gt;=AQ$19,AI6&lt;&gt;"",AF6=""),AND(AJ6&gt;=AQ$15,AJ6&lt;&gt;"",AL6&gt;=AQ$19,AL6&lt;&gt;"",AF6=""),AND(AN6&gt;=AQ$15,AN6&lt;&gt;"",AP6&gt;=AQ$19,AP6&lt;&gt;"",AF6=""),AND(BH6&gt;=BR$15,BH6&lt;&gt;"",BJ6&gt;=BR$19,BJ6&lt;&gt;"",BG6=""),AND(BK6&gt;=BR$15,BK6&lt;&gt;"",BM6&gt;=BR$19,BM6&lt;&gt;"",BG6=""),AND(BO6&gt;=BR$15,BO6&lt;&gt;"",BQ6&gt;=BR$19,BQ6&lt;&gt;"",BG6=""),AND(CI6&gt;=CS$15,CI6&lt;&gt;"",CK6&gt;=CS$19,CK6&lt;&gt;"",CH6=""),AND(CL6&gt;=CS$15,CL6&lt;&gt;"",CN6&gt;=CS$19,CN6&lt;&gt;"",CH6=""),AND(CP6&gt;=CS$15,CP6&lt;&gt;"",CR6&gt;=CS$19,CR6&lt;&gt;"",CH6=""),AND(DP6&gt;=EC$15,DP6&lt;&gt;"",DR6&gt;=EC$19,DR6&lt;&gt;""),AND(DS6&gt;=EC$15,DS6&lt;&gt;"",DU6&gt;=EC$19,DU6&lt;&gt;""),AND(DW6&gt;=EC$15,DW6&lt;&gt;"",DY6&gt;=EC$19,DY6&lt;&gt;""),AND(DZ6&gt;=EC$15,DZ6&lt;&gt;"",EB6&gt;=EC$19,EB6&lt;&gt;""),AND(EX6&gt;=FK$15,EX6&lt;&gt;"",EZ6&gt;=FK$19,EZ6&lt;&gt;""),AND(FA6&gt;=FK$15,FA6&lt;&gt;"",FC6&gt;=FK$19,FC6&lt;&gt;""),AND(FE6&gt;=FK$15,FE6&lt;&gt;"",FG6&gt;=FK$19,FG6&lt;&gt;""),AND(FH6&gt;=FK$15,FH6&lt;&gt;"",FJ6&gt;=FK$19,FJ6&lt;&gt;""),AND(GF6&gt;=GS$15,GF6&lt;&gt;"",GH6&gt;=GS$19,GH6&lt;&gt;""),AND(GI6&gt;=GS$15,GI6&lt;&gt;"",GK6&gt;=GS$19,GK6&lt;&gt;""),AND(GM6&gt;=GS$15,GM6&lt;&gt;"",GO6&gt;=GS$19,GO6&lt;&gt;""),AND(GP6&gt;=GS$15,GP6&lt;&gt;"",GR6&gt;=GS$19,GR6&lt;&gt;""),AND(HN6&gt;=IA$15,HN6&lt;&gt;"",HP6&gt;=IA$19,HP6&lt;&gt;""),AND(HQ6&gt;=IA$15,HQ6&lt;&gt;"",HS6&gt;=IA$19,HS6&lt;&gt;""),AND(HU6&gt;=IA$15,HU6&lt;&gt;"",HW6&gt;=IA$19,HW6&lt;&gt;""),AND(HX6&gt;=IA$15,HX6&lt;&gt;"",HZ6&gt;=IA$19,HZ6&lt;&gt;""),AND(IV6&gt;=JI$15,IV6&lt;&gt;"",IX6&gt;=JI$19,IX6&lt;&gt;""),AND(IY6&gt;=JI$15,IY6&lt;&gt;"",JA6&gt;=JI$19,JA6&lt;&gt;""),AND(JC6&gt;=JI$15,JC6&lt;&gt;"",JE6&gt;=JI$19,JE6&lt;&gt;""),AND(JF6&gt;=JI$15,JF6&lt;&gt;"",JH6&gt;=JI$19,JH6&lt;&gt;""),AND(KD6&gt;=KQ$15,KD6&lt;&gt;"",KF6&gt;=KQ$19,KF6&lt;&gt;""),AND(KG6&gt;=KQ$15,KG6&lt;&gt;"",KI6&gt;=KQ$19,KI6&lt;&gt;""),AND(KK6&gt;=KQ$15,KK6&lt;&gt;"",KM6&gt;=KQ$19,KM6&lt;&gt;""),AND(KN6&gt;=KQ$15,KN6&lt;&gt;"",KP6&gt;=KQ$19,KP6&lt;&gt;""),AND(LL6&gt;=LY$15,LL6&lt;&gt;"",LN6&gt;=LY$19,LN6&lt;&gt;""),AND(LO6&gt;=LY$15,LO6&lt;&gt;"",LQ6&gt;=LY$19,LQ6&lt;&gt;""),AND(LS6&gt;=LY$15,LS6&lt;&gt;"",LU6&gt;=LY$19,LU6&lt;&gt;""),AND(LV6&gt;=LY$15,LV6&lt;&gt;"",LX6&gt;=LY$19,LX6&lt;&gt;""),AND(MT6&gt;=NG$15,MT6&lt;&gt;"",MV6&gt;=NG$19,MV6&lt;&gt;""),AND(MW6&gt;=NG$15,MW6&lt;&gt;"",MY6&gt;=NG$19,MY6&lt;&gt;""),AND(NA6&gt;=NG$15,NA6&lt;&gt;"",NC6&gt;=NG$19,NC6&lt;&gt;""),AND(ND6&gt;=NG$15,ND6&lt;&gt;"",NF6&gt;=NG$19,NF6&lt;&gt;""),AND(OB6&gt;=OO$15,OB6&lt;&gt;"",OD6&gt;=OO$19,OD6&lt;&gt;""),AND(OE6&gt;=OO$15,OE6&lt;&gt;"",OG6&gt;=OO$19,OG6&lt;&gt;""),AND(OI6&gt;=OO$15,OI6&lt;&gt;"",OK6&gt;=OO$19,OK6&lt;&gt;""),AND(OL6&gt;=OO$15,OL6&lt;&gt;"",ON6&gt;=OO$19,ON6&lt;&gt;""),AND(PJ6&gt;=PW$15,PJ6&lt;&gt;"",PL6&gt;=PW$19,PL6&lt;&gt;""),AND(PM6&gt;=PW$15,PM6&lt;&gt;"",PO6&gt;=PW$19,PO6&lt;&gt;""),AND(PQ6&gt;=PW$15,PQ6&lt;&gt;"",PS6&gt;=PW$19,PS6&lt;&gt;""),AND(PT6&gt;=PW$15,PT6&lt;&gt;"",PV6&gt;=PW$19,PV6&lt;&gt;""),AND(QR6&gt;=RE$15,QR6&lt;&gt;"",QT6&gt;=RE$19,QT6&lt;&gt;""),AND(QU6&gt;=RE$15,QU6&lt;&gt;"",QW6&gt;=RE$19,QW6&lt;&gt;""),AND(QY6&gt;=RE$15,QY6&lt;&gt;"",RA6&gt;=RE$19,RA6&lt;&gt;""),AND(RB6&gt;=RE$15,RB6&lt;&gt;"",RD6&gt;=RE$19,RD6&lt;&gt;""),AND(RZ6&gt;=SM$15,RZ6&lt;&gt;"",SB6&gt;=SM$19,SB6&lt;&gt;""),AND(SC6&gt;=SM$15,SC6&lt;&gt;"",SE6&gt;=SM$19,SE6&lt;&gt;""),AND(SG6&gt;=SM$15,SG6&lt;&gt;"",SI6&gt;=SM$19,SI6&lt;&gt;""),AND(SJ6&gt;=SM$15,SJ6&lt;&gt;"",SL6&gt;=SM$19,SL6&lt;&gt;""),AND(TH6&gt;=TU$15,TH6&lt;&gt;"",TJ6&gt;=TU$19,TJ6&lt;&gt;""),AND(TK6&gt;=TU$15,TK6&lt;&gt;"",TM6&gt;=TU$19,TM6&lt;&gt;""),AND(TO6&gt;=TU$15,TO6&lt;&gt;"",TQ6&gt;=TU$19,TQ6&lt;&gt;""),AND(TR6&gt;=TU$15,TR6&lt;&gt;"",TT6&gt;=TU$19,TT6&lt;&gt;""),AND(UP6&gt;=VC$15,UP6&lt;&gt;"",UR6&gt;=VC$19,UR6&lt;&gt;""),AND(US6&gt;=VC$15,US6&lt;&gt;"",UU6&gt;=VC$19,UU6&lt;&gt;""),AND(UW6&gt;=VC$15,UW6&lt;&gt;"",UY6&gt;=VC$19,UY6&lt;&gt;""),AND(UZ6&gt;=VC$15,UZ6&lt;&gt;"",VB6&gt;=VC$19,VB6&lt;&gt;""),AND(VX6&gt;=WK$15,VX6&lt;&gt;"",VZ6&gt;=WK$19,VZ6&lt;&gt;""),AND(WA6&gt;=WK$15,WA6&lt;&gt;"",WC6&gt;=WK$19,WC6&lt;&gt;""),AND(WE6&gt;=WK$15,WE6&lt;&gt;"",WG6&gt;=WK$19,WG6&lt;&gt;""),AND(WH6&gt;=WK$15,WH6&lt;&gt;"",WJ6&gt;=WK$19,WJ6&lt;&gt;"")),"Merit",IF(OR(AND(AG6&gt;=AQ$14,AG6&lt;&gt;"",AI6&gt;=AQ$18,AI6&lt;&gt;"",AF6=""),AND(AJ6&gt;=AQ$14,AJ6&lt;&gt;"",AL6&gt;=AQ$18,AL6&lt;&gt;"",AF6=""),AND(AN6&gt;=AQ$14,AN6&lt;&gt;"",AP6&gt;=AQ$18,AP6&lt;&gt;"",AF6=""),AND(BH6&gt;=BR$14,BH6&lt;&gt;"",BJ6&gt;=BR$18,BJ6&lt;&gt;"",BG6=""),AND(BK6&gt;=BR$14,BK6&lt;&gt;"",BM6&gt;=BR$18,BM6&lt;&gt;"",BG6=""),AND(BO6&gt;=BR$14,BO6&lt;&gt;"",BQ6&gt;=BR$18,BQ6&lt;&gt;"",BG6=""),AND(CI6&gt;=CS$14,CI6&lt;&gt;"",CK6&gt;=CS$18,CK6&lt;&gt;"",CH6=""),AND(CL6&gt;=CS$14,CL6&lt;&gt;"",CN6&gt;=CS$18,CN6&lt;&gt;"",CH6=""),AND(CP6&gt;=CS$14,CP6&lt;&gt;"",CR6&gt;=CS$18,CR6&lt;&gt;"",CH6=""),AND(DP6&gt;=EC$14,DP6&lt;&gt;"",DR6&gt;=EC$18,DR6&lt;&gt;""),AND(DS6&gt;=EC$14,DS6&lt;&gt;"",DU6&gt;=EC$18,DU6&lt;&gt;""),AND(DW6&gt;=EC$14,DW6&lt;&gt;"",DY6&gt;=EC$18,DY6&lt;&gt;""),AND(DZ6&gt;=EC$14,DZ6&lt;&gt;"",EB6&gt;=EC$18,EB6&lt;&gt;""),AND(EX6&gt;=FK$14,EX6&lt;&gt;"",EZ6&gt;=FK$18,EZ6&lt;&gt;""),AND(FA6&gt;=FK$14,FA6&lt;&gt;"",FC6&gt;=FK$18,FC6&lt;&gt;""),AND(FE6&gt;=FK$14,FE6&lt;&gt;"",FG6&gt;=FK$18,FG6&lt;&gt;""),AND(FH6&gt;=FK$14,FH6&lt;&gt;"",FJ6&gt;=FK$18,FJ6&lt;&gt;""),AND(GF6&gt;=GS$14,GF6&lt;&gt;"",GH6&gt;=GS$18,GH6&lt;&gt;""),AND(GI6&gt;=GS$14,GI6&lt;&gt;"",GK6&gt;=GS$18,GK6&lt;&gt;""),AND(GM6&gt;=GS$14,GM6&lt;&gt;"",GO6&gt;=GS$18,GO6&lt;&gt;""),AND(GP6&gt;=GS$14,GP6&lt;&gt;"",GR6&gt;=GS$18,GR6&lt;&gt;""),AND(HN6&gt;=IA$14,HN6&lt;&gt;"",HP6&gt;=IA$18,HP6&lt;&gt;""),AND(HQ6&gt;=IA$14,HQ6&lt;&gt;"",HS6&gt;=IA$18,HS6&lt;&gt;""),AND(HU6&gt;=IA$14,HU6&lt;&gt;"",HW6&gt;=IA$18,HW6&lt;&gt;""),AND(HX6&gt;=IA$14,HX6&lt;&gt;"",HZ6&gt;=IA$18,HZ6&lt;&gt;""),AND(IV6&gt;=JI$14,IV6&lt;&gt;"",IX6&gt;=JI$18,IX6&lt;&gt;""),AND(IY6&gt;=JI$14,IY6&lt;&gt;"",JA6&gt;=JI$18,JA6&lt;&gt;""),AND(JC6&gt;=JI$14,JC6&lt;&gt;"",JE6&gt;=JI$18,JE6&lt;&gt;""),AND(JF6&gt;=JI$14,JF6&lt;&gt;"",JH6&gt;=JI$18,JH6&lt;&gt;""),AND(KD6&gt;=KQ$14,KD6&lt;&gt;"",KF6&gt;=KQ$18,KF6&lt;&gt;""),AND(KG6&gt;=KQ$14,KG6&lt;&gt;"",KI6&gt;=KQ$18,KI6&lt;&gt;""),AND(KK6&gt;=KQ$14,KK6&lt;&gt;"",KM6&gt;=KQ$18,KM6&lt;&gt;""),AND(KN6&gt;=KQ$14,KN6&lt;&gt;"",KP6&gt;=KQ$18,KP6&lt;&gt;""),AND(LL6&gt;=LY$14,LL6&lt;&gt;"",LN6&gt;=LY$18,LN6&lt;&gt;""),AND(LO6&gt;=LY$14,LO6&lt;&gt;"",LQ6&gt;=LY$18,LQ6&lt;&gt;""),AND(LS6&gt;=LY$14,LS6&lt;&gt;"",LU6&gt;=LY$18,LU6&lt;&gt;""),AND(LV6&gt;=LY$14,LV6&lt;&gt;"",LX6&gt;=LY$18,LX6&lt;&gt;""),AND(MT6&gt;=NG$14,MT6&lt;&gt;"",MV6&gt;=NG$18,MV6&lt;&gt;""),AND(MW6&gt;=NG$14,MW6&lt;&gt;"",MY6&gt;=NG$18,MY6&lt;&gt;""),AND(NA6&gt;=NG$14,NA6&lt;&gt;"",NC6&gt;=NG$18,NC6&lt;&gt;""),AND(ND6&gt;=NG$14,ND6&lt;&gt;"",NF6&gt;=NG$18,NF6&lt;&gt;""),AND(OB6&gt;=OO$14,OB6&lt;&gt;"",OD6&gt;=OO$18,OD6&lt;&gt;""),AND(OE6&gt;=OO$14,OE6&lt;&gt;"",OG6&gt;=OO$18,OG6&lt;&gt;""),AND(OI6&gt;=OO$14,OI6&lt;&gt;"",OK6&gt;=OO$18,OK6&lt;&gt;""),AND(OL6&gt;=OO$14,OL6&lt;&gt;"",ON6&gt;=OO$18,ON6&lt;&gt;""),AND(PJ6&gt;=PW$14,PJ6&lt;&gt;"",PL6&gt;=PW$18,PL6&lt;&gt;""),AND(PM6&gt;=PW$14,PM6&lt;&gt;"",PO6&gt;=PW$18,PO6&lt;&gt;""),AND(PQ6&gt;=PW$14,PQ6&lt;&gt;"",PS6&gt;=PW$18,PS6&lt;&gt;""),AND(PT6&gt;=PW$14,PT6&lt;&gt;"",PV6&gt;=PW$18,PV6&lt;&gt;""),AND(QR6&gt;=RE$14,QR6&lt;&gt;"",QT6&gt;=RE$18,QT6&lt;&gt;""),AND(QU6&gt;=RE$14,QU6&lt;&gt;"",QW6&gt;=RE$18,QW6&lt;&gt;""),AND(QY6&gt;=RE$14,QY6&lt;&gt;"",RA6&gt;=RE$18,RA6&lt;&gt;""),AND(RB6&gt;=RE$14,RB6&lt;&gt;"",RD6&gt;=RE$18,RD6&lt;&gt;""),AND(RZ6&gt;=SM$14,RZ6&lt;&gt;"",SB6&gt;=SM$18,SB6&lt;&gt;""),AND(SC6&gt;=SM$14,SC6&lt;&gt;"",SE6&gt;=SM$18,SE6&lt;&gt;""),AND(SG6&gt;=SM$14,SG6&lt;&gt;"",SI6&gt;=SM$18,SI6&lt;&gt;""),AND(SJ6&gt;=SM$14,SJ6&lt;&gt;"",SL6&gt;=SM$18,SL6&lt;&gt;""),AND(TH6&gt;=TU$14,TH6&lt;&gt;"",TJ6&gt;=TU$18,TJ6&lt;&gt;""),AND(TK6&gt;=TU$14,TK6&lt;&gt;"",TM6&gt;=TU$18,TM6&lt;&gt;""),AND(TO6&gt;=TU$14,TO6&lt;&gt;"",TQ6&gt;=TU$18,TQ6&lt;&gt;""),AND(TR6&gt;=TU$14,TR6&lt;&gt;"",TT6&gt;=TU$18,TT6&lt;&gt;""),AND(UP6&gt;=VC$14,UP6&lt;&gt;"",UR6&gt;=VC$18,UR6&lt;&gt;""),AND(US6&gt;=VC$14,US6&lt;&gt;"",UU6&gt;=VC$18,UU6&lt;&gt;""),AND(UW6&gt;=VC$14,UW6&lt;&gt;"",UY6&gt;=VC$18,UY6&lt;&gt;""),AND(UZ6&gt;=VC$14,UZ6&lt;&gt;"",VB6&gt;=VC$18,VB6&lt;&gt;""),AND(VX6&gt;=WK$14,VX6&lt;&gt;"",VZ6&gt;=WK$18,VZ6&lt;&gt;""),AND(WA6&gt;=WK$14,WA6&lt;&gt;"",WC6&gt;=WK$18,WC6&lt;&gt;""),AND(WE6&gt;=WK$14,WE6&lt;&gt;"",WG6&gt;=WK$18,WG6&lt;&gt;""),AND(WH6&gt;=WK$14,WH6&lt;&gt;"",WJ6&gt;=WK$18,WJ6&lt;&gt;"")),"Excellence",IF(I6="P","Worlds Team",IF(F6="P","National Team","")))))</f>
        <v>Worlds Team</v>
      </c>
      <c r="I6" s="3" t="str">
        <f>IF(OR(AND(AG6&gt;=AQ$13,AG6&lt;&gt;"",AI6&gt;=AQ$17,AI6&lt;&gt;"",AF6=""),AND(AJ6&gt;=AQ$13,AJ6&lt;&gt;"",AL6&gt;=AQ$17,AL6&lt;&gt;"",AF6=""),AND(AN6&gt;=AQ$13,AN6&lt;&gt;"",AP6&gt;=AQ$17,AP6&lt;&gt;"",AF6=""),AND(BH6&gt;=BR$13,BH6&lt;&gt;"",BJ6&gt;=BR$17,BJ6&lt;&gt;"",BG6=""),AND(BK6&gt;=BR$13,BK6&lt;&gt;"",BM6&gt;=BR$17,BM6&lt;&gt;"",BG6=""),AND(BO6&gt;=BR$13,BO6&lt;&gt;"",BQ6&gt;=BR$17,BQ6&lt;&gt;"",BG6=""),AND(CI6&gt;=CS$13,CI6&lt;&gt;"",CK6&gt;=CS$17,CK6&lt;&gt;"",CH6=""),AND(CL6&gt;=CS$13,CL6&lt;&gt;"",CN6&gt;=CS$17,CN6&lt;&gt;"",CH6=""),AND(CP6&gt;=CS$13,CP6&lt;&gt;"",CR6&gt;=CS$17,CR6&lt;&gt;"",CH6=""),AND(DP6&gt;=EC$13,DP6&lt;&gt;"",DR6&gt;=EC$17,DR6&lt;&gt;""),AND(DS6&gt;=EC$13,DS6&lt;&gt;"",DU6&gt;=EC$17,DU6&lt;&gt;""),AND(DW6&gt;=EC$13,DW6&lt;&gt;"",DY6&gt;=EC$17,DY6&lt;&gt;""),AND(DZ6&gt;=EC$13,DZ6&lt;&gt;"",EB6&gt;=EC$17,EB6&lt;&gt;""),AND(EX6&gt;=FK$13,EX6&lt;&gt;"",EZ6&gt;=FK$17,EZ6&lt;&gt;""),AND(FA6&gt;=FK$13,FA6&lt;&gt;"",FC6&gt;=FK$17,FC6&lt;&gt;""),AND(FE6&gt;=FK$13,FE6&lt;&gt;"",FG6&gt;=FK$17,FG6&lt;&gt;""),AND(FH6&gt;=FK$13,FH6&lt;&gt;"",FJ6&gt;=FK$17,FJ6&lt;&gt;""),AND(GF6&gt;=GS$13,GF6&lt;&gt;"",GH6&gt;=GS$17,GH6&lt;&gt;""),AND(GI6&gt;=GS$13,GI6&lt;&gt;"",GK6&gt;=GS$17,GK6&lt;&gt;""),AND(GM6&gt;=GS$13,GM6&lt;&gt;"",GO6&gt;=GS$17,GO6&lt;&gt;""),AND(GP6&gt;=GS$13,GP6&lt;&gt;"",GR6&gt;=GS$17,GR6&lt;&gt;""),AND(HN6&gt;=IA$13,HN6&lt;&gt;"",HP6&gt;=IA$17,HP6&lt;&gt;""),AND(HQ6&gt;=IA$13,HQ6&lt;&gt;"",HS6&gt;=IA$17,HS6&lt;&gt;""),AND(HU6&gt;=IA$13,HU6&lt;&gt;"",HW6&gt;=IA$17,HW6&lt;&gt;""),AND(HX6&gt;=IA$13,HX6&lt;&gt;"",HZ6&gt;=IA$17,HZ6&lt;&gt;""),AND(IV6&gt;=JI$13,IV6&lt;&gt;"",IX6&gt;=JI$17,IX6&lt;&gt;""),AND(IY6&gt;=JI$13,IY6&lt;&gt;"",JA6&gt;=JI$17,JA6&lt;&gt;""),AND(JC6&gt;=JI$13,JC6&lt;&gt;"",JE6&gt;=JI$17,JE6&lt;&gt;""),AND(JF6&gt;=JI$13,JF6&lt;&gt;"",JH6&gt;=JI$17,JH6&lt;&gt;""),AND(KD6&gt;=KQ$13,KD6&lt;&gt;"",KF6&gt;=KQ$17,KF6&lt;&gt;""),AND(KG6&gt;=KQ$13,KG6&lt;&gt;"",KI6&gt;=KQ$17,KI6&lt;&gt;""),AND(KK6&gt;=KQ$13,KK6&lt;&gt;"",KM6&gt;=KQ$17,KM6&lt;&gt;""),AND(KN6&gt;=KQ$13,KN6&lt;&gt;"",KP6&gt;=KQ$17,KP6&lt;&gt;""),AND(LL6&gt;=LY$13,LL6&lt;&gt;"",LN6&gt;=LY$17,LN6&lt;&gt;""),AND(LO6&gt;=LY$13,LO6&lt;&gt;"",LQ6&gt;=LY$17,LQ6&lt;&gt;""),AND(LS6&gt;=LY$13,LS6&lt;&gt;"",LU6&gt;=LY$17,LU6&lt;&gt;""),AND(LV6&gt;=LY$13,LV6&lt;&gt;"",LX6&gt;=LY$17,LX6&lt;&gt;""),AND(MT6&gt;=NG$13,MT6&lt;&gt;"",MV6&gt;=NG$17,MV6&lt;&gt;""),AND(MW6&gt;=NG$13,MW6&lt;&gt;"",MY6&gt;=NG$17,MY6&lt;&gt;""),AND(NA6&gt;=NG$13,NA6&lt;&gt;"",NC6&gt;=NG$17,NC6&lt;&gt;""),AND(ND6&gt;=NG$13,ND6&lt;&gt;"",NF6&gt;=NG$17,NF6&lt;&gt;""),AND(OB6&gt;=OO$13,OB6&lt;&gt;"",OD6&gt;=OO$17,OD6&lt;&gt;""),AND(OE6&gt;=OO$13,OE6&lt;&gt;"",OG6&gt;=OO$17,OG6&lt;&gt;""),AND(OI6&gt;=OO$13,OI6&lt;&gt;"",OK6&gt;=OO$17,OK6&lt;&gt;""),AND(OL6&gt;=OO$13,OL6&lt;&gt;"",ON6&gt;=OO$17,ON6&lt;&gt;""),AND(PJ6&gt;=PW$13,PJ6&lt;&gt;"",PL6&gt;=PW$17,PL6&lt;&gt;""),AND(PM6&gt;=PW$13,PM6&lt;&gt;"",PO6&gt;=PW$17,PO6&lt;&gt;""),AND(PQ6&gt;=PW$13,PQ6&lt;&gt;"",PS6&gt;=PW$17,PS6&lt;&gt;""),AND(PT6&gt;=PW$13,PT6&lt;&gt;"",PV6&gt;=PW$17,PV6&lt;&gt;""),AND(QR6&gt;=RE$13,QR6&lt;&gt;"",QT6&gt;=RE$17,QT6&lt;&gt;""),AND(QU6&gt;=RE$13,QU6&lt;&gt;"",QW6&gt;=RE$17,QW6&lt;&gt;""),AND(QY6&gt;=RE$13,QY6&lt;&gt;"",RA6&gt;=RE$17,RA6&lt;&gt;""),AND(RB6&gt;=RE$13,RB6&lt;&gt;"",RD6&gt;=RE$17,RD6&lt;&gt;""),AND(RZ6&gt;=SM$13,RZ6&lt;&gt;"",SB6&gt;=SM$17,SB6&lt;&gt;""),AND(SC6&gt;=SM$13,SC6&lt;&gt;"",SE6&gt;=SM$17,SE6&lt;&gt;""),AND(SG6&gt;=SM$13,SG6&lt;&gt;"",SI6&gt;=SM$17,SI6&lt;&gt;""),AND(SJ6&gt;=SM$13,SJ6&lt;&gt;"",SL6&gt;=SM$17,SL6&lt;&gt;""),AND(TH6&gt;=TU$13,TH6&lt;&gt;"",TJ6&gt;=TU$17,TJ6&lt;&gt;""),AND(TK6&gt;=TU$13,TK6&lt;&gt;"",TM6&gt;=TU$17,TM6&lt;&gt;""),AND(TO6&gt;=TU$13,TO6&lt;&gt;"",TQ6&gt;=TU$17,TQ6&lt;&gt;""),AND(TR6&gt;=TU$13,TR6&lt;&gt;"",TT6&gt;=TU$17,TT6&lt;&gt;""),AND(UP6&gt;=VC$13,UP6&lt;&gt;"",UR6&gt;=VC$17,UR6&lt;&gt;""),AND(US6&gt;=VC$13,US6&lt;&gt;"",UU6&gt;=VC$17,UU6&lt;&gt;""),AND(UW6&gt;=VC$13,UW6&lt;&gt;"",UY6&gt;=VC$17,UY6&lt;&gt;""),AND(UZ6&gt;=VC$13,UZ6&lt;&gt;"",VB6&gt;=VC$17,VB6&lt;&gt;""),AND(VX6&gt;=WK$13,VX6&lt;&gt;"",VZ6&gt;=WK$17,VZ6&lt;&gt;""),AND(WA6&gt;=WK$13,WA6&lt;&gt;"",WC6&gt;=WK$17,WC6&lt;&gt;""),AND(WE6&gt;=WK$13,WE6&lt;&gt;"",WG6&gt;=WK$17,WG6&lt;&gt;""),AND(WH6&gt;=WK$13,WH6&lt;&gt;"",WJ6&gt;=WK$17,WJ6&lt;&gt;"")),"P","")</f>
        <v>P</v>
      </c>
      <c r="J6" s="8">
        <f>IF(COUNT(AI6,AL6,AP6,BJ6,BM6,BQ6,CK6,CN6,CR6)&gt;0,LARGE((AI6,AL6,AP6,BJ6,BM6,BQ6,CK6,CN6,CR6),1),0)</f>
        <v>46.38</v>
      </c>
      <c r="K6" s="8" t="str">
        <f>IF(J6="","",IF(OR(J6=CK6,J6=CN6,J6=CR6),$BS$1,IF(OR(J6=BJ6,J6=BM6,J6=BQ6),$AR$1,IF(OR(J6=AI6,J6=AL6,J6=AP6),$Q$1,""))))</f>
        <v>2025 Nationals</v>
      </c>
      <c r="L6" s="8">
        <f>IF(COUNT(AI6,AL6,AP6,BJ6,BM6,BQ6,CK6,CN6,CR6)&gt;1,LARGE((AI6,AL6,AP6,BJ6,BM6,BQ6,CK6,CN6,CR6),2),0)</f>
        <v>44.83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>IF(S6&gt;0,S6,"")</f>
        <v/>
      </c>
      <c r="AH6" s="38" t="str">
        <f>IF(T6&gt;0,T6,"")</f>
        <v/>
      </c>
      <c r="AI6" s="40" t="str">
        <f>IF(SUM(Q6:T6)-U6&gt;0,SUM(Q6:T6)-U6,"")</f>
        <v/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 t="str">
        <f>IF(AI6="","",MAX(AI6,AL6))</f>
        <v/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 t="str">
        <f>IF(SUM(AM6,AP6)&gt;0,SUM(AM6,AP6),"")</f>
        <v/>
      </c>
      <c r="AR6" s="26">
        <v>7.05</v>
      </c>
      <c r="AS6" s="26">
        <v>9.1999999999999993</v>
      </c>
      <c r="AT6" s="26">
        <v>11.8</v>
      </c>
      <c r="AU6" s="26">
        <v>15.92</v>
      </c>
      <c r="AV6" s="26">
        <v>0</v>
      </c>
      <c r="AW6" s="26">
        <v>6.78</v>
      </c>
      <c r="AX6" s="26">
        <v>9.25</v>
      </c>
      <c r="AY6" s="26">
        <v>11.8</v>
      </c>
      <c r="AZ6" s="26">
        <v>16.36</v>
      </c>
      <c r="BA6" s="26">
        <v>0</v>
      </c>
      <c r="BB6" s="26">
        <v>6.93</v>
      </c>
      <c r="BC6" s="26">
        <v>9.1999999999999993</v>
      </c>
      <c r="BD6" s="26">
        <v>11.8</v>
      </c>
      <c r="BE6" s="26">
        <v>16.899999999999999</v>
      </c>
      <c r="BF6" s="26">
        <v>0</v>
      </c>
      <c r="BG6" s="28"/>
      <c r="BH6" s="39">
        <f>IF(AT6&gt;0,AT6,"")</f>
        <v>11.8</v>
      </c>
      <c r="BI6" s="39">
        <f>IF(AU6&gt;0,AU6,"")</f>
        <v>15.92</v>
      </c>
      <c r="BJ6" s="11">
        <f>IF(SUM(AR6:AU6)-AV6&gt;0,SUM(AR6:AU6)-AV6,"")</f>
        <v>43.97</v>
      </c>
      <c r="BK6" s="11">
        <f>IF(AY6&gt;0,AY6,"")</f>
        <v>11.8</v>
      </c>
      <c r="BL6" s="11">
        <f>IF(AZ6&gt;0,AZ6,"")</f>
        <v>16.36</v>
      </c>
      <c r="BM6" s="11">
        <f>IF(SUM(AW6:AZ6)-BA6&gt;0,SUM(AW6:AZ6)-BA6,"")</f>
        <v>44.19</v>
      </c>
      <c r="BN6" s="11">
        <f>IF(BJ6="","",MAX(BJ6,BM6))</f>
        <v>44.19</v>
      </c>
      <c r="BO6" s="11">
        <f>IF(BD6&gt;0,BD6,"")</f>
        <v>11.8</v>
      </c>
      <c r="BP6" s="11">
        <f>IF(BE6&gt;0,BE6,"")</f>
        <v>16.899999999999999</v>
      </c>
      <c r="BQ6" s="11">
        <f>IF(SUM(BB6:BE6)-BF6&gt;0,SUM(BB6:BE6)-BF6,"")</f>
        <v>44.83</v>
      </c>
      <c r="BR6" s="11">
        <f>IF(SUM(BN6,BQ6)&gt;0,SUM(BN6,BQ6),"")</f>
        <v>89.02</v>
      </c>
      <c r="BS6" s="22">
        <v>5.48</v>
      </c>
      <c r="BT6" s="22">
        <v>7.05</v>
      </c>
      <c r="BU6" s="22">
        <v>9</v>
      </c>
      <c r="BV6" s="22">
        <v>9.8800000000000008</v>
      </c>
      <c r="BW6" s="22">
        <v>0</v>
      </c>
      <c r="BX6" s="22">
        <v>1.35</v>
      </c>
      <c r="BY6" s="22">
        <v>1.9</v>
      </c>
      <c r="BZ6" s="22">
        <v>2.6</v>
      </c>
      <c r="CA6" s="22">
        <v>3.26</v>
      </c>
      <c r="CB6" s="22">
        <v>0</v>
      </c>
      <c r="CC6" s="22">
        <v>7.2</v>
      </c>
      <c r="CD6" s="22">
        <v>9.1</v>
      </c>
      <c r="CE6" s="22">
        <v>11.8</v>
      </c>
      <c r="CF6" s="22">
        <v>18.28</v>
      </c>
      <c r="CG6" s="22">
        <v>0</v>
      </c>
      <c r="CH6" s="27"/>
      <c r="CI6" s="38">
        <f>IF(BU6&gt;0,BU6,"")</f>
        <v>9</v>
      </c>
      <c r="CJ6" s="38">
        <f>IF(BV6&gt;0,BV6,"")</f>
        <v>9.8800000000000008</v>
      </c>
      <c r="CK6" s="40">
        <f>IF(SUM(BS6:BV6)-BW6&gt;0,SUM(BS6:BV6)-BW6,"")</f>
        <v>31.410000000000004</v>
      </c>
      <c r="CL6" s="40">
        <f>IF(BZ6&gt;0,BZ6,"")</f>
        <v>2.6</v>
      </c>
      <c r="CM6" s="40">
        <f>IF(CA6&gt;0,CA6,"")</f>
        <v>3.26</v>
      </c>
      <c r="CN6" s="40">
        <f>IF(SUM(BX6:CA6)-CB6&gt;0,SUM(BX6:CA6)-CB6,"")</f>
        <v>9.11</v>
      </c>
      <c r="CO6" s="40">
        <f>IF(CK6="","",MAX(CK6,CN6))</f>
        <v>31.410000000000004</v>
      </c>
      <c r="CP6" s="40">
        <f>IF(CE6&gt;0,CE6,"")</f>
        <v>11.8</v>
      </c>
      <c r="CQ6" s="40">
        <f>IF(CF6&gt;0,CF6,"")</f>
        <v>18.28</v>
      </c>
      <c r="CR6" s="40">
        <f>IF(SUM(CC6:CF6)-CG6&gt;0,SUM(CC6:CF6)-CG6,"")</f>
        <v>46.38</v>
      </c>
      <c r="CS6" s="40">
        <f>IF(SUM(CO6,CR6)&gt;0,SUM(CO6,CR6),"")</f>
        <v>77.790000000000006</v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6.2650000000000006</v>
      </c>
      <c r="WM6" s="26">
        <f>IF($CH6="P",BT6,(BT6+AS6)/2)</f>
        <v>8.125</v>
      </c>
      <c r="WN6" s="26">
        <f>IF($CH6="P",BU6,(BU6+AT6)/2)</f>
        <v>10.4</v>
      </c>
      <c r="WO6" s="26">
        <f>IF($CH6="P",BV6,(BV6+AU6)/2)</f>
        <v>12.9</v>
      </c>
      <c r="WP6" s="26">
        <f>IF($CH6="P",BW6,(BW6+AV6)/2)</f>
        <v>0</v>
      </c>
      <c r="WQ6" s="26">
        <f>IF($CH6="P",BX6,(BX6+AW6)/2)</f>
        <v>4.0650000000000004</v>
      </c>
      <c r="WR6" s="26">
        <f>IF($CH6="P",BY6,(BY6+AX6)/2)</f>
        <v>5.5750000000000002</v>
      </c>
      <c r="WS6" s="26">
        <f>IF($CH6="P",BZ6,(BZ6+AY6)/2)</f>
        <v>7.2</v>
      </c>
      <c r="WT6" s="26">
        <f>IF($CH6="P",CA6,(CA6+AZ6)/2)</f>
        <v>9.8099999999999987</v>
      </c>
      <c r="WU6" s="26">
        <f>IF($CH6="P",CB6,(CB6+BA6)/2)</f>
        <v>0</v>
      </c>
      <c r="WV6" s="26">
        <f>IF($CH6="P",CC6,(CC6+BB6)/2)</f>
        <v>7.0649999999999995</v>
      </c>
      <c r="WW6" s="26">
        <f>IF($CH6="P",CD6,(CD6+BC6)/2)</f>
        <v>9.1499999999999986</v>
      </c>
      <c r="WX6" s="26">
        <f>IF($CH6="P",CE6,(CE6+BD6)/2)</f>
        <v>11.8</v>
      </c>
      <c r="WY6" s="26">
        <f>IF($CH6="P",CF6,(CF6+BE6)/2)</f>
        <v>17.59</v>
      </c>
      <c r="WZ6" s="26">
        <f>IF($CH6="P",CG6,(CG6+BF6)/2)</f>
        <v>0</v>
      </c>
      <c r="XA6" s="28" t="s">
        <v>53</v>
      </c>
      <c r="XB6" s="11">
        <f>IF(WN6&gt;0,WN6,"")</f>
        <v>10.4</v>
      </c>
      <c r="XC6" s="11">
        <f>IF(WO6&gt;0,WO6,"")</f>
        <v>12.9</v>
      </c>
      <c r="XD6" s="11">
        <f>IF(SUM(WL6:WO6)-WP6&gt;0,SUM(WL6:WO6)-WP6,"")</f>
        <v>37.69</v>
      </c>
      <c r="XE6" s="11">
        <f>IF(WS6&gt;0,WS6,"")</f>
        <v>7.2</v>
      </c>
      <c r="XF6" s="11">
        <f>IF(WT6&gt;0,WT6,"")</f>
        <v>9.8099999999999987</v>
      </c>
      <c r="XG6" s="11">
        <f>IF(SUM(WQ6:WT6)-WU6&gt;0,SUM(WQ6:WT6)-WU6,"")</f>
        <v>26.65</v>
      </c>
      <c r="XH6" s="11">
        <f>IF(MAX(XD6,XG6)&gt;0,MAX(XD6,XG6),"")</f>
        <v>37.69</v>
      </c>
      <c r="XI6" s="11">
        <f>IF(WX6&gt;0,WX6,"")</f>
        <v>11.8</v>
      </c>
      <c r="XJ6" s="11">
        <f>IF(WY6&gt;0,WY6,"")</f>
        <v>17.59</v>
      </c>
      <c r="XK6" s="11">
        <f>IF(SUM(WV6:WY6)-WZ6&gt;0,SUM(WV6:WY6)-WZ6,"")</f>
        <v>45.604999999999997</v>
      </c>
      <c r="XL6" s="11">
        <f>IF(SUM(XH6,XK6)&gt;0,SUM(XH6,XK6),"")</f>
        <v>83.294999999999987</v>
      </c>
    </row>
    <row r="7" spans="1:636" x14ac:dyDescent="0.2">
      <c r="A7" s="4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>4</v>
      </c>
      <c r="B7" s="5" t="s">
        <v>216</v>
      </c>
      <c r="C7" s="4" t="s">
        <v>7</v>
      </c>
      <c r="D7" s="4" t="s">
        <v>215</v>
      </c>
      <c r="E7" s="9">
        <f>SUM(J7,L7,N7)</f>
        <v>76.960000000000008</v>
      </c>
      <c r="F7" s="3" t="str">
        <f>IF(OR(AND(AG7&gt;=AQ$12,AG7&lt;&gt;"",AI7&gt;=AQ$16,AI7&lt;&gt;"",AF7=""),AND(AJ7&gt;=AQ$12,AJ7&lt;&gt;"",AL7&gt;=AQ$16,AL7&lt;&gt;"",AF7=""),AND(AN7&gt;=AQ$12,AN7&lt;&gt;"",AP7&gt;=AQ$16,AP7&lt;&gt;"",AF7=""),AND(BH7&gt;=BR$12,BH7&lt;&gt;"",BJ7&gt;=BR$16,BJ7&lt;&gt;"",BG7=""),AND(BK7&gt;=BR$12,BK7&lt;&gt;"",BM7&gt;=BR$16,BM7&lt;&gt;"",BG7=""),AND(BO7&gt;=BR$12,BO7&lt;&gt;"",BQ7&gt;=BR$16,BQ7&lt;&gt;"",BG7=""),AND(CI7&gt;=CS$12,CI7&lt;&gt;"",CK7&gt;=CS$16,CK7&lt;&gt;"",CH7=""),AND(CL7&gt;=CS$12,CL7&lt;&gt;"",CN7&gt;=CS$16,CN7&lt;&gt;"",CH7=""),AND(CP7&gt;=CS$12,CP7&lt;&gt;"",CR7&gt;=CS$16,CR7&lt;&gt;"",CH7=""),AND(DP7&gt;=EC$12,DP7&lt;&gt;"",DR7&gt;=EC$16,DR7&lt;&gt;""),AND(DS7&gt;=EC$12,DS7&lt;&gt;"",DU7&gt;=EC$16,DU7&lt;&gt;""),AND(DW7&gt;=EC$12,DW7&lt;&gt;"",DY7&gt;=EC$16,DY7&lt;&gt;""),AND(DZ7&gt;=EC$12,DZ7&lt;&gt;"",EB7&gt;=EC$16,EB7&lt;&gt;""),AND(EX7&gt;=FK$12,EX7&lt;&gt;"",EZ7&gt;=FK$16,EZ7&lt;&gt;""),AND(FA7&gt;=FK$12,FA7&lt;&gt;"",FC7&gt;=FK$16,FC7&lt;&gt;""),AND(FE7&gt;=FK$12,FE7&lt;&gt;"",FG7&gt;=FK$16,FG7&lt;&gt;""),AND(FH7&gt;=FK$12,FH7&lt;&gt;"",FJ7&gt;=FK$16,FJ7&lt;&gt;""),AND(GF7&gt;=GS$12,GF7&lt;&gt;"",GH7&gt;=GS$16,GH7&lt;&gt;""),AND(GI7&gt;=GS$12,GI7&lt;&gt;"",GK7&gt;=GS$16,GK7&lt;&gt;""),AND(GM7&gt;=GS$12,GM7&lt;&gt;"",GO7&gt;=GS$16,GO7&lt;&gt;""),AND(GP7&gt;=GS$12,GP7&lt;&gt;"",GR7&gt;=GS$16,GR7&lt;&gt;""),AND(HN7&gt;=IA$12,HN7&lt;&gt;"",HP7&gt;=IA$16,HP7&lt;&gt;""),AND(HQ7&gt;=IA$12,HQ7&lt;&gt;"",HS7&gt;=IA$16,HS7&lt;&gt;""),AND(HU7&gt;=IA$12,HU7&lt;&gt;"",HW7&gt;=IA$16,HW7&lt;&gt;""),AND(HX7&gt;=IA$12,HX7&lt;&gt;"",HZ7&gt;=IA$16,HZ7&lt;&gt;""),AND(IV7&gt;=JI$12,IV7&lt;&gt;"",IX7&gt;=JI$16,IX7&lt;&gt;""),AND(IY7&gt;=JI$12,IY7&lt;&gt;"",JA7&gt;=JI$16,JA7&lt;&gt;""),AND(JC7&gt;=JI$12,JC7&lt;&gt;"",JE7&gt;=JI$16,JE7&lt;&gt;""),AND(JF7&gt;=JI$12,JF7&lt;&gt;"",JH7&gt;=JI$16,JH7&lt;&gt;""),AND(KD7&gt;=KQ$12,KD7&lt;&gt;"",KF7&gt;=KQ$16,KF7&lt;&gt;""),AND(KG7&gt;=KQ$12,KG7&lt;&gt;"",KI7&gt;=KQ$16,KI7&lt;&gt;""),AND(KK7&gt;=KQ$12,KK7&lt;&gt;"",KM7&gt;=KQ$16,KM7&lt;&gt;""),AND(KN7&gt;=KQ$12,KN7&lt;&gt;"",KP7&gt;=KQ$16,KP7&lt;&gt;""),AND(LL7&gt;=LY$12,LL7&lt;&gt;"",LN7&gt;=LY$16,LN7&lt;&gt;""),AND(LO7&gt;=LY$12,LO7&lt;&gt;"",LQ7&gt;=LY$16,LQ7&lt;&gt;""),AND(LS7&gt;=LY$12,LS7&lt;&gt;"",LU7&gt;=LY$16,LU7&lt;&gt;""),AND(LV7&gt;=LY$12,LV7&lt;&gt;"",LX7&gt;=LY$16,LX7&lt;&gt;""),AND(MT7&gt;=NG$12,MT7&lt;&gt;"",MV7&gt;=NG$16,MV7&lt;&gt;""),AND(MW7&gt;=NG$12,MW7&lt;&gt;"",MY7&gt;=NG$16,MY7&lt;&gt;""),AND(NA7&gt;=NG$12,NA7&lt;&gt;"",NC7&gt;=NG$16,NC7&lt;&gt;""),AND(ND7&gt;=NG$12,ND7&lt;&gt;"",NF7&gt;=NG$16,NF7&lt;&gt;""),AND(OB7&gt;=OO$12,OB7&lt;&gt;"",OD7&gt;=OO$16,OD7&lt;&gt;""),AND(OE7&gt;=OO$12,OE7&lt;&gt;"",OG7&gt;=OO$16,OG7&lt;&gt;""),AND(OI7&gt;=OO$12,OI7&lt;&gt;"",OK7&gt;=OO$16,OK7&lt;&gt;""),AND(OL7&gt;=OO$12,OL7&lt;&gt;"",ON7&gt;=OO$16,ON7&lt;&gt;""),AND(PJ7&gt;=PW$12,PJ7&lt;&gt;"",PL7&gt;=PW$16,PL7&lt;&gt;""),AND(PM7&gt;=PW$12,PM7&lt;&gt;"",PO7&gt;=PW$16,PO7&lt;&gt;""),AND(PQ7&gt;=PW$12,PQ7&lt;&gt;"",PS7&gt;=PW$16,PS7&lt;&gt;""),AND(PT7&gt;=PW$12,PT7&lt;&gt;"",PV7&gt;=PW$16,PV7&lt;&gt;""),AND(QR7&gt;=RE$12,QR7&lt;&gt;"",QT7&gt;=RE$16,QT7&lt;&gt;""),AND(QU7&gt;=RE$12,QU7&lt;&gt;"",QW7&gt;=RE$16,QW7&lt;&gt;""),AND(QY7&gt;=RE$12,QY7&lt;&gt;"",RA7&gt;=RE$16,RA7&lt;&gt;""),AND(RB7&gt;=RE$12,RB7&lt;&gt;"",RD7&gt;=RE$16,RD7&lt;&gt;""),AND(RZ7&gt;=SM$12,RZ7&lt;&gt;"",SB7&gt;=SM$16,SB7&lt;&gt;""),AND(SC7&gt;=SM$12,SC7&lt;&gt;"",SE7&gt;=SM$16,SE7&lt;&gt;""),AND(SG7&gt;=SM$12,SG7&lt;&gt;"",SI7&gt;=SM$16,SI7&lt;&gt;""),AND(SJ7&gt;=SM$12,SJ7&lt;&gt;"",SL7&gt;=SM$16,SL7&lt;&gt;""),AND(TH7&gt;=TU$12,TH7&lt;&gt;"",TJ7&gt;=TU$16,TJ7&lt;&gt;""),AND(TK7&gt;=TU$12,TK7&lt;&gt;"",TM7&gt;=TU$16,TM7&lt;&gt;""),AND(TO7&gt;=TU$12,TO7&lt;&gt;"",TQ7&gt;=TU$16,TQ7&lt;&gt;""),AND(TR7&gt;=TU$12,TR7&lt;&gt;"",TT7&gt;=TU$16,TT7&lt;&gt;""),AND(UP7&gt;=VC$12,UP7&lt;&gt;"",UR7&gt;=VC$16,UR7&lt;&gt;""),AND(US7&gt;=VC$12,US7&lt;&gt;"",UU7&gt;=VC$16,UU7&lt;&gt;""),AND(UW7&gt;=VC$12,UW7&lt;&gt;"",UY7&gt;=VC$16,UY7&lt;&gt;""),AND(UZ7&gt;=VC$12,UZ7&lt;&gt;"",VB7&gt;=VC$16,VB7&lt;&gt;""),AND(VX7&gt;=WK$12,VX7&lt;&gt;"",VZ7&gt;=WK$16,VZ7&lt;&gt;""),AND(WA7&gt;=WK$12,WA7&lt;&gt;"",WC7&gt;=WK$16,WC7&lt;&gt;""),AND(WE7&gt;=WK$12,WE7&lt;&gt;"",WG7&gt;=WK$16,WG7&lt;&gt;""),AND(WH7&gt;=WK$12,WH7&lt;&gt;"",WJ7&gt;=WK$16,WJ7&lt;&gt;"")),"P","")</f>
        <v>P</v>
      </c>
      <c r="G7" s="3" t="str">
        <f>IF(OR(AND(AI7&gt;=AQ$16,AI7&lt;&gt;"",AF7=""),AND(AL7&gt;=AQ$16,AL7&lt;&gt;"",AF7=""),AND(AP7&gt;=AQ$16,AP7&lt;&gt;"",AF7=""),AND(BJ7&gt;=BR$16,BJ7&lt;&gt;"",BG7=""),AND(BM7&gt;=BR$16,BM7&lt;&gt;"",BG7=""),AND(BQ7&gt;=BR$16,BQ7&lt;&gt;"",BG7=""),AND(CK7&gt;=CS$16,CK7&lt;&gt;"",CH7=""),AND(CN7&gt;=CS$16,CN7&lt;&gt;"",CH7=""),AND(CR7&gt;=CS$16,CR7&lt;&gt;"",CH7=""),AND(DR7&gt;=EC$16,DR7&lt;&gt;""),AND(DU7&gt;=EC$16,DU7&lt;&gt;""),AND(DY7&gt;=EC$16,DY7&lt;&gt;""),AND(EB7&gt;=EC$16,EB7&lt;&gt;""),AND(EZ7&gt;=FK$16,EZ7&lt;&gt;""),AND(FC7&gt;=FK$16,FC7&lt;&gt;""),AND(FG7&gt;=FK$16,FG7&lt;&gt;""),AND(FJ7&gt;=FK$16,FJ7&lt;&gt;""),AND(GH7&gt;=GS$16,GH7&lt;&gt;""),AND(GK7&gt;=GS$16,GK7&lt;&gt;""),AND(GO7&gt;=GS$16,GO7&lt;&gt;""),AND(GR7&gt;=GS$16,GR7&lt;&gt;""),AND(HP7&gt;=IA$16,HP7&lt;&gt;""),AND(HS7&gt;=IA$16,HS7&lt;&gt;""),AND(HW7&gt;=IA$16,HW7&lt;&gt;""),AND(HZ7&gt;=IA$16,HZ7&lt;&gt;""),AND(IX7&gt;=JI$16,IX7&lt;&gt;""),AND(JA7&gt;=JI$16,JA7&lt;&gt;""),AND(JE7&gt;=JI$16,JE7&lt;&gt;""),AND(JH7&gt;=JI$16,JH7&lt;&gt;""),AND(KF7&gt;=KQ$16,KF7&lt;&gt;""),AND(KI7&gt;=KQ$16,KI7&lt;&gt;""),AND(KM7&gt;=KQ$16,KM7&lt;&gt;""),AND(KP7&gt;=KQ$16,KP7&lt;&gt;""),AND(LN7&gt;=LY$16,LN7&lt;&gt;""),AND(LQ7&gt;=LY$16,LQ7&lt;&gt;""),AND(LU7&gt;=LY$16,LU7&lt;&gt;""),AND(LX7&gt;=LY$16,LX7&lt;&gt;""),AND(MV7&gt;=NG$16,MV7&lt;&gt;""),AND(MY7&gt;=NG$16,MY7&lt;&gt;""),AND(NC7&gt;=NG$16,NC7&lt;&gt;""),AND(NF7&gt;=NG$16,NF7&lt;&gt;""),AND(OD7&gt;=OO$16,OD7&lt;&gt;""),AND(OG7&gt;=OO$16,OG7&lt;&gt;""),AND(OK7&gt;=OO$16,OK7&lt;&gt;""),AND(ON7&gt;=OO$16,ON7&lt;&gt;""),AND(PL7&gt;=PW$16,PL7&lt;&gt;""),AND(PO7&gt;=PW$16,PO7&lt;&gt;""),AND(PS7&gt;=PW$16,PS7&lt;&gt;""),AND(PV7&gt;=PW$16,PV7&lt;&gt;""),AND(QT7&gt;=RE$16,QT7&lt;&gt;""),AND(QW7&gt;=RE$16,QW7&lt;&gt;""),AND(RA7&gt;=RE$16,RA7&lt;&gt;""),AND(RD7&gt;=RE$16,RD7&lt;&gt;""),AND(SB7&gt;=SM$16,SB7&lt;&gt;""),AND(SE7&gt;=SM$16,SE7&lt;&gt;""),AND(SI7&gt;=SM$16,SI7&lt;&gt;""),AND(SL7&gt;=SM$16,SL7&lt;&gt;""),AND(TJ7&gt;=TU$16,TJ7&lt;&gt;""),AND(TM7&gt;=TU$16,TM7&lt;&gt;""),AND(TQ7&gt;=TU$16,TQ7&lt;&gt;""),AND(TT7&gt;=TU$16,TT7&lt;&gt;""),AND(UR7&gt;=VC$16,UR7&lt;&gt;""),AND(UU7&gt;=VC$16,UU7&lt;&gt;""),AND(UY7&gt;=VC$16,UY7&lt;&gt;""),AND(VB7&gt;=VC$16,VB7&lt;&gt;""),AND(VZ7&gt;=WK$16,VZ7&lt;&gt;""),AND(WC7&gt;=WK$16,WC7&lt;&gt;""),AND(WG7&gt;=WK$16,WG7&lt;&gt;""),AND(WJ7&gt;=WK$16,WJ7&lt;&gt;"")),"P","")</f>
        <v>P</v>
      </c>
      <c r="H7" s="36" t="str">
        <f>IF(AND(G7="P",F7=""),"No DD",IF(OR(AND(AG7&gt;=AQ$15,AG7&lt;&gt;"",AI7&gt;=AQ$19,AI7&lt;&gt;"",AF7=""),AND(AJ7&gt;=AQ$15,AJ7&lt;&gt;"",AL7&gt;=AQ$19,AL7&lt;&gt;"",AF7=""),AND(AN7&gt;=AQ$15,AN7&lt;&gt;"",AP7&gt;=AQ$19,AP7&lt;&gt;"",AF7=""),AND(BH7&gt;=BR$15,BH7&lt;&gt;"",BJ7&gt;=BR$19,BJ7&lt;&gt;"",BG7=""),AND(BK7&gt;=BR$15,BK7&lt;&gt;"",BM7&gt;=BR$19,BM7&lt;&gt;"",BG7=""),AND(BO7&gt;=BR$15,BO7&lt;&gt;"",BQ7&gt;=BR$19,BQ7&lt;&gt;"",BG7=""),AND(CI7&gt;=CS$15,CI7&lt;&gt;"",CK7&gt;=CS$19,CK7&lt;&gt;"",CH7=""),AND(CL7&gt;=CS$15,CL7&lt;&gt;"",CN7&gt;=CS$19,CN7&lt;&gt;"",CH7=""),AND(CP7&gt;=CS$15,CP7&lt;&gt;"",CR7&gt;=CS$19,CR7&lt;&gt;"",CH7=""),AND(DP7&gt;=EC$15,DP7&lt;&gt;"",DR7&gt;=EC$19,DR7&lt;&gt;""),AND(DS7&gt;=EC$15,DS7&lt;&gt;"",DU7&gt;=EC$19,DU7&lt;&gt;""),AND(DW7&gt;=EC$15,DW7&lt;&gt;"",DY7&gt;=EC$19,DY7&lt;&gt;""),AND(DZ7&gt;=EC$15,DZ7&lt;&gt;"",EB7&gt;=EC$19,EB7&lt;&gt;""),AND(EX7&gt;=FK$15,EX7&lt;&gt;"",EZ7&gt;=FK$19,EZ7&lt;&gt;""),AND(FA7&gt;=FK$15,FA7&lt;&gt;"",FC7&gt;=FK$19,FC7&lt;&gt;""),AND(FE7&gt;=FK$15,FE7&lt;&gt;"",FG7&gt;=FK$19,FG7&lt;&gt;""),AND(FH7&gt;=FK$15,FH7&lt;&gt;"",FJ7&gt;=FK$19,FJ7&lt;&gt;""),AND(GF7&gt;=GS$15,GF7&lt;&gt;"",GH7&gt;=GS$19,GH7&lt;&gt;""),AND(GI7&gt;=GS$15,GI7&lt;&gt;"",GK7&gt;=GS$19,GK7&lt;&gt;""),AND(GM7&gt;=GS$15,GM7&lt;&gt;"",GO7&gt;=GS$19,GO7&lt;&gt;""),AND(GP7&gt;=GS$15,GP7&lt;&gt;"",GR7&gt;=GS$19,GR7&lt;&gt;""),AND(HN7&gt;=IA$15,HN7&lt;&gt;"",HP7&gt;=IA$19,HP7&lt;&gt;""),AND(HQ7&gt;=IA$15,HQ7&lt;&gt;"",HS7&gt;=IA$19,HS7&lt;&gt;""),AND(HU7&gt;=IA$15,HU7&lt;&gt;"",HW7&gt;=IA$19,HW7&lt;&gt;""),AND(HX7&gt;=IA$15,HX7&lt;&gt;"",HZ7&gt;=IA$19,HZ7&lt;&gt;""),AND(IV7&gt;=JI$15,IV7&lt;&gt;"",IX7&gt;=JI$19,IX7&lt;&gt;""),AND(IY7&gt;=JI$15,IY7&lt;&gt;"",JA7&gt;=JI$19,JA7&lt;&gt;""),AND(JC7&gt;=JI$15,JC7&lt;&gt;"",JE7&gt;=JI$19,JE7&lt;&gt;""),AND(JF7&gt;=JI$15,JF7&lt;&gt;"",JH7&gt;=JI$19,JH7&lt;&gt;""),AND(KD7&gt;=KQ$15,KD7&lt;&gt;"",KF7&gt;=KQ$19,KF7&lt;&gt;""),AND(KG7&gt;=KQ$15,KG7&lt;&gt;"",KI7&gt;=KQ$19,KI7&lt;&gt;""),AND(KK7&gt;=KQ$15,KK7&lt;&gt;"",KM7&gt;=KQ$19,KM7&lt;&gt;""),AND(KN7&gt;=KQ$15,KN7&lt;&gt;"",KP7&gt;=KQ$19,KP7&lt;&gt;""),AND(LL7&gt;=LY$15,LL7&lt;&gt;"",LN7&gt;=LY$19,LN7&lt;&gt;""),AND(LO7&gt;=LY$15,LO7&lt;&gt;"",LQ7&gt;=LY$19,LQ7&lt;&gt;""),AND(LS7&gt;=LY$15,LS7&lt;&gt;"",LU7&gt;=LY$19,LU7&lt;&gt;""),AND(LV7&gt;=LY$15,LV7&lt;&gt;"",LX7&gt;=LY$19,LX7&lt;&gt;""),AND(MT7&gt;=NG$15,MT7&lt;&gt;"",MV7&gt;=NG$19,MV7&lt;&gt;""),AND(MW7&gt;=NG$15,MW7&lt;&gt;"",MY7&gt;=NG$19,MY7&lt;&gt;""),AND(NA7&gt;=NG$15,NA7&lt;&gt;"",NC7&gt;=NG$19,NC7&lt;&gt;""),AND(ND7&gt;=NG$15,ND7&lt;&gt;"",NF7&gt;=NG$19,NF7&lt;&gt;""),AND(OB7&gt;=OO$15,OB7&lt;&gt;"",OD7&gt;=OO$19,OD7&lt;&gt;""),AND(OE7&gt;=OO$15,OE7&lt;&gt;"",OG7&gt;=OO$19,OG7&lt;&gt;""),AND(OI7&gt;=OO$15,OI7&lt;&gt;"",OK7&gt;=OO$19,OK7&lt;&gt;""),AND(OL7&gt;=OO$15,OL7&lt;&gt;"",ON7&gt;=OO$19,ON7&lt;&gt;""),AND(PJ7&gt;=PW$15,PJ7&lt;&gt;"",PL7&gt;=PW$19,PL7&lt;&gt;""),AND(PM7&gt;=PW$15,PM7&lt;&gt;"",PO7&gt;=PW$19,PO7&lt;&gt;""),AND(PQ7&gt;=PW$15,PQ7&lt;&gt;"",PS7&gt;=PW$19,PS7&lt;&gt;""),AND(PT7&gt;=PW$15,PT7&lt;&gt;"",PV7&gt;=PW$19,PV7&lt;&gt;""),AND(QR7&gt;=RE$15,QR7&lt;&gt;"",QT7&gt;=RE$19,QT7&lt;&gt;""),AND(QU7&gt;=RE$15,QU7&lt;&gt;"",QW7&gt;=RE$19,QW7&lt;&gt;""),AND(QY7&gt;=RE$15,QY7&lt;&gt;"",RA7&gt;=RE$19,RA7&lt;&gt;""),AND(RB7&gt;=RE$15,RB7&lt;&gt;"",RD7&gt;=RE$19,RD7&lt;&gt;""),AND(RZ7&gt;=SM$15,RZ7&lt;&gt;"",SB7&gt;=SM$19,SB7&lt;&gt;""),AND(SC7&gt;=SM$15,SC7&lt;&gt;"",SE7&gt;=SM$19,SE7&lt;&gt;""),AND(SG7&gt;=SM$15,SG7&lt;&gt;"",SI7&gt;=SM$19,SI7&lt;&gt;""),AND(SJ7&gt;=SM$15,SJ7&lt;&gt;"",SL7&gt;=SM$19,SL7&lt;&gt;""),AND(TH7&gt;=TU$15,TH7&lt;&gt;"",TJ7&gt;=TU$19,TJ7&lt;&gt;""),AND(TK7&gt;=TU$15,TK7&lt;&gt;"",TM7&gt;=TU$19,TM7&lt;&gt;""),AND(TO7&gt;=TU$15,TO7&lt;&gt;"",TQ7&gt;=TU$19,TQ7&lt;&gt;""),AND(TR7&gt;=TU$15,TR7&lt;&gt;"",TT7&gt;=TU$19,TT7&lt;&gt;""),AND(UP7&gt;=VC$15,UP7&lt;&gt;"",UR7&gt;=VC$19,UR7&lt;&gt;""),AND(US7&gt;=VC$15,US7&lt;&gt;"",UU7&gt;=VC$19,UU7&lt;&gt;""),AND(UW7&gt;=VC$15,UW7&lt;&gt;"",UY7&gt;=VC$19,UY7&lt;&gt;""),AND(UZ7&gt;=VC$15,UZ7&lt;&gt;"",VB7&gt;=VC$19,VB7&lt;&gt;""),AND(VX7&gt;=WK$15,VX7&lt;&gt;"",VZ7&gt;=WK$19,VZ7&lt;&gt;""),AND(WA7&gt;=WK$15,WA7&lt;&gt;"",WC7&gt;=WK$19,WC7&lt;&gt;""),AND(WE7&gt;=WK$15,WE7&lt;&gt;"",WG7&gt;=WK$19,WG7&lt;&gt;""),AND(WH7&gt;=WK$15,WH7&lt;&gt;"",WJ7&gt;=WK$19,WJ7&lt;&gt;"")),"Merit",IF(OR(AND(AG7&gt;=AQ$14,AG7&lt;&gt;"",AI7&gt;=AQ$18,AI7&lt;&gt;"",AF7=""),AND(AJ7&gt;=AQ$14,AJ7&lt;&gt;"",AL7&gt;=AQ$18,AL7&lt;&gt;"",AF7=""),AND(AN7&gt;=AQ$14,AN7&lt;&gt;"",AP7&gt;=AQ$18,AP7&lt;&gt;"",AF7=""),AND(BH7&gt;=BR$14,BH7&lt;&gt;"",BJ7&gt;=BR$18,BJ7&lt;&gt;"",BG7=""),AND(BK7&gt;=BR$14,BK7&lt;&gt;"",BM7&gt;=BR$18,BM7&lt;&gt;"",BG7=""),AND(BO7&gt;=BR$14,BO7&lt;&gt;"",BQ7&gt;=BR$18,BQ7&lt;&gt;"",BG7=""),AND(CI7&gt;=CS$14,CI7&lt;&gt;"",CK7&gt;=CS$18,CK7&lt;&gt;"",CH7=""),AND(CL7&gt;=CS$14,CL7&lt;&gt;"",CN7&gt;=CS$18,CN7&lt;&gt;"",CH7=""),AND(CP7&gt;=CS$14,CP7&lt;&gt;"",CR7&gt;=CS$18,CR7&lt;&gt;"",CH7=""),AND(DP7&gt;=EC$14,DP7&lt;&gt;"",DR7&gt;=EC$18,DR7&lt;&gt;""),AND(DS7&gt;=EC$14,DS7&lt;&gt;"",DU7&gt;=EC$18,DU7&lt;&gt;""),AND(DW7&gt;=EC$14,DW7&lt;&gt;"",DY7&gt;=EC$18,DY7&lt;&gt;""),AND(DZ7&gt;=EC$14,DZ7&lt;&gt;"",EB7&gt;=EC$18,EB7&lt;&gt;""),AND(EX7&gt;=FK$14,EX7&lt;&gt;"",EZ7&gt;=FK$18,EZ7&lt;&gt;""),AND(FA7&gt;=FK$14,FA7&lt;&gt;"",FC7&gt;=FK$18,FC7&lt;&gt;""),AND(FE7&gt;=FK$14,FE7&lt;&gt;"",FG7&gt;=FK$18,FG7&lt;&gt;""),AND(FH7&gt;=FK$14,FH7&lt;&gt;"",FJ7&gt;=FK$18,FJ7&lt;&gt;""),AND(GF7&gt;=GS$14,GF7&lt;&gt;"",GH7&gt;=GS$18,GH7&lt;&gt;""),AND(GI7&gt;=GS$14,GI7&lt;&gt;"",GK7&gt;=GS$18,GK7&lt;&gt;""),AND(GM7&gt;=GS$14,GM7&lt;&gt;"",GO7&gt;=GS$18,GO7&lt;&gt;""),AND(GP7&gt;=GS$14,GP7&lt;&gt;"",GR7&gt;=GS$18,GR7&lt;&gt;""),AND(HN7&gt;=IA$14,HN7&lt;&gt;"",HP7&gt;=IA$18,HP7&lt;&gt;""),AND(HQ7&gt;=IA$14,HQ7&lt;&gt;"",HS7&gt;=IA$18,HS7&lt;&gt;""),AND(HU7&gt;=IA$14,HU7&lt;&gt;"",HW7&gt;=IA$18,HW7&lt;&gt;""),AND(HX7&gt;=IA$14,HX7&lt;&gt;"",HZ7&gt;=IA$18,HZ7&lt;&gt;""),AND(IV7&gt;=JI$14,IV7&lt;&gt;"",IX7&gt;=JI$18,IX7&lt;&gt;""),AND(IY7&gt;=JI$14,IY7&lt;&gt;"",JA7&gt;=JI$18,JA7&lt;&gt;""),AND(JC7&gt;=JI$14,JC7&lt;&gt;"",JE7&gt;=JI$18,JE7&lt;&gt;""),AND(JF7&gt;=JI$14,JF7&lt;&gt;"",JH7&gt;=JI$18,JH7&lt;&gt;""),AND(KD7&gt;=KQ$14,KD7&lt;&gt;"",KF7&gt;=KQ$18,KF7&lt;&gt;""),AND(KG7&gt;=KQ$14,KG7&lt;&gt;"",KI7&gt;=KQ$18,KI7&lt;&gt;""),AND(KK7&gt;=KQ$14,KK7&lt;&gt;"",KM7&gt;=KQ$18,KM7&lt;&gt;""),AND(KN7&gt;=KQ$14,KN7&lt;&gt;"",KP7&gt;=KQ$18,KP7&lt;&gt;""),AND(LL7&gt;=LY$14,LL7&lt;&gt;"",LN7&gt;=LY$18,LN7&lt;&gt;""),AND(LO7&gt;=LY$14,LO7&lt;&gt;"",LQ7&gt;=LY$18,LQ7&lt;&gt;""),AND(LS7&gt;=LY$14,LS7&lt;&gt;"",LU7&gt;=LY$18,LU7&lt;&gt;""),AND(LV7&gt;=LY$14,LV7&lt;&gt;"",LX7&gt;=LY$18,LX7&lt;&gt;""),AND(MT7&gt;=NG$14,MT7&lt;&gt;"",MV7&gt;=NG$18,MV7&lt;&gt;""),AND(MW7&gt;=NG$14,MW7&lt;&gt;"",MY7&gt;=NG$18,MY7&lt;&gt;""),AND(NA7&gt;=NG$14,NA7&lt;&gt;"",NC7&gt;=NG$18,NC7&lt;&gt;""),AND(ND7&gt;=NG$14,ND7&lt;&gt;"",NF7&gt;=NG$18,NF7&lt;&gt;""),AND(OB7&gt;=OO$14,OB7&lt;&gt;"",OD7&gt;=OO$18,OD7&lt;&gt;""),AND(OE7&gt;=OO$14,OE7&lt;&gt;"",OG7&gt;=OO$18,OG7&lt;&gt;""),AND(OI7&gt;=OO$14,OI7&lt;&gt;"",OK7&gt;=OO$18,OK7&lt;&gt;""),AND(OL7&gt;=OO$14,OL7&lt;&gt;"",ON7&gt;=OO$18,ON7&lt;&gt;""),AND(PJ7&gt;=PW$14,PJ7&lt;&gt;"",PL7&gt;=PW$18,PL7&lt;&gt;""),AND(PM7&gt;=PW$14,PM7&lt;&gt;"",PO7&gt;=PW$18,PO7&lt;&gt;""),AND(PQ7&gt;=PW$14,PQ7&lt;&gt;"",PS7&gt;=PW$18,PS7&lt;&gt;""),AND(PT7&gt;=PW$14,PT7&lt;&gt;"",PV7&gt;=PW$18,PV7&lt;&gt;""),AND(QR7&gt;=RE$14,QR7&lt;&gt;"",QT7&gt;=RE$18,QT7&lt;&gt;""),AND(QU7&gt;=RE$14,QU7&lt;&gt;"",QW7&gt;=RE$18,QW7&lt;&gt;""),AND(QY7&gt;=RE$14,QY7&lt;&gt;"",RA7&gt;=RE$18,RA7&lt;&gt;""),AND(RB7&gt;=RE$14,RB7&lt;&gt;"",RD7&gt;=RE$18,RD7&lt;&gt;""),AND(RZ7&gt;=SM$14,RZ7&lt;&gt;"",SB7&gt;=SM$18,SB7&lt;&gt;""),AND(SC7&gt;=SM$14,SC7&lt;&gt;"",SE7&gt;=SM$18,SE7&lt;&gt;""),AND(SG7&gt;=SM$14,SG7&lt;&gt;"",SI7&gt;=SM$18,SI7&lt;&gt;""),AND(SJ7&gt;=SM$14,SJ7&lt;&gt;"",SL7&gt;=SM$18,SL7&lt;&gt;""),AND(TH7&gt;=TU$14,TH7&lt;&gt;"",TJ7&gt;=TU$18,TJ7&lt;&gt;""),AND(TK7&gt;=TU$14,TK7&lt;&gt;"",TM7&gt;=TU$18,TM7&lt;&gt;""),AND(TO7&gt;=TU$14,TO7&lt;&gt;"",TQ7&gt;=TU$18,TQ7&lt;&gt;""),AND(TR7&gt;=TU$14,TR7&lt;&gt;"",TT7&gt;=TU$18,TT7&lt;&gt;""),AND(UP7&gt;=VC$14,UP7&lt;&gt;"",UR7&gt;=VC$18,UR7&lt;&gt;""),AND(US7&gt;=VC$14,US7&lt;&gt;"",UU7&gt;=VC$18,UU7&lt;&gt;""),AND(UW7&gt;=VC$14,UW7&lt;&gt;"",UY7&gt;=VC$18,UY7&lt;&gt;""),AND(UZ7&gt;=VC$14,UZ7&lt;&gt;"",VB7&gt;=VC$18,VB7&lt;&gt;""),AND(VX7&gt;=WK$14,VX7&lt;&gt;"",VZ7&gt;=WK$18,VZ7&lt;&gt;""),AND(WA7&gt;=WK$14,WA7&lt;&gt;"",WC7&gt;=WK$18,WC7&lt;&gt;""),AND(WE7&gt;=WK$14,WE7&lt;&gt;"",WG7&gt;=WK$18,WG7&lt;&gt;""),AND(WH7&gt;=WK$14,WH7&lt;&gt;"",WJ7&gt;=WK$18,WJ7&lt;&gt;"")),"Excellence",IF(I7="P","Worlds Team",IF(F7="P","National Team","")))))</f>
        <v>Worlds Team</v>
      </c>
      <c r="I7" s="3" t="str">
        <f>IF(OR(AND(AG7&gt;=AQ$13,AG7&lt;&gt;"",AI7&gt;=AQ$17,AI7&lt;&gt;"",AF7=""),AND(AJ7&gt;=AQ$13,AJ7&lt;&gt;"",AL7&gt;=AQ$17,AL7&lt;&gt;"",AF7=""),AND(AN7&gt;=AQ$13,AN7&lt;&gt;"",AP7&gt;=AQ$17,AP7&lt;&gt;"",AF7=""),AND(BH7&gt;=BR$13,BH7&lt;&gt;"",BJ7&gt;=BR$17,BJ7&lt;&gt;"",BG7=""),AND(BK7&gt;=BR$13,BK7&lt;&gt;"",BM7&gt;=BR$17,BM7&lt;&gt;"",BG7=""),AND(BO7&gt;=BR$13,BO7&lt;&gt;"",BQ7&gt;=BR$17,BQ7&lt;&gt;"",BG7=""),AND(CI7&gt;=CS$13,CI7&lt;&gt;"",CK7&gt;=CS$17,CK7&lt;&gt;"",CH7=""),AND(CL7&gt;=CS$13,CL7&lt;&gt;"",CN7&gt;=CS$17,CN7&lt;&gt;"",CH7=""),AND(CP7&gt;=CS$13,CP7&lt;&gt;"",CR7&gt;=CS$17,CR7&lt;&gt;"",CH7=""),AND(DP7&gt;=EC$13,DP7&lt;&gt;"",DR7&gt;=EC$17,DR7&lt;&gt;""),AND(DS7&gt;=EC$13,DS7&lt;&gt;"",DU7&gt;=EC$17,DU7&lt;&gt;""),AND(DW7&gt;=EC$13,DW7&lt;&gt;"",DY7&gt;=EC$17,DY7&lt;&gt;""),AND(DZ7&gt;=EC$13,DZ7&lt;&gt;"",EB7&gt;=EC$17,EB7&lt;&gt;""),AND(EX7&gt;=FK$13,EX7&lt;&gt;"",EZ7&gt;=FK$17,EZ7&lt;&gt;""),AND(FA7&gt;=FK$13,FA7&lt;&gt;"",FC7&gt;=FK$17,FC7&lt;&gt;""),AND(FE7&gt;=FK$13,FE7&lt;&gt;"",FG7&gt;=FK$17,FG7&lt;&gt;""),AND(FH7&gt;=FK$13,FH7&lt;&gt;"",FJ7&gt;=FK$17,FJ7&lt;&gt;""),AND(GF7&gt;=GS$13,GF7&lt;&gt;"",GH7&gt;=GS$17,GH7&lt;&gt;""),AND(GI7&gt;=GS$13,GI7&lt;&gt;"",GK7&gt;=GS$17,GK7&lt;&gt;""),AND(GM7&gt;=GS$13,GM7&lt;&gt;"",GO7&gt;=GS$17,GO7&lt;&gt;""),AND(GP7&gt;=GS$13,GP7&lt;&gt;"",GR7&gt;=GS$17,GR7&lt;&gt;""),AND(HN7&gt;=IA$13,HN7&lt;&gt;"",HP7&gt;=IA$17,HP7&lt;&gt;""),AND(HQ7&gt;=IA$13,HQ7&lt;&gt;"",HS7&gt;=IA$17,HS7&lt;&gt;""),AND(HU7&gt;=IA$13,HU7&lt;&gt;"",HW7&gt;=IA$17,HW7&lt;&gt;""),AND(HX7&gt;=IA$13,HX7&lt;&gt;"",HZ7&gt;=IA$17,HZ7&lt;&gt;""),AND(IV7&gt;=JI$13,IV7&lt;&gt;"",IX7&gt;=JI$17,IX7&lt;&gt;""),AND(IY7&gt;=JI$13,IY7&lt;&gt;"",JA7&gt;=JI$17,JA7&lt;&gt;""),AND(JC7&gt;=JI$13,JC7&lt;&gt;"",JE7&gt;=JI$17,JE7&lt;&gt;""),AND(JF7&gt;=JI$13,JF7&lt;&gt;"",JH7&gt;=JI$17,JH7&lt;&gt;""),AND(KD7&gt;=KQ$13,KD7&lt;&gt;"",KF7&gt;=KQ$17,KF7&lt;&gt;""),AND(KG7&gt;=KQ$13,KG7&lt;&gt;"",KI7&gt;=KQ$17,KI7&lt;&gt;""),AND(KK7&gt;=KQ$13,KK7&lt;&gt;"",KM7&gt;=KQ$17,KM7&lt;&gt;""),AND(KN7&gt;=KQ$13,KN7&lt;&gt;"",KP7&gt;=KQ$17,KP7&lt;&gt;""),AND(LL7&gt;=LY$13,LL7&lt;&gt;"",LN7&gt;=LY$17,LN7&lt;&gt;""),AND(LO7&gt;=LY$13,LO7&lt;&gt;"",LQ7&gt;=LY$17,LQ7&lt;&gt;""),AND(LS7&gt;=LY$13,LS7&lt;&gt;"",LU7&gt;=LY$17,LU7&lt;&gt;""),AND(LV7&gt;=LY$13,LV7&lt;&gt;"",LX7&gt;=LY$17,LX7&lt;&gt;""),AND(MT7&gt;=NG$13,MT7&lt;&gt;"",MV7&gt;=NG$17,MV7&lt;&gt;""),AND(MW7&gt;=NG$13,MW7&lt;&gt;"",MY7&gt;=NG$17,MY7&lt;&gt;""),AND(NA7&gt;=NG$13,NA7&lt;&gt;"",NC7&gt;=NG$17,NC7&lt;&gt;""),AND(ND7&gt;=NG$13,ND7&lt;&gt;"",NF7&gt;=NG$17,NF7&lt;&gt;""),AND(OB7&gt;=OO$13,OB7&lt;&gt;"",OD7&gt;=OO$17,OD7&lt;&gt;""),AND(OE7&gt;=OO$13,OE7&lt;&gt;"",OG7&gt;=OO$17,OG7&lt;&gt;""),AND(OI7&gt;=OO$13,OI7&lt;&gt;"",OK7&gt;=OO$17,OK7&lt;&gt;""),AND(OL7&gt;=OO$13,OL7&lt;&gt;"",ON7&gt;=OO$17,ON7&lt;&gt;""),AND(PJ7&gt;=PW$13,PJ7&lt;&gt;"",PL7&gt;=PW$17,PL7&lt;&gt;""),AND(PM7&gt;=PW$13,PM7&lt;&gt;"",PO7&gt;=PW$17,PO7&lt;&gt;""),AND(PQ7&gt;=PW$13,PQ7&lt;&gt;"",PS7&gt;=PW$17,PS7&lt;&gt;""),AND(PT7&gt;=PW$13,PT7&lt;&gt;"",PV7&gt;=PW$17,PV7&lt;&gt;""),AND(QR7&gt;=RE$13,QR7&lt;&gt;"",QT7&gt;=RE$17,QT7&lt;&gt;""),AND(QU7&gt;=RE$13,QU7&lt;&gt;"",QW7&gt;=RE$17,QW7&lt;&gt;""),AND(QY7&gt;=RE$13,QY7&lt;&gt;"",RA7&gt;=RE$17,RA7&lt;&gt;""),AND(RB7&gt;=RE$13,RB7&lt;&gt;"",RD7&gt;=RE$17,RD7&lt;&gt;""),AND(RZ7&gt;=SM$13,RZ7&lt;&gt;"",SB7&gt;=SM$17,SB7&lt;&gt;""),AND(SC7&gt;=SM$13,SC7&lt;&gt;"",SE7&gt;=SM$17,SE7&lt;&gt;""),AND(SG7&gt;=SM$13,SG7&lt;&gt;"",SI7&gt;=SM$17,SI7&lt;&gt;""),AND(SJ7&gt;=SM$13,SJ7&lt;&gt;"",SL7&gt;=SM$17,SL7&lt;&gt;""),AND(TH7&gt;=TU$13,TH7&lt;&gt;"",TJ7&gt;=TU$17,TJ7&lt;&gt;""),AND(TK7&gt;=TU$13,TK7&lt;&gt;"",TM7&gt;=TU$17,TM7&lt;&gt;""),AND(TO7&gt;=TU$13,TO7&lt;&gt;"",TQ7&gt;=TU$17,TQ7&lt;&gt;""),AND(TR7&gt;=TU$13,TR7&lt;&gt;"",TT7&gt;=TU$17,TT7&lt;&gt;""),AND(UP7&gt;=VC$13,UP7&lt;&gt;"",UR7&gt;=VC$17,UR7&lt;&gt;""),AND(US7&gt;=VC$13,US7&lt;&gt;"",UU7&gt;=VC$17,UU7&lt;&gt;""),AND(UW7&gt;=VC$13,UW7&lt;&gt;"",UY7&gt;=VC$17,UY7&lt;&gt;""),AND(UZ7&gt;=VC$13,UZ7&lt;&gt;"",VB7&gt;=VC$17,VB7&lt;&gt;""),AND(VX7&gt;=WK$13,VX7&lt;&gt;"",VZ7&gt;=WK$17,VZ7&lt;&gt;""),AND(WA7&gt;=WK$13,WA7&lt;&gt;"",WC7&gt;=WK$17,WC7&lt;&gt;""),AND(WE7&gt;=WK$13,WE7&lt;&gt;"",WG7&gt;=WK$17,WG7&lt;&gt;""),AND(WH7&gt;=WK$13,WH7&lt;&gt;"",WJ7&gt;=WK$17,WJ7&lt;&gt;"")),"P","")</f>
        <v>P</v>
      </c>
      <c r="J7" s="8">
        <f>IF(COUNT(AI7,AL7,AP7,BJ7,BM7,BQ7,CK7,CN7,CR7)&gt;0,LARGE((AI7,AL7,AP7,BJ7,BM7,BQ7,CK7,CN7,CR7),1),0)</f>
        <v>46.24</v>
      </c>
      <c r="K7" s="8" t="str">
        <f>IF(J7="","",IF(OR(J7=CK7,J7=CN7,J7=CR7),$BS$1,IF(OR(J7=BJ7,J7=BM7,J7=BQ7),$AR$1,IF(OR(J7=AI7,J7=AL7,J7=AP7),$Q$1,""))))</f>
        <v>2025 Elite Canada</v>
      </c>
      <c r="L7" s="8">
        <f>IF(COUNT(AI7,AL7,AP7,BJ7,BM7,BQ7,CK7,CN7,CR7)&gt;1,LARGE((AI7,AL7,AP7,BJ7,BM7,BQ7,CK7,CN7,CR7),2),0)</f>
        <v>30.72</v>
      </c>
      <c r="M7" s="8" t="str">
        <f>IF(L7="","",IF(OR(L7=CK7,L7=CN7,L7=CR7),$BS$1,IF(OR(L7=BJ7,L7=BM7,L7=BQ7),$AR$1,IF(OR(L7=AI7,L7=AL7,L7=AP7),$Q$1,""))))</f>
        <v>2025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>
        <v>1.6</v>
      </c>
      <c r="AS7" s="26">
        <v>1.8</v>
      </c>
      <c r="AT7" s="26">
        <v>2.6</v>
      </c>
      <c r="AU7" s="26">
        <v>2.72</v>
      </c>
      <c r="AV7" s="26">
        <v>0</v>
      </c>
      <c r="AW7" s="26">
        <v>6.65</v>
      </c>
      <c r="AX7" s="26">
        <v>8.35</v>
      </c>
      <c r="AY7" s="26">
        <v>10.3</v>
      </c>
      <c r="AZ7" s="26">
        <v>5.42</v>
      </c>
      <c r="BA7" s="26">
        <v>0</v>
      </c>
      <c r="BB7" s="26">
        <v>7.4</v>
      </c>
      <c r="BC7" s="26">
        <v>9.4</v>
      </c>
      <c r="BD7" s="26">
        <v>11.8</v>
      </c>
      <c r="BE7" s="26">
        <v>17.64</v>
      </c>
      <c r="BF7" s="26">
        <v>0</v>
      </c>
      <c r="BG7" s="28"/>
      <c r="BH7" s="39">
        <f>IF(AT7&gt;0,AT7,"")</f>
        <v>2.6</v>
      </c>
      <c r="BI7" s="39">
        <f>IF(AU7&gt;0,AU7,"")</f>
        <v>2.72</v>
      </c>
      <c r="BJ7" s="11">
        <f>IF(SUM(AR7:AU7)-AV7&gt;0,SUM(AR7:AU7)-AV7,"")</f>
        <v>8.7200000000000006</v>
      </c>
      <c r="BK7" s="11">
        <f>IF(AY7&gt;0,AY7,"")</f>
        <v>10.3</v>
      </c>
      <c r="BL7" s="11">
        <f>IF(AZ7&gt;0,AZ7,"")</f>
        <v>5.42</v>
      </c>
      <c r="BM7" s="11">
        <f>IF(SUM(AW7:AZ7)-BA7&gt;0,SUM(AW7:AZ7)-BA7,"")</f>
        <v>30.72</v>
      </c>
      <c r="BN7" s="11">
        <f>IF(BJ7="","",MAX(BJ7,BM7))</f>
        <v>30.72</v>
      </c>
      <c r="BO7" s="11">
        <f>IF(BD7&gt;0,BD7,"")</f>
        <v>11.8</v>
      </c>
      <c r="BP7" s="11">
        <f>IF(BE7&gt;0,BE7,"")</f>
        <v>17.64</v>
      </c>
      <c r="BQ7" s="11">
        <f>IF(SUM(BB7:BE7)-BF7&gt;0,SUM(BB7:BE7)-BF7,"")</f>
        <v>46.24</v>
      </c>
      <c r="BR7" s="11">
        <f>IF(SUM(BN7,BQ7)&gt;0,SUM(BN7,BQ7),"")</f>
        <v>76.960000000000008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0.8</v>
      </c>
      <c r="WM7" s="26">
        <f>IF($CH7="P",BT7,(BT7+AS7)/2)</f>
        <v>0.9</v>
      </c>
      <c r="WN7" s="26">
        <f>IF($CH7="P",BU7,(BU7+AT7)/2)</f>
        <v>1.3</v>
      </c>
      <c r="WO7" s="26">
        <f>IF($CH7="P",BV7,(BV7+AU7)/2)</f>
        <v>1.36</v>
      </c>
      <c r="WP7" s="26">
        <f>IF($CH7="P",BW7,(BW7+AV7)/2)</f>
        <v>0</v>
      </c>
      <c r="WQ7" s="26">
        <f>IF($CH7="P",BX7,(BX7+AW7)/2)</f>
        <v>3.3250000000000002</v>
      </c>
      <c r="WR7" s="26">
        <f>IF($CH7="P",BY7,(BY7+AX7)/2)</f>
        <v>4.1749999999999998</v>
      </c>
      <c r="WS7" s="26">
        <f>IF($CH7="P",BZ7,(BZ7+AY7)/2)</f>
        <v>5.15</v>
      </c>
      <c r="WT7" s="26">
        <f>IF($CH7="P",CA7,(CA7+AZ7)/2)</f>
        <v>2.71</v>
      </c>
      <c r="WU7" s="26">
        <f>IF($CH7="P",CB7,(CB7+BA7)/2)</f>
        <v>0</v>
      </c>
      <c r="WV7" s="26">
        <f>IF($CH7="P",CC7,(CC7+BB7)/2)</f>
        <v>3.7</v>
      </c>
      <c r="WW7" s="26">
        <f>IF($CH7="P",CD7,(CD7+BC7)/2)</f>
        <v>4.7</v>
      </c>
      <c r="WX7" s="26">
        <f>IF($CH7="P",CE7,(CE7+BD7)/2)</f>
        <v>5.9</v>
      </c>
      <c r="WY7" s="26">
        <f>IF($CH7="P",CF7,(CF7+BE7)/2)</f>
        <v>8.82</v>
      </c>
      <c r="WZ7" s="26">
        <f>IF($CH7="P",CG7,(CG7+BF7)/2)</f>
        <v>0</v>
      </c>
      <c r="XA7" s="28" t="s">
        <v>53</v>
      </c>
      <c r="XB7" s="11">
        <f>IF(WN7&gt;0,WN7,"")</f>
        <v>1.3</v>
      </c>
      <c r="XC7" s="11">
        <f>IF(WO7&gt;0,WO7,"")</f>
        <v>1.36</v>
      </c>
      <c r="XD7" s="11">
        <f>IF(SUM(WL7:WO7)-WP7&gt;0,SUM(WL7:WO7)-WP7,"")</f>
        <v>4.3600000000000003</v>
      </c>
      <c r="XE7" s="11">
        <f>IF(WS7&gt;0,WS7,"")</f>
        <v>5.15</v>
      </c>
      <c r="XF7" s="11">
        <f>IF(WT7&gt;0,WT7,"")</f>
        <v>2.71</v>
      </c>
      <c r="XG7" s="11">
        <f>IF(SUM(WQ7:WT7)-WU7&gt;0,SUM(WQ7:WT7)-WU7,"")</f>
        <v>15.36</v>
      </c>
      <c r="XH7" s="11">
        <f>IF(MAX(XD7,XG7)&gt;0,MAX(XD7,XG7),"")</f>
        <v>15.36</v>
      </c>
      <c r="XI7" s="11">
        <f>IF(WX7&gt;0,WX7,"")</f>
        <v>5.9</v>
      </c>
      <c r="XJ7" s="11">
        <f>IF(WY7&gt;0,WY7,"")</f>
        <v>8.82</v>
      </c>
      <c r="XK7" s="11">
        <f>IF(SUM(WV7:WY7)-WZ7&gt;0,SUM(WV7:WY7)-WZ7,"")</f>
        <v>23.12</v>
      </c>
      <c r="XL7" s="11">
        <f>IF(SUM(XH7,XK7)&gt;0,SUM(XH7,XK7),"")</f>
        <v>38.480000000000004</v>
      </c>
    </row>
    <row r="8" spans="1:636" x14ac:dyDescent="0.2">
      <c r="A8" s="4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>5</v>
      </c>
      <c r="B8" s="5" t="s">
        <v>228</v>
      </c>
      <c r="C8" s="4" t="s">
        <v>169</v>
      </c>
      <c r="D8" s="4" t="s">
        <v>146</v>
      </c>
      <c r="E8" s="9">
        <f>SUM(J8,L8,N8)</f>
        <v>46.94</v>
      </c>
      <c r="F8" s="3" t="str">
        <f>IF(OR(AND(AG8&gt;=AQ$12,AG8&lt;&gt;"",AI8&gt;=AQ$16,AI8&lt;&gt;"",AF8=""),AND(AJ8&gt;=AQ$12,AJ8&lt;&gt;"",AL8&gt;=AQ$16,AL8&lt;&gt;"",AF8=""),AND(AN8&gt;=AQ$12,AN8&lt;&gt;"",AP8&gt;=AQ$16,AP8&lt;&gt;"",AF8=""),AND(BH8&gt;=BR$12,BH8&lt;&gt;"",BJ8&gt;=BR$16,BJ8&lt;&gt;"",BG8=""),AND(BK8&gt;=BR$12,BK8&lt;&gt;"",BM8&gt;=BR$16,BM8&lt;&gt;"",BG8=""),AND(BO8&gt;=BR$12,BO8&lt;&gt;"",BQ8&gt;=BR$16,BQ8&lt;&gt;"",BG8=""),AND(CI8&gt;=CS$12,CI8&lt;&gt;"",CK8&gt;=CS$16,CK8&lt;&gt;"",CH8=""),AND(CL8&gt;=CS$12,CL8&lt;&gt;"",CN8&gt;=CS$16,CN8&lt;&gt;"",CH8=""),AND(CP8&gt;=CS$12,CP8&lt;&gt;"",CR8&gt;=CS$16,CR8&lt;&gt;"",CH8=""),AND(DP8&gt;=EC$12,DP8&lt;&gt;"",DR8&gt;=EC$16,DR8&lt;&gt;""),AND(DS8&gt;=EC$12,DS8&lt;&gt;"",DU8&gt;=EC$16,DU8&lt;&gt;""),AND(DW8&gt;=EC$12,DW8&lt;&gt;"",DY8&gt;=EC$16,DY8&lt;&gt;""),AND(DZ8&gt;=EC$12,DZ8&lt;&gt;"",EB8&gt;=EC$16,EB8&lt;&gt;""),AND(EX8&gt;=FK$12,EX8&lt;&gt;"",EZ8&gt;=FK$16,EZ8&lt;&gt;""),AND(FA8&gt;=FK$12,FA8&lt;&gt;"",FC8&gt;=FK$16,FC8&lt;&gt;""),AND(FE8&gt;=FK$12,FE8&lt;&gt;"",FG8&gt;=FK$16,FG8&lt;&gt;""),AND(FH8&gt;=FK$12,FH8&lt;&gt;"",FJ8&gt;=FK$16,FJ8&lt;&gt;""),AND(GF8&gt;=GS$12,GF8&lt;&gt;"",GH8&gt;=GS$16,GH8&lt;&gt;""),AND(GI8&gt;=GS$12,GI8&lt;&gt;"",GK8&gt;=GS$16,GK8&lt;&gt;""),AND(GM8&gt;=GS$12,GM8&lt;&gt;"",GO8&gt;=GS$16,GO8&lt;&gt;""),AND(GP8&gt;=GS$12,GP8&lt;&gt;"",GR8&gt;=GS$16,GR8&lt;&gt;""),AND(HN8&gt;=IA$12,HN8&lt;&gt;"",HP8&gt;=IA$16,HP8&lt;&gt;""),AND(HQ8&gt;=IA$12,HQ8&lt;&gt;"",HS8&gt;=IA$16,HS8&lt;&gt;""),AND(HU8&gt;=IA$12,HU8&lt;&gt;"",HW8&gt;=IA$16,HW8&lt;&gt;""),AND(HX8&gt;=IA$12,HX8&lt;&gt;"",HZ8&gt;=IA$16,HZ8&lt;&gt;""),AND(IV8&gt;=JI$12,IV8&lt;&gt;"",IX8&gt;=JI$16,IX8&lt;&gt;""),AND(IY8&gt;=JI$12,IY8&lt;&gt;"",JA8&gt;=JI$16,JA8&lt;&gt;""),AND(JC8&gt;=JI$12,JC8&lt;&gt;"",JE8&gt;=JI$16,JE8&lt;&gt;""),AND(JF8&gt;=JI$12,JF8&lt;&gt;"",JH8&gt;=JI$16,JH8&lt;&gt;""),AND(KD8&gt;=KQ$12,KD8&lt;&gt;"",KF8&gt;=KQ$16,KF8&lt;&gt;""),AND(KG8&gt;=KQ$12,KG8&lt;&gt;"",KI8&gt;=KQ$16,KI8&lt;&gt;""),AND(KK8&gt;=KQ$12,KK8&lt;&gt;"",KM8&gt;=KQ$16,KM8&lt;&gt;""),AND(KN8&gt;=KQ$12,KN8&lt;&gt;"",KP8&gt;=KQ$16,KP8&lt;&gt;""),AND(LL8&gt;=LY$12,LL8&lt;&gt;"",LN8&gt;=LY$16,LN8&lt;&gt;""),AND(LO8&gt;=LY$12,LO8&lt;&gt;"",LQ8&gt;=LY$16,LQ8&lt;&gt;""),AND(LS8&gt;=LY$12,LS8&lt;&gt;"",LU8&gt;=LY$16,LU8&lt;&gt;""),AND(LV8&gt;=LY$12,LV8&lt;&gt;"",LX8&gt;=LY$16,LX8&lt;&gt;""),AND(MT8&gt;=NG$12,MT8&lt;&gt;"",MV8&gt;=NG$16,MV8&lt;&gt;""),AND(MW8&gt;=NG$12,MW8&lt;&gt;"",MY8&gt;=NG$16,MY8&lt;&gt;""),AND(NA8&gt;=NG$12,NA8&lt;&gt;"",NC8&gt;=NG$16,NC8&lt;&gt;""),AND(ND8&gt;=NG$12,ND8&lt;&gt;"",NF8&gt;=NG$16,NF8&lt;&gt;""),AND(OB8&gt;=OO$12,OB8&lt;&gt;"",OD8&gt;=OO$16,OD8&lt;&gt;""),AND(OE8&gt;=OO$12,OE8&lt;&gt;"",OG8&gt;=OO$16,OG8&lt;&gt;""),AND(OI8&gt;=OO$12,OI8&lt;&gt;"",OK8&gt;=OO$16,OK8&lt;&gt;""),AND(OL8&gt;=OO$12,OL8&lt;&gt;"",ON8&gt;=OO$16,ON8&lt;&gt;""),AND(PJ8&gt;=PW$12,PJ8&lt;&gt;"",PL8&gt;=PW$16,PL8&lt;&gt;""),AND(PM8&gt;=PW$12,PM8&lt;&gt;"",PO8&gt;=PW$16,PO8&lt;&gt;""),AND(PQ8&gt;=PW$12,PQ8&lt;&gt;"",PS8&gt;=PW$16,PS8&lt;&gt;""),AND(PT8&gt;=PW$12,PT8&lt;&gt;"",PV8&gt;=PW$16,PV8&lt;&gt;""),AND(QR8&gt;=RE$12,QR8&lt;&gt;"",QT8&gt;=RE$16,QT8&lt;&gt;""),AND(QU8&gt;=RE$12,QU8&lt;&gt;"",QW8&gt;=RE$16,QW8&lt;&gt;""),AND(QY8&gt;=RE$12,QY8&lt;&gt;"",RA8&gt;=RE$16,RA8&lt;&gt;""),AND(RB8&gt;=RE$12,RB8&lt;&gt;"",RD8&gt;=RE$16,RD8&lt;&gt;""),AND(RZ8&gt;=SM$12,RZ8&lt;&gt;"",SB8&gt;=SM$16,SB8&lt;&gt;""),AND(SC8&gt;=SM$12,SC8&lt;&gt;"",SE8&gt;=SM$16,SE8&lt;&gt;""),AND(SG8&gt;=SM$12,SG8&lt;&gt;"",SI8&gt;=SM$16,SI8&lt;&gt;""),AND(SJ8&gt;=SM$12,SJ8&lt;&gt;"",SL8&gt;=SM$16,SL8&lt;&gt;""),AND(TH8&gt;=TU$12,TH8&lt;&gt;"",TJ8&gt;=TU$16,TJ8&lt;&gt;""),AND(TK8&gt;=TU$12,TK8&lt;&gt;"",TM8&gt;=TU$16,TM8&lt;&gt;""),AND(TO8&gt;=TU$12,TO8&lt;&gt;"",TQ8&gt;=TU$16,TQ8&lt;&gt;""),AND(TR8&gt;=TU$12,TR8&lt;&gt;"",TT8&gt;=TU$16,TT8&lt;&gt;""),AND(UP8&gt;=VC$12,UP8&lt;&gt;"",UR8&gt;=VC$16,UR8&lt;&gt;""),AND(US8&gt;=VC$12,US8&lt;&gt;"",UU8&gt;=VC$16,UU8&lt;&gt;""),AND(UW8&gt;=VC$12,UW8&lt;&gt;"",UY8&gt;=VC$16,UY8&lt;&gt;""),AND(UZ8&gt;=VC$12,UZ8&lt;&gt;"",VB8&gt;=VC$16,VB8&lt;&gt;""),AND(VX8&gt;=WK$12,VX8&lt;&gt;"",VZ8&gt;=WK$16,VZ8&lt;&gt;""),AND(WA8&gt;=WK$12,WA8&lt;&gt;"",WC8&gt;=WK$16,WC8&lt;&gt;""),AND(WE8&gt;=WK$12,WE8&lt;&gt;"",WG8&gt;=WK$16,WG8&lt;&gt;""),AND(WH8&gt;=WK$12,WH8&lt;&gt;"",WJ8&gt;=WK$16,WJ8&lt;&gt;"")),"P","")</f>
        <v>P</v>
      </c>
      <c r="G8" s="3" t="str">
        <f>IF(OR(AND(AI8&gt;=AQ$16,AI8&lt;&gt;"",AF8=""),AND(AL8&gt;=AQ$16,AL8&lt;&gt;"",AF8=""),AND(AP8&gt;=AQ$16,AP8&lt;&gt;"",AF8=""),AND(BJ8&gt;=BR$16,BJ8&lt;&gt;"",BG8=""),AND(BM8&gt;=BR$16,BM8&lt;&gt;"",BG8=""),AND(BQ8&gt;=BR$16,BQ8&lt;&gt;"",BG8=""),AND(CK8&gt;=CS$16,CK8&lt;&gt;"",CH8=""),AND(CN8&gt;=CS$16,CN8&lt;&gt;"",CH8=""),AND(CR8&gt;=CS$16,CR8&lt;&gt;"",CH8=""),AND(DR8&gt;=EC$16,DR8&lt;&gt;""),AND(DU8&gt;=EC$16,DU8&lt;&gt;""),AND(DY8&gt;=EC$16,DY8&lt;&gt;""),AND(EB8&gt;=EC$16,EB8&lt;&gt;""),AND(EZ8&gt;=FK$16,EZ8&lt;&gt;""),AND(FC8&gt;=FK$16,FC8&lt;&gt;""),AND(FG8&gt;=FK$16,FG8&lt;&gt;""),AND(FJ8&gt;=FK$16,FJ8&lt;&gt;""),AND(GH8&gt;=GS$16,GH8&lt;&gt;""),AND(GK8&gt;=GS$16,GK8&lt;&gt;""),AND(GO8&gt;=GS$16,GO8&lt;&gt;""),AND(GR8&gt;=GS$16,GR8&lt;&gt;""),AND(HP8&gt;=IA$16,HP8&lt;&gt;""),AND(HS8&gt;=IA$16,HS8&lt;&gt;""),AND(HW8&gt;=IA$16,HW8&lt;&gt;""),AND(HZ8&gt;=IA$16,HZ8&lt;&gt;""),AND(IX8&gt;=JI$16,IX8&lt;&gt;""),AND(JA8&gt;=JI$16,JA8&lt;&gt;""),AND(JE8&gt;=JI$16,JE8&lt;&gt;""),AND(JH8&gt;=JI$16,JH8&lt;&gt;""),AND(KF8&gt;=KQ$16,KF8&lt;&gt;""),AND(KI8&gt;=KQ$16,KI8&lt;&gt;""),AND(KM8&gt;=KQ$16,KM8&lt;&gt;""),AND(KP8&gt;=KQ$16,KP8&lt;&gt;""),AND(LN8&gt;=LY$16,LN8&lt;&gt;""),AND(LQ8&gt;=LY$16,LQ8&lt;&gt;""),AND(LU8&gt;=LY$16,LU8&lt;&gt;""),AND(LX8&gt;=LY$16,LX8&lt;&gt;""),AND(MV8&gt;=NG$16,MV8&lt;&gt;""),AND(MY8&gt;=NG$16,MY8&lt;&gt;""),AND(NC8&gt;=NG$16,NC8&lt;&gt;""),AND(NF8&gt;=NG$16,NF8&lt;&gt;""),AND(OD8&gt;=OO$16,OD8&lt;&gt;""),AND(OG8&gt;=OO$16,OG8&lt;&gt;""),AND(OK8&gt;=OO$16,OK8&lt;&gt;""),AND(ON8&gt;=OO$16,ON8&lt;&gt;""),AND(PL8&gt;=PW$16,PL8&lt;&gt;""),AND(PO8&gt;=PW$16,PO8&lt;&gt;""),AND(PS8&gt;=PW$16,PS8&lt;&gt;""),AND(PV8&gt;=PW$16,PV8&lt;&gt;""),AND(QT8&gt;=RE$16,QT8&lt;&gt;""),AND(QW8&gt;=RE$16,QW8&lt;&gt;""),AND(RA8&gt;=RE$16,RA8&lt;&gt;""),AND(RD8&gt;=RE$16,RD8&lt;&gt;""),AND(SB8&gt;=SM$16,SB8&lt;&gt;""),AND(SE8&gt;=SM$16,SE8&lt;&gt;""),AND(SI8&gt;=SM$16,SI8&lt;&gt;""),AND(SL8&gt;=SM$16,SL8&lt;&gt;""),AND(TJ8&gt;=TU$16,TJ8&lt;&gt;""),AND(TM8&gt;=TU$16,TM8&lt;&gt;""),AND(TQ8&gt;=TU$16,TQ8&lt;&gt;""),AND(TT8&gt;=TU$16,TT8&lt;&gt;""),AND(UR8&gt;=VC$16,UR8&lt;&gt;""),AND(UU8&gt;=VC$16,UU8&lt;&gt;""),AND(UY8&gt;=VC$16,UY8&lt;&gt;""),AND(VB8&gt;=VC$16,VB8&lt;&gt;""),AND(VZ8&gt;=WK$16,VZ8&lt;&gt;""),AND(WC8&gt;=WK$16,WC8&lt;&gt;""),AND(WG8&gt;=WK$16,WG8&lt;&gt;""),AND(WJ8&gt;=WK$16,WJ8&lt;&gt;"")),"P","")</f>
        <v>P</v>
      </c>
      <c r="H8" s="36" t="str">
        <f>IF(AND(G8="P",F8=""),"No DD",IF(OR(AND(AG8&gt;=AQ$15,AG8&lt;&gt;"",AI8&gt;=AQ$19,AI8&lt;&gt;"",AF8=""),AND(AJ8&gt;=AQ$15,AJ8&lt;&gt;"",AL8&gt;=AQ$19,AL8&lt;&gt;"",AF8=""),AND(AN8&gt;=AQ$15,AN8&lt;&gt;"",AP8&gt;=AQ$19,AP8&lt;&gt;"",AF8=""),AND(BH8&gt;=BR$15,BH8&lt;&gt;"",BJ8&gt;=BR$19,BJ8&lt;&gt;"",BG8=""),AND(BK8&gt;=BR$15,BK8&lt;&gt;"",BM8&gt;=BR$19,BM8&lt;&gt;"",BG8=""),AND(BO8&gt;=BR$15,BO8&lt;&gt;"",BQ8&gt;=BR$19,BQ8&lt;&gt;"",BG8=""),AND(CI8&gt;=CS$15,CI8&lt;&gt;"",CK8&gt;=CS$19,CK8&lt;&gt;"",CH8=""),AND(CL8&gt;=CS$15,CL8&lt;&gt;"",CN8&gt;=CS$19,CN8&lt;&gt;"",CH8=""),AND(CP8&gt;=CS$15,CP8&lt;&gt;"",CR8&gt;=CS$19,CR8&lt;&gt;"",CH8=""),AND(DP8&gt;=EC$15,DP8&lt;&gt;"",DR8&gt;=EC$19,DR8&lt;&gt;""),AND(DS8&gt;=EC$15,DS8&lt;&gt;"",DU8&gt;=EC$19,DU8&lt;&gt;""),AND(DW8&gt;=EC$15,DW8&lt;&gt;"",DY8&gt;=EC$19,DY8&lt;&gt;""),AND(DZ8&gt;=EC$15,DZ8&lt;&gt;"",EB8&gt;=EC$19,EB8&lt;&gt;""),AND(EX8&gt;=FK$15,EX8&lt;&gt;"",EZ8&gt;=FK$19,EZ8&lt;&gt;""),AND(FA8&gt;=FK$15,FA8&lt;&gt;"",FC8&gt;=FK$19,FC8&lt;&gt;""),AND(FE8&gt;=FK$15,FE8&lt;&gt;"",FG8&gt;=FK$19,FG8&lt;&gt;""),AND(FH8&gt;=FK$15,FH8&lt;&gt;"",FJ8&gt;=FK$19,FJ8&lt;&gt;""),AND(GF8&gt;=GS$15,GF8&lt;&gt;"",GH8&gt;=GS$19,GH8&lt;&gt;""),AND(GI8&gt;=GS$15,GI8&lt;&gt;"",GK8&gt;=GS$19,GK8&lt;&gt;""),AND(GM8&gt;=GS$15,GM8&lt;&gt;"",GO8&gt;=GS$19,GO8&lt;&gt;""),AND(GP8&gt;=GS$15,GP8&lt;&gt;"",GR8&gt;=GS$19,GR8&lt;&gt;""),AND(HN8&gt;=IA$15,HN8&lt;&gt;"",HP8&gt;=IA$19,HP8&lt;&gt;""),AND(HQ8&gt;=IA$15,HQ8&lt;&gt;"",HS8&gt;=IA$19,HS8&lt;&gt;""),AND(HU8&gt;=IA$15,HU8&lt;&gt;"",HW8&gt;=IA$19,HW8&lt;&gt;""),AND(HX8&gt;=IA$15,HX8&lt;&gt;"",HZ8&gt;=IA$19,HZ8&lt;&gt;""),AND(IV8&gt;=JI$15,IV8&lt;&gt;"",IX8&gt;=JI$19,IX8&lt;&gt;""),AND(IY8&gt;=JI$15,IY8&lt;&gt;"",JA8&gt;=JI$19,JA8&lt;&gt;""),AND(JC8&gt;=JI$15,JC8&lt;&gt;"",JE8&gt;=JI$19,JE8&lt;&gt;""),AND(JF8&gt;=JI$15,JF8&lt;&gt;"",JH8&gt;=JI$19,JH8&lt;&gt;""),AND(KD8&gt;=KQ$15,KD8&lt;&gt;"",KF8&gt;=KQ$19,KF8&lt;&gt;""),AND(KG8&gt;=KQ$15,KG8&lt;&gt;"",KI8&gt;=KQ$19,KI8&lt;&gt;""),AND(KK8&gt;=KQ$15,KK8&lt;&gt;"",KM8&gt;=KQ$19,KM8&lt;&gt;""),AND(KN8&gt;=KQ$15,KN8&lt;&gt;"",KP8&gt;=KQ$19,KP8&lt;&gt;""),AND(LL8&gt;=LY$15,LL8&lt;&gt;"",LN8&gt;=LY$19,LN8&lt;&gt;""),AND(LO8&gt;=LY$15,LO8&lt;&gt;"",LQ8&gt;=LY$19,LQ8&lt;&gt;""),AND(LS8&gt;=LY$15,LS8&lt;&gt;"",LU8&gt;=LY$19,LU8&lt;&gt;""),AND(LV8&gt;=LY$15,LV8&lt;&gt;"",LX8&gt;=LY$19,LX8&lt;&gt;""),AND(MT8&gt;=NG$15,MT8&lt;&gt;"",MV8&gt;=NG$19,MV8&lt;&gt;""),AND(MW8&gt;=NG$15,MW8&lt;&gt;"",MY8&gt;=NG$19,MY8&lt;&gt;""),AND(NA8&gt;=NG$15,NA8&lt;&gt;"",NC8&gt;=NG$19,NC8&lt;&gt;""),AND(ND8&gt;=NG$15,ND8&lt;&gt;"",NF8&gt;=NG$19,NF8&lt;&gt;""),AND(OB8&gt;=OO$15,OB8&lt;&gt;"",OD8&gt;=OO$19,OD8&lt;&gt;""),AND(OE8&gt;=OO$15,OE8&lt;&gt;"",OG8&gt;=OO$19,OG8&lt;&gt;""),AND(OI8&gt;=OO$15,OI8&lt;&gt;"",OK8&gt;=OO$19,OK8&lt;&gt;""),AND(OL8&gt;=OO$15,OL8&lt;&gt;"",ON8&gt;=OO$19,ON8&lt;&gt;""),AND(PJ8&gt;=PW$15,PJ8&lt;&gt;"",PL8&gt;=PW$19,PL8&lt;&gt;""),AND(PM8&gt;=PW$15,PM8&lt;&gt;"",PO8&gt;=PW$19,PO8&lt;&gt;""),AND(PQ8&gt;=PW$15,PQ8&lt;&gt;"",PS8&gt;=PW$19,PS8&lt;&gt;""),AND(PT8&gt;=PW$15,PT8&lt;&gt;"",PV8&gt;=PW$19,PV8&lt;&gt;""),AND(QR8&gt;=RE$15,QR8&lt;&gt;"",QT8&gt;=RE$19,QT8&lt;&gt;""),AND(QU8&gt;=RE$15,QU8&lt;&gt;"",QW8&gt;=RE$19,QW8&lt;&gt;""),AND(QY8&gt;=RE$15,QY8&lt;&gt;"",RA8&gt;=RE$19,RA8&lt;&gt;""),AND(RB8&gt;=RE$15,RB8&lt;&gt;"",RD8&gt;=RE$19,RD8&lt;&gt;""),AND(RZ8&gt;=SM$15,RZ8&lt;&gt;"",SB8&gt;=SM$19,SB8&lt;&gt;""),AND(SC8&gt;=SM$15,SC8&lt;&gt;"",SE8&gt;=SM$19,SE8&lt;&gt;""),AND(SG8&gt;=SM$15,SG8&lt;&gt;"",SI8&gt;=SM$19,SI8&lt;&gt;""),AND(SJ8&gt;=SM$15,SJ8&lt;&gt;"",SL8&gt;=SM$19,SL8&lt;&gt;""),AND(TH8&gt;=TU$15,TH8&lt;&gt;"",TJ8&gt;=TU$19,TJ8&lt;&gt;""),AND(TK8&gt;=TU$15,TK8&lt;&gt;"",TM8&gt;=TU$19,TM8&lt;&gt;""),AND(TO8&gt;=TU$15,TO8&lt;&gt;"",TQ8&gt;=TU$19,TQ8&lt;&gt;""),AND(TR8&gt;=TU$15,TR8&lt;&gt;"",TT8&gt;=TU$19,TT8&lt;&gt;""),AND(UP8&gt;=VC$15,UP8&lt;&gt;"",UR8&gt;=VC$19,UR8&lt;&gt;""),AND(US8&gt;=VC$15,US8&lt;&gt;"",UU8&gt;=VC$19,UU8&lt;&gt;""),AND(UW8&gt;=VC$15,UW8&lt;&gt;"",UY8&gt;=VC$19,UY8&lt;&gt;""),AND(UZ8&gt;=VC$15,UZ8&lt;&gt;"",VB8&gt;=VC$19,VB8&lt;&gt;""),AND(VX8&gt;=WK$15,VX8&lt;&gt;"",VZ8&gt;=WK$19,VZ8&lt;&gt;""),AND(WA8&gt;=WK$15,WA8&lt;&gt;"",WC8&gt;=WK$19,WC8&lt;&gt;""),AND(WE8&gt;=WK$15,WE8&lt;&gt;"",WG8&gt;=WK$19,WG8&lt;&gt;""),AND(WH8&gt;=WK$15,WH8&lt;&gt;"",WJ8&gt;=WK$19,WJ8&lt;&gt;"")),"Merit",IF(OR(AND(AG8&gt;=AQ$14,AG8&lt;&gt;"",AI8&gt;=AQ$18,AI8&lt;&gt;"",AF8=""),AND(AJ8&gt;=AQ$14,AJ8&lt;&gt;"",AL8&gt;=AQ$18,AL8&lt;&gt;"",AF8=""),AND(AN8&gt;=AQ$14,AN8&lt;&gt;"",AP8&gt;=AQ$18,AP8&lt;&gt;"",AF8=""),AND(BH8&gt;=BR$14,BH8&lt;&gt;"",BJ8&gt;=BR$18,BJ8&lt;&gt;"",BG8=""),AND(BK8&gt;=BR$14,BK8&lt;&gt;"",BM8&gt;=BR$18,BM8&lt;&gt;"",BG8=""),AND(BO8&gt;=BR$14,BO8&lt;&gt;"",BQ8&gt;=BR$18,BQ8&lt;&gt;"",BG8=""),AND(CI8&gt;=CS$14,CI8&lt;&gt;"",CK8&gt;=CS$18,CK8&lt;&gt;"",CH8=""),AND(CL8&gt;=CS$14,CL8&lt;&gt;"",CN8&gt;=CS$18,CN8&lt;&gt;"",CH8=""),AND(CP8&gt;=CS$14,CP8&lt;&gt;"",CR8&gt;=CS$18,CR8&lt;&gt;"",CH8=""),AND(DP8&gt;=EC$14,DP8&lt;&gt;"",DR8&gt;=EC$18,DR8&lt;&gt;""),AND(DS8&gt;=EC$14,DS8&lt;&gt;"",DU8&gt;=EC$18,DU8&lt;&gt;""),AND(DW8&gt;=EC$14,DW8&lt;&gt;"",DY8&gt;=EC$18,DY8&lt;&gt;""),AND(DZ8&gt;=EC$14,DZ8&lt;&gt;"",EB8&gt;=EC$18,EB8&lt;&gt;""),AND(EX8&gt;=FK$14,EX8&lt;&gt;"",EZ8&gt;=FK$18,EZ8&lt;&gt;""),AND(FA8&gt;=FK$14,FA8&lt;&gt;"",FC8&gt;=FK$18,FC8&lt;&gt;""),AND(FE8&gt;=FK$14,FE8&lt;&gt;"",FG8&gt;=FK$18,FG8&lt;&gt;""),AND(FH8&gt;=FK$14,FH8&lt;&gt;"",FJ8&gt;=FK$18,FJ8&lt;&gt;""),AND(GF8&gt;=GS$14,GF8&lt;&gt;"",GH8&gt;=GS$18,GH8&lt;&gt;""),AND(GI8&gt;=GS$14,GI8&lt;&gt;"",GK8&gt;=GS$18,GK8&lt;&gt;""),AND(GM8&gt;=GS$14,GM8&lt;&gt;"",GO8&gt;=GS$18,GO8&lt;&gt;""),AND(GP8&gt;=GS$14,GP8&lt;&gt;"",GR8&gt;=GS$18,GR8&lt;&gt;""),AND(HN8&gt;=IA$14,HN8&lt;&gt;"",HP8&gt;=IA$18,HP8&lt;&gt;""),AND(HQ8&gt;=IA$14,HQ8&lt;&gt;"",HS8&gt;=IA$18,HS8&lt;&gt;""),AND(HU8&gt;=IA$14,HU8&lt;&gt;"",HW8&gt;=IA$18,HW8&lt;&gt;""),AND(HX8&gt;=IA$14,HX8&lt;&gt;"",HZ8&gt;=IA$18,HZ8&lt;&gt;""),AND(IV8&gt;=JI$14,IV8&lt;&gt;"",IX8&gt;=JI$18,IX8&lt;&gt;""),AND(IY8&gt;=JI$14,IY8&lt;&gt;"",JA8&gt;=JI$18,JA8&lt;&gt;""),AND(JC8&gt;=JI$14,JC8&lt;&gt;"",JE8&gt;=JI$18,JE8&lt;&gt;""),AND(JF8&gt;=JI$14,JF8&lt;&gt;"",JH8&gt;=JI$18,JH8&lt;&gt;""),AND(KD8&gt;=KQ$14,KD8&lt;&gt;"",KF8&gt;=KQ$18,KF8&lt;&gt;""),AND(KG8&gt;=KQ$14,KG8&lt;&gt;"",KI8&gt;=KQ$18,KI8&lt;&gt;""),AND(KK8&gt;=KQ$14,KK8&lt;&gt;"",KM8&gt;=KQ$18,KM8&lt;&gt;""),AND(KN8&gt;=KQ$14,KN8&lt;&gt;"",KP8&gt;=KQ$18,KP8&lt;&gt;""),AND(LL8&gt;=LY$14,LL8&lt;&gt;"",LN8&gt;=LY$18,LN8&lt;&gt;""),AND(LO8&gt;=LY$14,LO8&lt;&gt;"",LQ8&gt;=LY$18,LQ8&lt;&gt;""),AND(LS8&gt;=LY$14,LS8&lt;&gt;"",LU8&gt;=LY$18,LU8&lt;&gt;""),AND(LV8&gt;=LY$14,LV8&lt;&gt;"",LX8&gt;=LY$18,LX8&lt;&gt;""),AND(MT8&gt;=NG$14,MT8&lt;&gt;"",MV8&gt;=NG$18,MV8&lt;&gt;""),AND(MW8&gt;=NG$14,MW8&lt;&gt;"",MY8&gt;=NG$18,MY8&lt;&gt;""),AND(NA8&gt;=NG$14,NA8&lt;&gt;"",NC8&gt;=NG$18,NC8&lt;&gt;""),AND(ND8&gt;=NG$14,ND8&lt;&gt;"",NF8&gt;=NG$18,NF8&lt;&gt;""),AND(OB8&gt;=OO$14,OB8&lt;&gt;"",OD8&gt;=OO$18,OD8&lt;&gt;""),AND(OE8&gt;=OO$14,OE8&lt;&gt;"",OG8&gt;=OO$18,OG8&lt;&gt;""),AND(OI8&gt;=OO$14,OI8&lt;&gt;"",OK8&gt;=OO$18,OK8&lt;&gt;""),AND(OL8&gt;=OO$14,OL8&lt;&gt;"",ON8&gt;=OO$18,ON8&lt;&gt;""),AND(PJ8&gt;=PW$14,PJ8&lt;&gt;"",PL8&gt;=PW$18,PL8&lt;&gt;""),AND(PM8&gt;=PW$14,PM8&lt;&gt;"",PO8&gt;=PW$18,PO8&lt;&gt;""),AND(PQ8&gt;=PW$14,PQ8&lt;&gt;"",PS8&gt;=PW$18,PS8&lt;&gt;""),AND(PT8&gt;=PW$14,PT8&lt;&gt;"",PV8&gt;=PW$18,PV8&lt;&gt;""),AND(QR8&gt;=RE$14,QR8&lt;&gt;"",QT8&gt;=RE$18,QT8&lt;&gt;""),AND(QU8&gt;=RE$14,QU8&lt;&gt;"",QW8&gt;=RE$18,QW8&lt;&gt;""),AND(QY8&gt;=RE$14,QY8&lt;&gt;"",RA8&gt;=RE$18,RA8&lt;&gt;""),AND(RB8&gt;=RE$14,RB8&lt;&gt;"",RD8&gt;=RE$18,RD8&lt;&gt;""),AND(RZ8&gt;=SM$14,RZ8&lt;&gt;"",SB8&gt;=SM$18,SB8&lt;&gt;""),AND(SC8&gt;=SM$14,SC8&lt;&gt;"",SE8&gt;=SM$18,SE8&lt;&gt;""),AND(SG8&gt;=SM$14,SG8&lt;&gt;"",SI8&gt;=SM$18,SI8&lt;&gt;""),AND(SJ8&gt;=SM$14,SJ8&lt;&gt;"",SL8&gt;=SM$18,SL8&lt;&gt;""),AND(TH8&gt;=TU$14,TH8&lt;&gt;"",TJ8&gt;=TU$18,TJ8&lt;&gt;""),AND(TK8&gt;=TU$14,TK8&lt;&gt;"",TM8&gt;=TU$18,TM8&lt;&gt;""),AND(TO8&gt;=TU$14,TO8&lt;&gt;"",TQ8&gt;=TU$18,TQ8&lt;&gt;""),AND(TR8&gt;=TU$14,TR8&lt;&gt;"",TT8&gt;=TU$18,TT8&lt;&gt;""),AND(UP8&gt;=VC$14,UP8&lt;&gt;"",UR8&gt;=VC$18,UR8&lt;&gt;""),AND(US8&gt;=VC$14,US8&lt;&gt;"",UU8&gt;=VC$18,UU8&lt;&gt;""),AND(UW8&gt;=VC$14,UW8&lt;&gt;"",UY8&gt;=VC$18,UY8&lt;&gt;""),AND(UZ8&gt;=VC$14,UZ8&lt;&gt;"",VB8&gt;=VC$18,VB8&lt;&gt;""),AND(VX8&gt;=WK$14,VX8&lt;&gt;"",VZ8&gt;=WK$18,VZ8&lt;&gt;""),AND(WA8&gt;=WK$14,WA8&lt;&gt;"",WC8&gt;=WK$18,WC8&lt;&gt;""),AND(WE8&gt;=WK$14,WE8&lt;&gt;"",WG8&gt;=WK$18,WG8&lt;&gt;""),AND(WH8&gt;=WK$14,WH8&lt;&gt;"",WJ8&gt;=WK$18,WJ8&lt;&gt;"")),"Excellence",IF(I8="P","Worlds Team",IF(F8="P","National Team","")))))</f>
        <v>Merit</v>
      </c>
      <c r="I8" s="3" t="str">
        <f>IF(OR(AND(AG8&gt;=AQ$13,AG8&lt;&gt;"",AI8&gt;=AQ$17,AI8&lt;&gt;"",AF8=""),AND(AJ8&gt;=AQ$13,AJ8&lt;&gt;"",AL8&gt;=AQ$17,AL8&lt;&gt;"",AF8=""),AND(AN8&gt;=AQ$13,AN8&lt;&gt;"",AP8&gt;=AQ$17,AP8&lt;&gt;"",AF8=""),AND(BH8&gt;=BR$13,BH8&lt;&gt;"",BJ8&gt;=BR$17,BJ8&lt;&gt;"",BG8=""),AND(BK8&gt;=BR$13,BK8&lt;&gt;"",BM8&gt;=BR$17,BM8&lt;&gt;"",BG8=""),AND(BO8&gt;=BR$13,BO8&lt;&gt;"",BQ8&gt;=BR$17,BQ8&lt;&gt;"",BG8=""),AND(CI8&gt;=CS$13,CI8&lt;&gt;"",CK8&gt;=CS$17,CK8&lt;&gt;"",CH8=""),AND(CL8&gt;=CS$13,CL8&lt;&gt;"",CN8&gt;=CS$17,CN8&lt;&gt;"",CH8=""),AND(CP8&gt;=CS$13,CP8&lt;&gt;"",CR8&gt;=CS$17,CR8&lt;&gt;"",CH8=""),AND(DP8&gt;=EC$13,DP8&lt;&gt;"",DR8&gt;=EC$17,DR8&lt;&gt;""),AND(DS8&gt;=EC$13,DS8&lt;&gt;"",DU8&gt;=EC$17,DU8&lt;&gt;""),AND(DW8&gt;=EC$13,DW8&lt;&gt;"",DY8&gt;=EC$17,DY8&lt;&gt;""),AND(DZ8&gt;=EC$13,DZ8&lt;&gt;"",EB8&gt;=EC$17,EB8&lt;&gt;""),AND(EX8&gt;=FK$13,EX8&lt;&gt;"",EZ8&gt;=FK$17,EZ8&lt;&gt;""),AND(FA8&gt;=FK$13,FA8&lt;&gt;"",FC8&gt;=FK$17,FC8&lt;&gt;""),AND(FE8&gt;=FK$13,FE8&lt;&gt;"",FG8&gt;=FK$17,FG8&lt;&gt;""),AND(FH8&gt;=FK$13,FH8&lt;&gt;"",FJ8&gt;=FK$17,FJ8&lt;&gt;""),AND(GF8&gt;=GS$13,GF8&lt;&gt;"",GH8&gt;=GS$17,GH8&lt;&gt;""),AND(GI8&gt;=GS$13,GI8&lt;&gt;"",GK8&gt;=GS$17,GK8&lt;&gt;""),AND(GM8&gt;=GS$13,GM8&lt;&gt;"",GO8&gt;=GS$17,GO8&lt;&gt;""),AND(GP8&gt;=GS$13,GP8&lt;&gt;"",GR8&gt;=GS$17,GR8&lt;&gt;""),AND(HN8&gt;=IA$13,HN8&lt;&gt;"",HP8&gt;=IA$17,HP8&lt;&gt;""),AND(HQ8&gt;=IA$13,HQ8&lt;&gt;"",HS8&gt;=IA$17,HS8&lt;&gt;""),AND(HU8&gt;=IA$13,HU8&lt;&gt;"",HW8&gt;=IA$17,HW8&lt;&gt;""),AND(HX8&gt;=IA$13,HX8&lt;&gt;"",HZ8&gt;=IA$17,HZ8&lt;&gt;""),AND(IV8&gt;=JI$13,IV8&lt;&gt;"",IX8&gt;=JI$17,IX8&lt;&gt;""),AND(IY8&gt;=JI$13,IY8&lt;&gt;"",JA8&gt;=JI$17,JA8&lt;&gt;""),AND(JC8&gt;=JI$13,JC8&lt;&gt;"",JE8&gt;=JI$17,JE8&lt;&gt;""),AND(JF8&gt;=JI$13,JF8&lt;&gt;"",JH8&gt;=JI$17,JH8&lt;&gt;""),AND(KD8&gt;=KQ$13,KD8&lt;&gt;"",KF8&gt;=KQ$17,KF8&lt;&gt;""),AND(KG8&gt;=KQ$13,KG8&lt;&gt;"",KI8&gt;=KQ$17,KI8&lt;&gt;""),AND(KK8&gt;=KQ$13,KK8&lt;&gt;"",KM8&gt;=KQ$17,KM8&lt;&gt;""),AND(KN8&gt;=KQ$13,KN8&lt;&gt;"",KP8&gt;=KQ$17,KP8&lt;&gt;""),AND(LL8&gt;=LY$13,LL8&lt;&gt;"",LN8&gt;=LY$17,LN8&lt;&gt;""),AND(LO8&gt;=LY$13,LO8&lt;&gt;"",LQ8&gt;=LY$17,LQ8&lt;&gt;""),AND(LS8&gt;=LY$13,LS8&lt;&gt;"",LU8&gt;=LY$17,LU8&lt;&gt;""),AND(LV8&gt;=LY$13,LV8&lt;&gt;"",LX8&gt;=LY$17,LX8&lt;&gt;""),AND(MT8&gt;=NG$13,MT8&lt;&gt;"",MV8&gt;=NG$17,MV8&lt;&gt;""),AND(MW8&gt;=NG$13,MW8&lt;&gt;"",MY8&gt;=NG$17,MY8&lt;&gt;""),AND(NA8&gt;=NG$13,NA8&lt;&gt;"",NC8&gt;=NG$17,NC8&lt;&gt;""),AND(ND8&gt;=NG$13,ND8&lt;&gt;"",NF8&gt;=NG$17,NF8&lt;&gt;""),AND(OB8&gt;=OO$13,OB8&lt;&gt;"",OD8&gt;=OO$17,OD8&lt;&gt;""),AND(OE8&gt;=OO$13,OE8&lt;&gt;"",OG8&gt;=OO$17,OG8&lt;&gt;""),AND(OI8&gt;=OO$13,OI8&lt;&gt;"",OK8&gt;=OO$17,OK8&lt;&gt;""),AND(OL8&gt;=OO$13,OL8&lt;&gt;"",ON8&gt;=OO$17,ON8&lt;&gt;""),AND(PJ8&gt;=PW$13,PJ8&lt;&gt;"",PL8&gt;=PW$17,PL8&lt;&gt;""),AND(PM8&gt;=PW$13,PM8&lt;&gt;"",PO8&gt;=PW$17,PO8&lt;&gt;""),AND(PQ8&gt;=PW$13,PQ8&lt;&gt;"",PS8&gt;=PW$17,PS8&lt;&gt;""),AND(PT8&gt;=PW$13,PT8&lt;&gt;"",PV8&gt;=PW$17,PV8&lt;&gt;""),AND(QR8&gt;=RE$13,QR8&lt;&gt;"",QT8&gt;=RE$17,QT8&lt;&gt;""),AND(QU8&gt;=RE$13,QU8&lt;&gt;"",QW8&gt;=RE$17,QW8&lt;&gt;""),AND(QY8&gt;=RE$13,QY8&lt;&gt;"",RA8&gt;=RE$17,RA8&lt;&gt;""),AND(RB8&gt;=RE$13,RB8&lt;&gt;"",RD8&gt;=RE$17,RD8&lt;&gt;""),AND(RZ8&gt;=SM$13,RZ8&lt;&gt;"",SB8&gt;=SM$17,SB8&lt;&gt;""),AND(SC8&gt;=SM$13,SC8&lt;&gt;"",SE8&gt;=SM$17,SE8&lt;&gt;""),AND(SG8&gt;=SM$13,SG8&lt;&gt;"",SI8&gt;=SM$17,SI8&lt;&gt;""),AND(SJ8&gt;=SM$13,SJ8&lt;&gt;"",SL8&gt;=SM$17,SL8&lt;&gt;""),AND(TH8&gt;=TU$13,TH8&lt;&gt;"",TJ8&gt;=TU$17,TJ8&lt;&gt;""),AND(TK8&gt;=TU$13,TK8&lt;&gt;"",TM8&gt;=TU$17,TM8&lt;&gt;""),AND(TO8&gt;=TU$13,TO8&lt;&gt;"",TQ8&gt;=TU$17,TQ8&lt;&gt;""),AND(TR8&gt;=TU$13,TR8&lt;&gt;"",TT8&gt;=TU$17,TT8&lt;&gt;""),AND(UP8&gt;=VC$13,UP8&lt;&gt;"",UR8&gt;=VC$17,UR8&lt;&gt;""),AND(US8&gt;=VC$13,US8&lt;&gt;"",UU8&gt;=VC$17,UU8&lt;&gt;""),AND(UW8&gt;=VC$13,UW8&lt;&gt;"",UY8&gt;=VC$17,UY8&lt;&gt;""),AND(UZ8&gt;=VC$13,UZ8&lt;&gt;"",VB8&gt;=VC$17,VB8&lt;&gt;""),AND(VX8&gt;=WK$13,VX8&lt;&gt;"",VZ8&gt;=WK$17,VZ8&lt;&gt;""),AND(WA8&gt;=WK$13,WA8&lt;&gt;"",WC8&gt;=WK$17,WC8&lt;&gt;""),AND(WE8&gt;=WK$13,WE8&lt;&gt;"",WG8&gt;=WK$17,WG8&lt;&gt;""),AND(WH8&gt;=WK$13,WH8&lt;&gt;"",WJ8&gt;=WK$17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46.94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46.94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44.769999999999996</v>
      </c>
      <c r="CV8" s="17">
        <v>7.85</v>
      </c>
      <c r="CW8" s="17">
        <v>9</v>
      </c>
      <c r="CX8" s="17">
        <v>11.8</v>
      </c>
      <c r="CY8" s="17">
        <v>18.34</v>
      </c>
      <c r="CZ8" s="17">
        <v>0.4</v>
      </c>
      <c r="DA8" s="17">
        <v>8</v>
      </c>
      <c r="DB8" s="17">
        <v>8.9</v>
      </c>
      <c r="DC8" s="17">
        <v>11.8</v>
      </c>
      <c r="DD8" s="17">
        <v>18.239999999999998</v>
      </c>
      <c r="DE8" s="17">
        <v>0</v>
      </c>
      <c r="DF8" s="17"/>
      <c r="DG8" s="17"/>
      <c r="DH8" s="17"/>
      <c r="DI8" s="17"/>
      <c r="DJ8" s="17"/>
      <c r="DK8" s="17">
        <v>7.7</v>
      </c>
      <c r="DL8" s="17">
        <v>8.9499999999999993</v>
      </c>
      <c r="DM8" s="17">
        <v>11.8</v>
      </c>
      <c r="DN8" s="17">
        <v>16.32</v>
      </c>
      <c r="DO8" s="17">
        <v>0</v>
      </c>
      <c r="DP8" s="40">
        <f>IF(CX8&gt;0,CX8,"")</f>
        <v>11.8</v>
      </c>
      <c r="DQ8" s="40">
        <f>IF(CY8&gt;0,CY8,"")</f>
        <v>18.34</v>
      </c>
      <c r="DR8" s="40">
        <f>IF(SUM(CV8:CY8)-CZ8&gt;0,SUM(CV8:CY8)-CZ8,"")</f>
        <v>46.59</v>
      </c>
      <c r="DS8" s="40">
        <f>IF(DC8&gt;0,DC8,"")</f>
        <v>11.8</v>
      </c>
      <c r="DT8" s="40">
        <f>IF(DD8&gt;0,DD8,"")</f>
        <v>18.239999999999998</v>
      </c>
      <c r="DU8" s="40">
        <f>IF(SUM(DA8:DD8)-DE8&gt;0,SUM(DA8:DD8)-DE8,"")</f>
        <v>46.94</v>
      </c>
      <c r="DV8" s="40">
        <f>IF(MAX(DR8,DU8)&gt;0,MAX(DR8,DU8),"")</f>
        <v>46.94</v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>
        <f>IF(DM8&gt;0,DM8,"")</f>
        <v>11.8</v>
      </c>
      <c r="EA8" s="40">
        <f>IF(DN8&gt;0,DN8,"")</f>
        <v>16.32</v>
      </c>
      <c r="EB8" s="40">
        <f>IF(SUM(DK8:DN8)-DO8&gt;0,SUM(DK8:DN8)-DO8,"")</f>
        <v>44.769999999999996</v>
      </c>
      <c r="EC8" s="40">
        <f>IF(SUM(DV8,DY8,EB8)&gt;0,SUM(DV8,DY8,EB8),"")</f>
        <v>91.71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220</v>
      </c>
      <c r="C9" s="4" t="s">
        <v>3</v>
      </c>
      <c r="D9" s="4" t="s">
        <v>214</v>
      </c>
      <c r="E9" s="9">
        <f>SUM(J9,L9,N9)</f>
        <v>27.259999999999998</v>
      </c>
      <c r="F9" s="3" t="str">
        <f>IF(OR(AND(AG9&gt;=AQ$12,AG9&lt;&gt;"",AI9&gt;=AQ$16,AI9&lt;&gt;"",AF9=""),AND(AJ9&gt;=AQ$12,AJ9&lt;&gt;"",AL9&gt;=AQ$16,AL9&lt;&gt;"",AF9=""),AND(AN9&gt;=AQ$12,AN9&lt;&gt;"",AP9&gt;=AQ$16,AP9&lt;&gt;"",AF9=""),AND(BH9&gt;=BR$12,BH9&lt;&gt;"",BJ9&gt;=BR$16,BJ9&lt;&gt;"",BG9=""),AND(BK9&gt;=BR$12,BK9&lt;&gt;"",BM9&gt;=BR$16,BM9&lt;&gt;"",BG9=""),AND(BO9&gt;=BR$12,BO9&lt;&gt;"",BQ9&gt;=BR$16,BQ9&lt;&gt;"",BG9=""),AND(CI9&gt;=CS$12,CI9&lt;&gt;"",CK9&gt;=CS$16,CK9&lt;&gt;"",CH9=""),AND(CL9&gt;=CS$12,CL9&lt;&gt;"",CN9&gt;=CS$16,CN9&lt;&gt;"",CH9=""),AND(CP9&gt;=CS$12,CP9&lt;&gt;"",CR9&gt;=CS$16,CR9&lt;&gt;"",CH9=""),AND(DP9&gt;=EC$12,DP9&lt;&gt;"",DR9&gt;=EC$16,DR9&lt;&gt;""),AND(DS9&gt;=EC$12,DS9&lt;&gt;"",DU9&gt;=EC$16,DU9&lt;&gt;""),AND(DW9&gt;=EC$12,DW9&lt;&gt;"",DY9&gt;=EC$16,DY9&lt;&gt;""),AND(DZ9&gt;=EC$12,DZ9&lt;&gt;"",EB9&gt;=EC$16,EB9&lt;&gt;""),AND(EX9&gt;=FK$12,EX9&lt;&gt;"",EZ9&gt;=FK$16,EZ9&lt;&gt;""),AND(FA9&gt;=FK$12,FA9&lt;&gt;"",FC9&gt;=FK$16,FC9&lt;&gt;""),AND(FE9&gt;=FK$12,FE9&lt;&gt;"",FG9&gt;=FK$16,FG9&lt;&gt;""),AND(FH9&gt;=FK$12,FH9&lt;&gt;"",FJ9&gt;=FK$16,FJ9&lt;&gt;""),AND(GF9&gt;=GS$12,GF9&lt;&gt;"",GH9&gt;=GS$16,GH9&lt;&gt;""),AND(GI9&gt;=GS$12,GI9&lt;&gt;"",GK9&gt;=GS$16,GK9&lt;&gt;""),AND(GM9&gt;=GS$12,GM9&lt;&gt;"",GO9&gt;=GS$16,GO9&lt;&gt;""),AND(GP9&gt;=GS$12,GP9&lt;&gt;"",GR9&gt;=GS$16,GR9&lt;&gt;""),AND(HN9&gt;=IA$12,HN9&lt;&gt;"",HP9&gt;=IA$16,HP9&lt;&gt;""),AND(HQ9&gt;=IA$12,HQ9&lt;&gt;"",HS9&gt;=IA$16,HS9&lt;&gt;""),AND(HU9&gt;=IA$12,HU9&lt;&gt;"",HW9&gt;=IA$16,HW9&lt;&gt;""),AND(HX9&gt;=IA$12,HX9&lt;&gt;"",HZ9&gt;=IA$16,HZ9&lt;&gt;""),AND(IV9&gt;=JI$12,IV9&lt;&gt;"",IX9&gt;=JI$16,IX9&lt;&gt;""),AND(IY9&gt;=JI$12,IY9&lt;&gt;"",JA9&gt;=JI$16,JA9&lt;&gt;""),AND(JC9&gt;=JI$12,JC9&lt;&gt;"",JE9&gt;=JI$16,JE9&lt;&gt;""),AND(JF9&gt;=JI$12,JF9&lt;&gt;"",JH9&gt;=JI$16,JH9&lt;&gt;""),AND(KD9&gt;=KQ$12,KD9&lt;&gt;"",KF9&gt;=KQ$16,KF9&lt;&gt;""),AND(KG9&gt;=KQ$12,KG9&lt;&gt;"",KI9&gt;=KQ$16,KI9&lt;&gt;""),AND(KK9&gt;=KQ$12,KK9&lt;&gt;"",KM9&gt;=KQ$16,KM9&lt;&gt;""),AND(KN9&gt;=KQ$12,KN9&lt;&gt;"",KP9&gt;=KQ$16,KP9&lt;&gt;""),AND(LL9&gt;=LY$12,LL9&lt;&gt;"",LN9&gt;=LY$16,LN9&lt;&gt;""),AND(LO9&gt;=LY$12,LO9&lt;&gt;"",LQ9&gt;=LY$16,LQ9&lt;&gt;""),AND(LS9&gt;=LY$12,LS9&lt;&gt;"",LU9&gt;=LY$16,LU9&lt;&gt;""),AND(LV9&gt;=LY$12,LV9&lt;&gt;"",LX9&gt;=LY$16,LX9&lt;&gt;""),AND(MT9&gt;=NG$12,MT9&lt;&gt;"",MV9&gt;=NG$16,MV9&lt;&gt;""),AND(MW9&gt;=NG$12,MW9&lt;&gt;"",MY9&gt;=NG$16,MY9&lt;&gt;""),AND(NA9&gt;=NG$12,NA9&lt;&gt;"",NC9&gt;=NG$16,NC9&lt;&gt;""),AND(ND9&gt;=NG$12,ND9&lt;&gt;"",NF9&gt;=NG$16,NF9&lt;&gt;""),AND(OB9&gt;=OO$12,OB9&lt;&gt;"",OD9&gt;=OO$16,OD9&lt;&gt;""),AND(OE9&gt;=OO$12,OE9&lt;&gt;"",OG9&gt;=OO$16,OG9&lt;&gt;""),AND(OI9&gt;=OO$12,OI9&lt;&gt;"",OK9&gt;=OO$16,OK9&lt;&gt;""),AND(OL9&gt;=OO$12,OL9&lt;&gt;"",ON9&gt;=OO$16,ON9&lt;&gt;""),AND(PJ9&gt;=PW$12,PJ9&lt;&gt;"",PL9&gt;=PW$16,PL9&lt;&gt;""),AND(PM9&gt;=PW$12,PM9&lt;&gt;"",PO9&gt;=PW$16,PO9&lt;&gt;""),AND(PQ9&gt;=PW$12,PQ9&lt;&gt;"",PS9&gt;=PW$16,PS9&lt;&gt;""),AND(PT9&gt;=PW$12,PT9&lt;&gt;"",PV9&gt;=PW$16,PV9&lt;&gt;""),AND(QR9&gt;=RE$12,QR9&lt;&gt;"",QT9&gt;=RE$16,QT9&lt;&gt;""),AND(QU9&gt;=RE$12,QU9&lt;&gt;"",QW9&gt;=RE$16,QW9&lt;&gt;""),AND(QY9&gt;=RE$12,QY9&lt;&gt;"",RA9&gt;=RE$16,RA9&lt;&gt;""),AND(RB9&gt;=RE$12,RB9&lt;&gt;"",RD9&gt;=RE$16,RD9&lt;&gt;""),AND(RZ9&gt;=SM$12,RZ9&lt;&gt;"",SB9&gt;=SM$16,SB9&lt;&gt;""),AND(SC9&gt;=SM$12,SC9&lt;&gt;"",SE9&gt;=SM$16,SE9&lt;&gt;""),AND(SG9&gt;=SM$12,SG9&lt;&gt;"",SI9&gt;=SM$16,SI9&lt;&gt;""),AND(SJ9&gt;=SM$12,SJ9&lt;&gt;"",SL9&gt;=SM$16,SL9&lt;&gt;""),AND(TH9&gt;=TU$12,TH9&lt;&gt;"",TJ9&gt;=TU$16,TJ9&lt;&gt;""),AND(TK9&gt;=TU$12,TK9&lt;&gt;"",TM9&gt;=TU$16,TM9&lt;&gt;""),AND(TO9&gt;=TU$12,TO9&lt;&gt;"",TQ9&gt;=TU$16,TQ9&lt;&gt;""),AND(TR9&gt;=TU$12,TR9&lt;&gt;"",TT9&gt;=TU$16,TT9&lt;&gt;""),AND(UP9&gt;=VC$12,UP9&lt;&gt;"",UR9&gt;=VC$16,UR9&lt;&gt;""),AND(US9&gt;=VC$12,US9&lt;&gt;"",UU9&gt;=VC$16,UU9&lt;&gt;""),AND(UW9&gt;=VC$12,UW9&lt;&gt;"",UY9&gt;=VC$16,UY9&lt;&gt;""),AND(UZ9&gt;=VC$12,UZ9&lt;&gt;"",VB9&gt;=VC$16,VB9&lt;&gt;""),AND(VX9&gt;=WK$12,VX9&lt;&gt;"",VZ9&gt;=WK$16,VZ9&lt;&gt;""),AND(WA9&gt;=WK$12,WA9&lt;&gt;"",WC9&gt;=WK$16,WC9&lt;&gt;""),AND(WE9&gt;=WK$12,WE9&lt;&gt;"",WG9&gt;=WK$16,WG9&lt;&gt;""),AND(WH9&gt;=WK$12,WH9&lt;&gt;"",WJ9&gt;=WK$16,WJ9&lt;&gt;"")),"P","")</f>
        <v/>
      </c>
      <c r="G9" s="3" t="str">
        <f>IF(OR(AND(AI9&gt;=AQ$16,AI9&lt;&gt;"",AF9=""),AND(AL9&gt;=AQ$16,AL9&lt;&gt;"",AF9=""),AND(AP9&gt;=AQ$16,AP9&lt;&gt;"",AF9=""),AND(BJ9&gt;=BR$16,BJ9&lt;&gt;"",BG9=""),AND(BM9&gt;=BR$16,BM9&lt;&gt;"",BG9=""),AND(BQ9&gt;=BR$16,BQ9&lt;&gt;"",BG9=""),AND(CK9&gt;=CS$16,CK9&lt;&gt;"",CH9=""),AND(CN9&gt;=CS$16,CN9&lt;&gt;"",CH9=""),AND(CR9&gt;=CS$16,CR9&lt;&gt;"",CH9=""),AND(DR9&gt;=EC$16,DR9&lt;&gt;""),AND(DU9&gt;=EC$16,DU9&lt;&gt;""),AND(DY9&gt;=EC$16,DY9&lt;&gt;""),AND(EB9&gt;=EC$16,EB9&lt;&gt;""),AND(EZ9&gt;=FK$16,EZ9&lt;&gt;""),AND(FC9&gt;=FK$16,FC9&lt;&gt;""),AND(FG9&gt;=FK$16,FG9&lt;&gt;""),AND(FJ9&gt;=FK$16,FJ9&lt;&gt;""),AND(GH9&gt;=GS$16,GH9&lt;&gt;""),AND(GK9&gt;=GS$16,GK9&lt;&gt;""),AND(GO9&gt;=GS$16,GO9&lt;&gt;""),AND(GR9&gt;=GS$16,GR9&lt;&gt;""),AND(HP9&gt;=IA$16,HP9&lt;&gt;""),AND(HS9&gt;=IA$16,HS9&lt;&gt;""),AND(HW9&gt;=IA$16,HW9&lt;&gt;""),AND(HZ9&gt;=IA$16,HZ9&lt;&gt;""),AND(IX9&gt;=JI$16,IX9&lt;&gt;""),AND(JA9&gt;=JI$16,JA9&lt;&gt;""),AND(JE9&gt;=JI$16,JE9&lt;&gt;""),AND(JH9&gt;=JI$16,JH9&lt;&gt;""),AND(KF9&gt;=KQ$16,KF9&lt;&gt;""),AND(KI9&gt;=KQ$16,KI9&lt;&gt;""),AND(KM9&gt;=KQ$16,KM9&lt;&gt;""),AND(KP9&gt;=KQ$16,KP9&lt;&gt;""),AND(LN9&gt;=LY$16,LN9&lt;&gt;""),AND(LQ9&gt;=LY$16,LQ9&lt;&gt;""),AND(LU9&gt;=LY$16,LU9&lt;&gt;""),AND(LX9&gt;=LY$16,LX9&lt;&gt;""),AND(MV9&gt;=NG$16,MV9&lt;&gt;""),AND(MY9&gt;=NG$16,MY9&lt;&gt;""),AND(NC9&gt;=NG$16,NC9&lt;&gt;""),AND(NF9&gt;=NG$16,NF9&lt;&gt;""),AND(OD9&gt;=OO$16,OD9&lt;&gt;""),AND(OG9&gt;=OO$16,OG9&lt;&gt;""),AND(OK9&gt;=OO$16,OK9&lt;&gt;""),AND(ON9&gt;=OO$16,ON9&lt;&gt;""),AND(PL9&gt;=PW$16,PL9&lt;&gt;""),AND(PO9&gt;=PW$16,PO9&lt;&gt;""),AND(PS9&gt;=PW$16,PS9&lt;&gt;""),AND(PV9&gt;=PW$16,PV9&lt;&gt;""),AND(QT9&gt;=RE$16,QT9&lt;&gt;""),AND(QW9&gt;=RE$16,QW9&lt;&gt;""),AND(RA9&gt;=RE$16,RA9&lt;&gt;""),AND(RD9&gt;=RE$16,RD9&lt;&gt;""),AND(SB9&gt;=SM$16,SB9&lt;&gt;""),AND(SE9&gt;=SM$16,SE9&lt;&gt;""),AND(SI9&gt;=SM$16,SI9&lt;&gt;""),AND(SL9&gt;=SM$16,SL9&lt;&gt;""),AND(TJ9&gt;=TU$16,TJ9&lt;&gt;""),AND(TM9&gt;=TU$16,TM9&lt;&gt;""),AND(TQ9&gt;=TU$16,TQ9&lt;&gt;""),AND(TT9&gt;=TU$16,TT9&lt;&gt;""),AND(UR9&gt;=VC$16,UR9&lt;&gt;""),AND(UU9&gt;=VC$16,UU9&lt;&gt;""),AND(UY9&gt;=VC$16,UY9&lt;&gt;""),AND(VB9&gt;=VC$16,VB9&lt;&gt;""),AND(VZ9&gt;=WK$16,VZ9&lt;&gt;""),AND(WC9&gt;=WK$16,WC9&lt;&gt;""),AND(WG9&gt;=WK$16,WG9&lt;&gt;""),AND(WJ9&gt;=WK$16,WJ9&lt;&gt;"")),"P","")</f>
        <v/>
      </c>
      <c r="H9" s="36" t="str">
        <f>IF(AND(G9="P",F9=""),"No DD",IF(OR(AND(AG9&gt;=AQ$15,AG9&lt;&gt;"",AI9&gt;=AQ$19,AI9&lt;&gt;"",AF9=""),AND(AJ9&gt;=AQ$15,AJ9&lt;&gt;"",AL9&gt;=AQ$19,AL9&lt;&gt;"",AF9=""),AND(AN9&gt;=AQ$15,AN9&lt;&gt;"",AP9&gt;=AQ$19,AP9&lt;&gt;"",AF9=""),AND(BH9&gt;=BR$15,BH9&lt;&gt;"",BJ9&gt;=BR$19,BJ9&lt;&gt;"",BG9=""),AND(BK9&gt;=BR$15,BK9&lt;&gt;"",BM9&gt;=BR$19,BM9&lt;&gt;"",BG9=""),AND(BO9&gt;=BR$15,BO9&lt;&gt;"",BQ9&gt;=BR$19,BQ9&lt;&gt;"",BG9=""),AND(CI9&gt;=CS$15,CI9&lt;&gt;"",CK9&gt;=CS$19,CK9&lt;&gt;"",CH9=""),AND(CL9&gt;=CS$15,CL9&lt;&gt;"",CN9&gt;=CS$19,CN9&lt;&gt;"",CH9=""),AND(CP9&gt;=CS$15,CP9&lt;&gt;"",CR9&gt;=CS$19,CR9&lt;&gt;"",CH9=""),AND(DP9&gt;=EC$15,DP9&lt;&gt;"",DR9&gt;=EC$19,DR9&lt;&gt;""),AND(DS9&gt;=EC$15,DS9&lt;&gt;"",DU9&gt;=EC$19,DU9&lt;&gt;""),AND(DW9&gt;=EC$15,DW9&lt;&gt;"",DY9&gt;=EC$19,DY9&lt;&gt;""),AND(DZ9&gt;=EC$15,DZ9&lt;&gt;"",EB9&gt;=EC$19,EB9&lt;&gt;""),AND(EX9&gt;=FK$15,EX9&lt;&gt;"",EZ9&gt;=FK$19,EZ9&lt;&gt;""),AND(FA9&gt;=FK$15,FA9&lt;&gt;"",FC9&gt;=FK$19,FC9&lt;&gt;""),AND(FE9&gt;=FK$15,FE9&lt;&gt;"",FG9&gt;=FK$19,FG9&lt;&gt;""),AND(FH9&gt;=FK$15,FH9&lt;&gt;"",FJ9&gt;=FK$19,FJ9&lt;&gt;""),AND(GF9&gt;=GS$15,GF9&lt;&gt;"",GH9&gt;=GS$19,GH9&lt;&gt;""),AND(GI9&gt;=GS$15,GI9&lt;&gt;"",GK9&gt;=GS$19,GK9&lt;&gt;""),AND(GM9&gt;=GS$15,GM9&lt;&gt;"",GO9&gt;=GS$19,GO9&lt;&gt;""),AND(GP9&gt;=GS$15,GP9&lt;&gt;"",GR9&gt;=GS$19,GR9&lt;&gt;""),AND(HN9&gt;=IA$15,HN9&lt;&gt;"",HP9&gt;=IA$19,HP9&lt;&gt;""),AND(HQ9&gt;=IA$15,HQ9&lt;&gt;"",HS9&gt;=IA$19,HS9&lt;&gt;""),AND(HU9&gt;=IA$15,HU9&lt;&gt;"",HW9&gt;=IA$19,HW9&lt;&gt;""),AND(HX9&gt;=IA$15,HX9&lt;&gt;"",HZ9&gt;=IA$19,HZ9&lt;&gt;""),AND(IV9&gt;=JI$15,IV9&lt;&gt;"",IX9&gt;=JI$19,IX9&lt;&gt;""),AND(IY9&gt;=JI$15,IY9&lt;&gt;"",JA9&gt;=JI$19,JA9&lt;&gt;""),AND(JC9&gt;=JI$15,JC9&lt;&gt;"",JE9&gt;=JI$19,JE9&lt;&gt;""),AND(JF9&gt;=JI$15,JF9&lt;&gt;"",JH9&gt;=JI$19,JH9&lt;&gt;""),AND(KD9&gt;=KQ$15,KD9&lt;&gt;"",KF9&gt;=KQ$19,KF9&lt;&gt;""),AND(KG9&gt;=KQ$15,KG9&lt;&gt;"",KI9&gt;=KQ$19,KI9&lt;&gt;""),AND(KK9&gt;=KQ$15,KK9&lt;&gt;"",KM9&gt;=KQ$19,KM9&lt;&gt;""),AND(KN9&gt;=KQ$15,KN9&lt;&gt;"",KP9&gt;=KQ$19,KP9&lt;&gt;""),AND(LL9&gt;=LY$15,LL9&lt;&gt;"",LN9&gt;=LY$19,LN9&lt;&gt;""),AND(LO9&gt;=LY$15,LO9&lt;&gt;"",LQ9&gt;=LY$19,LQ9&lt;&gt;""),AND(LS9&gt;=LY$15,LS9&lt;&gt;"",LU9&gt;=LY$19,LU9&lt;&gt;""),AND(LV9&gt;=LY$15,LV9&lt;&gt;"",LX9&gt;=LY$19,LX9&lt;&gt;""),AND(MT9&gt;=NG$15,MT9&lt;&gt;"",MV9&gt;=NG$19,MV9&lt;&gt;""),AND(MW9&gt;=NG$15,MW9&lt;&gt;"",MY9&gt;=NG$19,MY9&lt;&gt;""),AND(NA9&gt;=NG$15,NA9&lt;&gt;"",NC9&gt;=NG$19,NC9&lt;&gt;""),AND(ND9&gt;=NG$15,ND9&lt;&gt;"",NF9&gt;=NG$19,NF9&lt;&gt;""),AND(OB9&gt;=OO$15,OB9&lt;&gt;"",OD9&gt;=OO$19,OD9&lt;&gt;""),AND(OE9&gt;=OO$15,OE9&lt;&gt;"",OG9&gt;=OO$19,OG9&lt;&gt;""),AND(OI9&gt;=OO$15,OI9&lt;&gt;"",OK9&gt;=OO$19,OK9&lt;&gt;""),AND(OL9&gt;=OO$15,OL9&lt;&gt;"",ON9&gt;=OO$19,ON9&lt;&gt;""),AND(PJ9&gt;=PW$15,PJ9&lt;&gt;"",PL9&gt;=PW$19,PL9&lt;&gt;""),AND(PM9&gt;=PW$15,PM9&lt;&gt;"",PO9&gt;=PW$19,PO9&lt;&gt;""),AND(PQ9&gt;=PW$15,PQ9&lt;&gt;"",PS9&gt;=PW$19,PS9&lt;&gt;""),AND(PT9&gt;=PW$15,PT9&lt;&gt;"",PV9&gt;=PW$19,PV9&lt;&gt;""),AND(QR9&gt;=RE$15,QR9&lt;&gt;"",QT9&gt;=RE$19,QT9&lt;&gt;""),AND(QU9&gt;=RE$15,QU9&lt;&gt;"",QW9&gt;=RE$19,QW9&lt;&gt;""),AND(QY9&gt;=RE$15,QY9&lt;&gt;"",RA9&gt;=RE$19,RA9&lt;&gt;""),AND(RB9&gt;=RE$15,RB9&lt;&gt;"",RD9&gt;=RE$19,RD9&lt;&gt;""),AND(RZ9&gt;=SM$15,RZ9&lt;&gt;"",SB9&gt;=SM$19,SB9&lt;&gt;""),AND(SC9&gt;=SM$15,SC9&lt;&gt;"",SE9&gt;=SM$19,SE9&lt;&gt;""),AND(SG9&gt;=SM$15,SG9&lt;&gt;"",SI9&gt;=SM$19,SI9&lt;&gt;""),AND(SJ9&gt;=SM$15,SJ9&lt;&gt;"",SL9&gt;=SM$19,SL9&lt;&gt;""),AND(TH9&gt;=TU$15,TH9&lt;&gt;"",TJ9&gt;=TU$19,TJ9&lt;&gt;""),AND(TK9&gt;=TU$15,TK9&lt;&gt;"",TM9&gt;=TU$19,TM9&lt;&gt;""),AND(TO9&gt;=TU$15,TO9&lt;&gt;"",TQ9&gt;=TU$19,TQ9&lt;&gt;""),AND(TR9&gt;=TU$15,TR9&lt;&gt;"",TT9&gt;=TU$19,TT9&lt;&gt;""),AND(UP9&gt;=VC$15,UP9&lt;&gt;"",UR9&gt;=VC$19,UR9&lt;&gt;""),AND(US9&gt;=VC$15,US9&lt;&gt;"",UU9&gt;=VC$19,UU9&lt;&gt;""),AND(UW9&gt;=VC$15,UW9&lt;&gt;"",UY9&gt;=VC$19,UY9&lt;&gt;""),AND(UZ9&gt;=VC$15,UZ9&lt;&gt;"",VB9&gt;=VC$19,VB9&lt;&gt;""),AND(VX9&gt;=WK$15,VX9&lt;&gt;"",VZ9&gt;=WK$19,VZ9&lt;&gt;""),AND(WA9&gt;=WK$15,WA9&lt;&gt;"",WC9&gt;=WK$19,WC9&lt;&gt;""),AND(WE9&gt;=WK$15,WE9&lt;&gt;"",WG9&gt;=WK$19,WG9&lt;&gt;""),AND(WH9&gt;=WK$15,WH9&lt;&gt;"",WJ9&gt;=WK$19,WJ9&lt;&gt;"")),"Merit",IF(OR(AND(AG9&gt;=AQ$14,AG9&lt;&gt;"",AI9&gt;=AQ$18,AI9&lt;&gt;"",AF9=""),AND(AJ9&gt;=AQ$14,AJ9&lt;&gt;"",AL9&gt;=AQ$18,AL9&lt;&gt;"",AF9=""),AND(AN9&gt;=AQ$14,AN9&lt;&gt;"",AP9&gt;=AQ$18,AP9&lt;&gt;"",AF9=""),AND(BH9&gt;=BR$14,BH9&lt;&gt;"",BJ9&gt;=BR$18,BJ9&lt;&gt;"",BG9=""),AND(BK9&gt;=BR$14,BK9&lt;&gt;"",BM9&gt;=BR$18,BM9&lt;&gt;"",BG9=""),AND(BO9&gt;=BR$14,BO9&lt;&gt;"",BQ9&gt;=BR$18,BQ9&lt;&gt;"",BG9=""),AND(CI9&gt;=CS$14,CI9&lt;&gt;"",CK9&gt;=CS$18,CK9&lt;&gt;"",CH9=""),AND(CL9&gt;=CS$14,CL9&lt;&gt;"",CN9&gt;=CS$18,CN9&lt;&gt;"",CH9=""),AND(CP9&gt;=CS$14,CP9&lt;&gt;"",CR9&gt;=CS$18,CR9&lt;&gt;"",CH9=""),AND(DP9&gt;=EC$14,DP9&lt;&gt;"",DR9&gt;=EC$18,DR9&lt;&gt;""),AND(DS9&gt;=EC$14,DS9&lt;&gt;"",DU9&gt;=EC$18,DU9&lt;&gt;""),AND(DW9&gt;=EC$14,DW9&lt;&gt;"",DY9&gt;=EC$18,DY9&lt;&gt;""),AND(DZ9&gt;=EC$14,DZ9&lt;&gt;"",EB9&gt;=EC$18,EB9&lt;&gt;""),AND(EX9&gt;=FK$14,EX9&lt;&gt;"",EZ9&gt;=FK$18,EZ9&lt;&gt;""),AND(FA9&gt;=FK$14,FA9&lt;&gt;"",FC9&gt;=FK$18,FC9&lt;&gt;""),AND(FE9&gt;=FK$14,FE9&lt;&gt;"",FG9&gt;=FK$18,FG9&lt;&gt;""),AND(FH9&gt;=FK$14,FH9&lt;&gt;"",FJ9&gt;=FK$18,FJ9&lt;&gt;""),AND(GF9&gt;=GS$14,GF9&lt;&gt;"",GH9&gt;=GS$18,GH9&lt;&gt;""),AND(GI9&gt;=GS$14,GI9&lt;&gt;"",GK9&gt;=GS$18,GK9&lt;&gt;""),AND(GM9&gt;=GS$14,GM9&lt;&gt;"",GO9&gt;=GS$18,GO9&lt;&gt;""),AND(GP9&gt;=GS$14,GP9&lt;&gt;"",GR9&gt;=GS$18,GR9&lt;&gt;""),AND(HN9&gt;=IA$14,HN9&lt;&gt;"",HP9&gt;=IA$18,HP9&lt;&gt;""),AND(HQ9&gt;=IA$14,HQ9&lt;&gt;"",HS9&gt;=IA$18,HS9&lt;&gt;""),AND(HU9&gt;=IA$14,HU9&lt;&gt;"",HW9&gt;=IA$18,HW9&lt;&gt;""),AND(HX9&gt;=IA$14,HX9&lt;&gt;"",HZ9&gt;=IA$18,HZ9&lt;&gt;""),AND(IV9&gt;=JI$14,IV9&lt;&gt;"",IX9&gt;=JI$18,IX9&lt;&gt;""),AND(IY9&gt;=JI$14,IY9&lt;&gt;"",JA9&gt;=JI$18,JA9&lt;&gt;""),AND(JC9&gt;=JI$14,JC9&lt;&gt;"",JE9&gt;=JI$18,JE9&lt;&gt;""),AND(JF9&gt;=JI$14,JF9&lt;&gt;"",JH9&gt;=JI$18,JH9&lt;&gt;""),AND(KD9&gt;=KQ$14,KD9&lt;&gt;"",KF9&gt;=KQ$18,KF9&lt;&gt;""),AND(KG9&gt;=KQ$14,KG9&lt;&gt;"",KI9&gt;=KQ$18,KI9&lt;&gt;""),AND(KK9&gt;=KQ$14,KK9&lt;&gt;"",KM9&gt;=KQ$18,KM9&lt;&gt;""),AND(KN9&gt;=KQ$14,KN9&lt;&gt;"",KP9&gt;=KQ$18,KP9&lt;&gt;""),AND(LL9&gt;=LY$14,LL9&lt;&gt;"",LN9&gt;=LY$18,LN9&lt;&gt;""),AND(LO9&gt;=LY$14,LO9&lt;&gt;"",LQ9&gt;=LY$18,LQ9&lt;&gt;""),AND(LS9&gt;=LY$14,LS9&lt;&gt;"",LU9&gt;=LY$18,LU9&lt;&gt;""),AND(LV9&gt;=LY$14,LV9&lt;&gt;"",LX9&gt;=LY$18,LX9&lt;&gt;""),AND(MT9&gt;=NG$14,MT9&lt;&gt;"",MV9&gt;=NG$18,MV9&lt;&gt;""),AND(MW9&gt;=NG$14,MW9&lt;&gt;"",MY9&gt;=NG$18,MY9&lt;&gt;""),AND(NA9&gt;=NG$14,NA9&lt;&gt;"",NC9&gt;=NG$18,NC9&lt;&gt;""),AND(ND9&gt;=NG$14,ND9&lt;&gt;"",NF9&gt;=NG$18,NF9&lt;&gt;""),AND(OB9&gt;=OO$14,OB9&lt;&gt;"",OD9&gt;=OO$18,OD9&lt;&gt;""),AND(OE9&gt;=OO$14,OE9&lt;&gt;"",OG9&gt;=OO$18,OG9&lt;&gt;""),AND(OI9&gt;=OO$14,OI9&lt;&gt;"",OK9&gt;=OO$18,OK9&lt;&gt;""),AND(OL9&gt;=OO$14,OL9&lt;&gt;"",ON9&gt;=OO$18,ON9&lt;&gt;""),AND(PJ9&gt;=PW$14,PJ9&lt;&gt;"",PL9&gt;=PW$18,PL9&lt;&gt;""),AND(PM9&gt;=PW$14,PM9&lt;&gt;"",PO9&gt;=PW$18,PO9&lt;&gt;""),AND(PQ9&gt;=PW$14,PQ9&lt;&gt;"",PS9&gt;=PW$18,PS9&lt;&gt;""),AND(PT9&gt;=PW$14,PT9&lt;&gt;"",PV9&gt;=PW$18,PV9&lt;&gt;""),AND(QR9&gt;=RE$14,QR9&lt;&gt;"",QT9&gt;=RE$18,QT9&lt;&gt;""),AND(QU9&gt;=RE$14,QU9&lt;&gt;"",QW9&gt;=RE$18,QW9&lt;&gt;""),AND(QY9&gt;=RE$14,QY9&lt;&gt;"",RA9&gt;=RE$18,RA9&lt;&gt;""),AND(RB9&gt;=RE$14,RB9&lt;&gt;"",RD9&gt;=RE$18,RD9&lt;&gt;""),AND(RZ9&gt;=SM$14,RZ9&lt;&gt;"",SB9&gt;=SM$18,SB9&lt;&gt;""),AND(SC9&gt;=SM$14,SC9&lt;&gt;"",SE9&gt;=SM$18,SE9&lt;&gt;""),AND(SG9&gt;=SM$14,SG9&lt;&gt;"",SI9&gt;=SM$18,SI9&lt;&gt;""),AND(SJ9&gt;=SM$14,SJ9&lt;&gt;"",SL9&gt;=SM$18,SL9&lt;&gt;""),AND(TH9&gt;=TU$14,TH9&lt;&gt;"",TJ9&gt;=TU$18,TJ9&lt;&gt;""),AND(TK9&gt;=TU$14,TK9&lt;&gt;"",TM9&gt;=TU$18,TM9&lt;&gt;""),AND(TO9&gt;=TU$14,TO9&lt;&gt;"",TQ9&gt;=TU$18,TQ9&lt;&gt;""),AND(TR9&gt;=TU$14,TR9&lt;&gt;"",TT9&gt;=TU$18,TT9&lt;&gt;""),AND(UP9&gt;=VC$14,UP9&lt;&gt;"",UR9&gt;=VC$18,UR9&lt;&gt;""),AND(US9&gt;=VC$14,US9&lt;&gt;"",UU9&gt;=VC$18,UU9&lt;&gt;""),AND(UW9&gt;=VC$14,UW9&lt;&gt;"",UY9&gt;=VC$18,UY9&lt;&gt;""),AND(UZ9&gt;=VC$14,UZ9&lt;&gt;"",VB9&gt;=VC$18,VB9&lt;&gt;""),AND(VX9&gt;=WK$14,VX9&lt;&gt;"",VZ9&gt;=WK$18,VZ9&lt;&gt;""),AND(WA9&gt;=WK$14,WA9&lt;&gt;"",WC9&gt;=WK$18,WC9&lt;&gt;""),AND(WE9&gt;=WK$14,WE9&lt;&gt;"",WG9&gt;=WK$18,WG9&lt;&gt;""),AND(WH9&gt;=WK$14,WH9&lt;&gt;"",WJ9&gt;=WK$18,WJ9&lt;&gt;"")),"Excellence",IF(I9="P","Worlds Team",IF(F9="P","National Team","")))))</f>
        <v/>
      </c>
      <c r="I9" s="3" t="str">
        <f>IF(OR(AND(AG9&gt;=AQ$13,AG9&lt;&gt;"",AI9&gt;=AQ$17,AI9&lt;&gt;"",AF9=""),AND(AJ9&gt;=AQ$13,AJ9&lt;&gt;"",AL9&gt;=AQ$17,AL9&lt;&gt;"",AF9=""),AND(AN9&gt;=AQ$13,AN9&lt;&gt;"",AP9&gt;=AQ$17,AP9&lt;&gt;"",AF9=""),AND(BH9&gt;=BR$13,BH9&lt;&gt;"",BJ9&gt;=BR$17,BJ9&lt;&gt;"",BG9=""),AND(BK9&gt;=BR$13,BK9&lt;&gt;"",BM9&gt;=BR$17,BM9&lt;&gt;"",BG9=""),AND(BO9&gt;=BR$13,BO9&lt;&gt;"",BQ9&gt;=BR$17,BQ9&lt;&gt;"",BG9=""),AND(CI9&gt;=CS$13,CI9&lt;&gt;"",CK9&gt;=CS$17,CK9&lt;&gt;"",CH9=""),AND(CL9&gt;=CS$13,CL9&lt;&gt;"",CN9&gt;=CS$17,CN9&lt;&gt;"",CH9=""),AND(CP9&gt;=CS$13,CP9&lt;&gt;"",CR9&gt;=CS$17,CR9&lt;&gt;"",CH9=""),AND(DP9&gt;=EC$13,DP9&lt;&gt;"",DR9&gt;=EC$17,DR9&lt;&gt;""),AND(DS9&gt;=EC$13,DS9&lt;&gt;"",DU9&gt;=EC$17,DU9&lt;&gt;""),AND(DW9&gt;=EC$13,DW9&lt;&gt;"",DY9&gt;=EC$17,DY9&lt;&gt;""),AND(DZ9&gt;=EC$13,DZ9&lt;&gt;"",EB9&gt;=EC$17,EB9&lt;&gt;""),AND(EX9&gt;=FK$13,EX9&lt;&gt;"",EZ9&gt;=FK$17,EZ9&lt;&gt;""),AND(FA9&gt;=FK$13,FA9&lt;&gt;"",FC9&gt;=FK$17,FC9&lt;&gt;""),AND(FE9&gt;=FK$13,FE9&lt;&gt;"",FG9&gt;=FK$17,FG9&lt;&gt;""),AND(FH9&gt;=FK$13,FH9&lt;&gt;"",FJ9&gt;=FK$17,FJ9&lt;&gt;""),AND(GF9&gt;=GS$13,GF9&lt;&gt;"",GH9&gt;=GS$17,GH9&lt;&gt;""),AND(GI9&gt;=GS$13,GI9&lt;&gt;"",GK9&gt;=GS$17,GK9&lt;&gt;""),AND(GM9&gt;=GS$13,GM9&lt;&gt;"",GO9&gt;=GS$17,GO9&lt;&gt;""),AND(GP9&gt;=GS$13,GP9&lt;&gt;"",GR9&gt;=GS$17,GR9&lt;&gt;""),AND(HN9&gt;=IA$13,HN9&lt;&gt;"",HP9&gt;=IA$17,HP9&lt;&gt;""),AND(HQ9&gt;=IA$13,HQ9&lt;&gt;"",HS9&gt;=IA$17,HS9&lt;&gt;""),AND(HU9&gt;=IA$13,HU9&lt;&gt;"",HW9&gt;=IA$17,HW9&lt;&gt;""),AND(HX9&gt;=IA$13,HX9&lt;&gt;"",HZ9&gt;=IA$17,HZ9&lt;&gt;""),AND(IV9&gt;=JI$13,IV9&lt;&gt;"",IX9&gt;=JI$17,IX9&lt;&gt;""),AND(IY9&gt;=JI$13,IY9&lt;&gt;"",JA9&gt;=JI$17,JA9&lt;&gt;""),AND(JC9&gt;=JI$13,JC9&lt;&gt;"",JE9&gt;=JI$17,JE9&lt;&gt;""),AND(JF9&gt;=JI$13,JF9&lt;&gt;"",JH9&gt;=JI$17,JH9&lt;&gt;""),AND(KD9&gt;=KQ$13,KD9&lt;&gt;"",KF9&gt;=KQ$17,KF9&lt;&gt;""),AND(KG9&gt;=KQ$13,KG9&lt;&gt;"",KI9&gt;=KQ$17,KI9&lt;&gt;""),AND(KK9&gt;=KQ$13,KK9&lt;&gt;"",KM9&gt;=KQ$17,KM9&lt;&gt;""),AND(KN9&gt;=KQ$13,KN9&lt;&gt;"",KP9&gt;=KQ$17,KP9&lt;&gt;""),AND(LL9&gt;=LY$13,LL9&lt;&gt;"",LN9&gt;=LY$17,LN9&lt;&gt;""),AND(LO9&gt;=LY$13,LO9&lt;&gt;"",LQ9&gt;=LY$17,LQ9&lt;&gt;""),AND(LS9&gt;=LY$13,LS9&lt;&gt;"",LU9&gt;=LY$17,LU9&lt;&gt;""),AND(LV9&gt;=LY$13,LV9&lt;&gt;"",LX9&gt;=LY$17,LX9&lt;&gt;""),AND(MT9&gt;=NG$13,MT9&lt;&gt;"",MV9&gt;=NG$17,MV9&lt;&gt;""),AND(MW9&gt;=NG$13,MW9&lt;&gt;"",MY9&gt;=NG$17,MY9&lt;&gt;""),AND(NA9&gt;=NG$13,NA9&lt;&gt;"",NC9&gt;=NG$17,NC9&lt;&gt;""),AND(ND9&gt;=NG$13,ND9&lt;&gt;"",NF9&gt;=NG$17,NF9&lt;&gt;""),AND(OB9&gt;=OO$13,OB9&lt;&gt;"",OD9&gt;=OO$17,OD9&lt;&gt;""),AND(OE9&gt;=OO$13,OE9&lt;&gt;"",OG9&gt;=OO$17,OG9&lt;&gt;""),AND(OI9&gt;=OO$13,OI9&lt;&gt;"",OK9&gt;=OO$17,OK9&lt;&gt;""),AND(OL9&gt;=OO$13,OL9&lt;&gt;"",ON9&gt;=OO$17,ON9&lt;&gt;""),AND(PJ9&gt;=PW$13,PJ9&lt;&gt;"",PL9&gt;=PW$17,PL9&lt;&gt;""),AND(PM9&gt;=PW$13,PM9&lt;&gt;"",PO9&gt;=PW$17,PO9&lt;&gt;""),AND(PQ9&gt;=PW$13,PQ9&lt;&gt;"",PS9&gt;=PW$17,PS9&lt;&gt;""),AND(PT9&gt;=PW$13,PT9&lt;&gt;"",PV9&gt;=PW$17,PV9&lt;&gt;""),AND(QR9&gt;=RE$13,QR9&lt;&gt;"",QT9&gt;=RE$17,QT9&lt;&gt;""),AND(QU9&gt;=RE$13,QU9&lt;&gt;"",QW9&gt;=RE$17,QW9&lt;&gt;""),AND(QY9&gt;=RE$13,QY9&lt;&gt;"",RA9&gt;=RE$17,RA9&lt;&gt;""),AND(RB9&gt;=RE$13,RB9&lt;&gt;"",RD9&gt;=RE$17,RD9&lt;&gt;""),AND(RZ9&gt;=SM$13,RZ9&lt;&gt;"",SB9&gt;=SM$17,SB9&lt;&gt;""),AND(SC9&gt;=SM$13,SC9&lt;&gt;"",SE9&gt;=SM$17,SE9&lt;&gt;""),AND(SG9&gt;=SM$13,SG9&lt;&gt;"",SI9&gt;=SM$17,SI9&lt;&gt;""),AND(SJ9&gt;=SM$13,SJ9&lt;&gt;"",SL9&gt;=SM$17,SL9&lt;&gt;""),AND(TH9&gt;=TU$13,TH9&lt;&gt;"",TJ9&gt;=TU$17,TJ9&lt;&gt;""),AND(TK9&gt;=TU$13,TK9&lt;&gt;"",TM9&gt;=TU$17,TM9&lt;&gt;""),AND(TO9&gt;=TU$13,TO9&lt;&gt;"",TQ9&gt;=TU$17,TQ9&lt;&gt;""),AND(TR9&gt;=TU$13,TR9&lt;&gt;"",TT9&gt;=TU$17,TT9&lt;&gt;""),AND(UP9&gt;=VC$13,UP9&lt;&gt;"",UR9&gt;=VC$17,UR9&lt;&gt;""),AND(US9&gt;=VC$13,US9&lt;&gt;"",UU9&gt;=VC$17,UU9&lt;&gt;""),AND(UW9&gt;=VC$13,UW9&lt;&gt;"",UY9&gt;=VC$17,UY9&lt;&gt;""),AND(UZ9&gt;=VC$13,UZ9&lt;&gt;"",VB9&gt;=VC$17,VB9&lt;&gt;""),AND(VX9&gt;=WK$13,VX9&lt;&gt;"",VZ9&gt;=WK$17,VZ9&lt;&gt;""),AND(WA9&gt;=WK$13,WA9&lt;&gt;"",WC9&gt;=WK$17,WC9&lt;&gt;""),AND(WE9&gt;=WK$13,WE9&lt;&gt;"",WG9&gt;=WK$17,WG9&lt;&gt;""),AND(WH9&gt;=WK$13,WH9&lt;&gt;"",WJ9&gt;=WK$17,WJ9&lt;&gt;"")),"P","")</f>
        <v/>
      </c>
      <c r="J9" s="8">
        <f>IF(COUNT(AI9,AL9,AP9,BJ9,BM9,BQ9,CK9,CN9,CR9)&gt;0,LARGE((AI9,AL9,AP9,BJ9,BM9,BQ9,CK9,CN9,CR9),1),0)</f>
        <v>17.27</v>
      </c>
      <c r="K9" s="8" t="str">
        <f>IF(J9="","",IF(OR(J9=CK9,J9=CN9,J9=CR9),$BS$1,IF(OR(J9=BJ9,J9=BM9,J9=BQ9),$AR$1,IF(OR(J9=AI9,J9=AL9,J9=AP9),$Q$1,""))))</f>
        <v>2025 Elite Canada</v>
      </c>
      <c r="L9" s="8">
        <f>IF(COUNT(AI9,AL9,AP9,BJ9,BM9,BQ9,CK9,CN9,CR9)&gt;1,LARGE((AI9,AL9,AP9,BJ9,BM9,BQ9,CK9,CN9,CR9),2),0)</f>
        <v>9.99</v>
      </c>
      <c r="M9" s="8" t="str">
        <f>IF(L9="","",IF(OR(L9=CK9,L9=CN9,L9=CR9),$BS$1,IF(OR(L9=BJ9,L9=BM9,L9=BQ9),$AR$1,IF(OR(L9=AI9,L9=AL9,L9=AP9),$Q$1,""))))</f>
        <v>2025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>
        <v>3.03</v>
      </c>
      <c r="AS9" s="26">
        <v>3.6</v>
      </c>
      <c r="AT9" s="26">
        <v>5.8</v>
      </c>
      <c r="AU9" s="26">
        <v>4.84</v>
      </c>
      <c r="AV9" s="26">
        <v>0</v>
      </c>
      <c r="AW9" s="26">
        <v>1.45</v>
      </c>
      <c r="AX9" s="26">
        <v>1.8</v>
      </c>
      <c r="AY9" s="26">
        <v>3</v>
      </c>
      <c r="AZ9" s="26">
        <v>3.74</v>
      </c>
      <c r="BA9" s="26">
        <v>0</v>
      </c>
      <c r="BB9" s="26"/>
      <c r="BC9" s="26"/>
      <c r="BD9" s="26"/>
      <c r="BE9" s="26"/>
      <c r="BF9" s="26"/>
      <c r="BG9" s="28"/>
      <c r="BH9" s="39">
        <f>IF(AT9&gt;0,AT9,"")</f>
        <v>5.8</v>
      </c>
      <c r="BI9" s="39">
        <f>IF(AU9&gt;0,AU9,"")</f>
        <v>4.84</v>
      </c>
      <c r="BJ9" s="11">
        <f>IF(SUM(AR9:AU9)-AV9&gt;0,SUM(AR9:AU9)-AV9,"")</f>
        <v>17.27</v>
      </c>
      <c r="BK9" s="11">
        <f>IF(AY9&gt;0,AY9,"")</f>
        <v>3</v>
      </c>
      <c r="BL9" s="11">
        <f>IF(AZ9&gt;0,AZ9,"")</f>
        <v>3.74</v>
      </c>
      <c r="BM9" s="11">
        <f>IF(SUM(AW9:AZ9)-BA9&gt;0,SUM(AW9:AZ9)-BA9,"")</f>
        <v>9.99</v>
      </c>
      <c r="BN9" s="11">
        <f>IF(BJ9="","",MAX(BJ9,BM9))</f>
        <v>17.27</v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>
        <f>IF(SUM(BN9,BQ9)&gt;0,SUM(BN9,BQ9),"")</f>
        <v>17.27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1.5149999999999999</v>
      </c>
      <c r="WM9" s="26">
        <f>IF($CH9="P",BT9,(BT9+AS9)/2)</f>
        <v>1.8</v>
      </c>
      <c r="WN9" s="26">
        <f>IF($CH9="P",BU9,(BU9+AT9)/2)</f>
        <v>2.9</v>
      </c>
      <c r="WO9" s="26">
        <f>IF($CH9="P",BV9,(BV9+AU9)/2)</f>
        <v>2.42</v>
      </c>
      <c r="WP9" s="26">
        <f>IF($CH9="P",BW9,(BW9+AV9)/2)</f>
        <v>0</v>
      </c>
      <c r="WQ9" s="26">
        <f>IF($CH9="P",BX9,(BX9+AW9)/2)</f>
        <v>0.72499999999999998</v>
      </c>
      <c r="WR9" s="26">
        <f>IF($CH9="P",BY9,(BY9+AX9)/2)</f>
        <v>0.9</v>
      </c>
      <c r="WS9" s="26">
        <f>IF($CH9="P",BZ9,(BZ9+AY9)/2)</f>
        <v>1.5</v>
      </c>
      <c r="WT9" s="26">
        <f>IF($CH9="P",CA9,(CA9+AZ9)/2)</f>
        <v>1.87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>
        <f>IF(WN9&gt;0,WN9,"")</f>
        <v>2.9</v>
      </c>
      <c r="XC9" s="11">
        <f>IF(WO9&gt;0,WO9,"")</f>
        <v>2.42</v>
      </c>
      <c r="XD9" s="11">
        <f>IF(SUM(WL9:WO9)-WP9&gt;0,SUM(WL9:WO9)-WP9,"")</f>
        <v>8.6349999999999998</v>
      </c>
      <c r="XE9" s="11">
        <f>IF(WS9&gt;0,WS9,"")</f>
        <v>1.5</v>
      </c>
      <c r="XF9" s="11">
        <f>IF(WT9&gt;0,WT9,"")</f>
        <v>1.87</v>
      </c>
      <c r="XG9" s="11">
        <f>IF(SUM(WQ9:WT9)-WU9&gt;0,SUM(WQ9:WT9)-WU9,"")</f>
        <v>4.9950000000000001</v>
      </c>
      <c r="XH9" s="11">
        <f>IF(MAX(XD9,XG9)&gt;0,MAX(XD9,XG9),"")</f>
        <v>8.6349999999999998</v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>
        <f>IF(SUM(XH9,XK9)&gt;0,SUM(XH9,XK9),"")</f>
        <v>8.6349999999999998</v>
      </c>
    </row>
    <row r="10" spans="1:636" x14ac:dyDescent="0.2">
      <c r="B10" s="5"/>
      <c r="D10" s="1"/>
    </row>
    <row r="11" spans="1:636" x14ac:dyDescent="0.2">
      <c r="G11" s="36"/>
      <c r="I11" s="36"/>
    </row>
    <row r="12" spans="1:636" x14ac:dyDescent="0.2">
      <c r="B12" s="23" t="s">
        <v>51</v>
      </c>
      <c r="C12" s="5"/>
      <c r="G12" s="3"/>
      <c r="AJ12" s="41"/>
      <c r="AK12" s="41"/>
      <c r="AL12" s="41"/>
      <c r="AN12" s="32"/>
      <c r="AO12" s="32"/>
      <c r="AQ12" s="42">
        <v>10.4</v>
      </c>
      <c r="BK12" s="41"/>
      <c r="BL12" s="41"/>
      <c r="BM12" s="41"/>
      <c r="BO12" s="32"/>
      <c r="BP12" s="32"/>
      <c r="BR12" s="42">
        <v>11</v>
      </c>
      <c r="CL12" s="41"/>
      <c r="CM12" s="41"/>
      <c r="CN12" s="41"/>
      <c r="CP12" s="32"/>
      <c r="CQ12" s="32"/>
      <c r="CS12" s="42">
        <v>11</v>
      </c>
      <c r="DP12" s="5"/>
      <c r="DQ12" s="5"/>
      <c r="DZ12" s="2"/>
      <c r="EA12" s="2"/>
      <c r="EC12" s="42">
        <v>10.4</v>
      </c>
      <c r="EX12" s="5"/>
      <c r="EY12" s="5"/>
      <c r="FH12" s="2"/>
      <c r="FI12" s="2"/>
      <c r="FK12" s="42">
        <v>10.4</v>
      </c>
      <c r="GF12" s="5"/>
      <c r="GG12" s="5"/>
      <c r="GP12" s="2"/>
      <c r="GQ12" s="2"/>
      <c r="GS12" s="42">
        <v>10.4</v>
      </c>
      <c r="HN12" s="5"/>
      <c r="HO12" s="5"/>
      <c r="HX12" s="2"/>
      <c r="HY12" s="2"/>
      <c r="IA12" s="42">
        <v>10.4</v>
      </c>
      <c r="IV12" s="5"/>
      <c r="IW12" s="5"/>
      <c r="JF12" s="2"/>
      <c r="JG12" s="2"/>
      <c r="JI12" s="42">
        <v>11</v>
      </c>
      <c r="KD12" s="5"/>
      <c r="KE12" s="5"/>
      <c r="KN12" s="2"/>
      <c r="KO12" s="2"/>
      <c r="KQ12" s="42">
        <v>11</v>
      </c>
      <c r="LL12" s="5"/>
      <c r="LM12" s="5"/>
      <c r="LV12" s="2"/>
      <c r="LW12" s="2"/>
      <c r="LY12" s="42">
        <v>11</v>
      </c>
      <c r="MT12" s="5"/>
      <c r="MU12" s="5"/>
      <c r="ND12" s="2"/>
      <c r="NE12" s="2"/>
      <c r="NG12" s="42">
        <v>11</v>
      </c>
      <c r="OB12" s="5"/>
      <c r="OC12" s="5"/>
      <c r="OL12" s="2"/>
      <c r="OM12" s="2"/>
      <c r="OO12" s="42">
        <v>11</v>
      </c>
      <c r="PJ12" s="5"/>
      <c r="PK12" s="5"/>
      <c r="PT12" s="2"/>
      <c r="PU12" s="2"/>
      <c r="PW12" s="42">
        <v>11</v>
      </c>
      <c r="QR12" s="5"/>
      <c r="QS12" s="5"/>
      <c r="RB12" s="2"/>
      <c r="RC12" s="2"/>
      <c r="RE12" s="42">
        <v>11</v>
      </c>
      <c r="RZ12" s="5"/>
      <c r="SA12" s="5"/>
      <c r="SJ12" s="2"/>
      <c r="SK12" s="2"/>
      <c r="SM12" s="42">
        <v>11</v>
      </c>
      <c r="TH12" s="5"/>
      <c r="TI12" s="5"/>
      <c r="TR12" s="2"/>
      <c r="TS12" s="2"/>
      <c r="TU12" s="42">
        <v>11</v>
      </c>
      <c r="UP12" s="5"/>
      <c r="UQ12" s="5"/>
      <c r="UZ12" s="2"/>
      <c r="VA12" s="2"/>
      <c r="VC12" s="42">
        <v>11</v>
      </c>
      <c r="VX12" s="5"/>
      <c r="VY12" s="5"/>
      <c r="WH12" s="2"/>
      <c r="WI12" s="2"/>
      <c r="WK12" s="42">
        <v>11</v>
      </c>
    </row>
    <row r="13" spans="1:636" x14ac:dyDescent="0.2">
      <c r="B13" s="30" t="s">
        <v>50</v>
      </c>
      <c r="C13" s="5"/>
      <c r="P13" s="2"/>
      <c r="AJ13" s="41"/>
      <c r="AK13" s="41"/>
      <c r="AL13" s="41"/>
      <c r="AN13" s="32"/>
      <c r="AO13" s="32"/>
      <c r="AQ13" s="43">
        <v>11.2</v>
      </c>
      <c r="BK13" s="41"/>
      <c r="BL13" s="41"/>
      <c r="BM13" s="41"/>
      <c r="BO13" s="32"/>
      <c r="BP13" s="32"/>
      <c r="BR13" s="43">
        <v>11.4</v>
      </c>
      <c r="CL13" s="41"/>
      <c r="CM13" s="41"/>
      <c r="CN13" s="41"/>
      <c r="CP13" s="32"/>
      <c r="CQ13" s="32"/>
      <c r="CS13" s="43">
        <v>11.4</v>
      </c>
      <c r="DP13" s="5"/>
      <c r="DQ13" s="5"/>
      <c r="DZ13" s="2"/>
      <c r="EA13" s="2"/>
      <c r="EC13" s="43">
        <v>11.2</v>
      </c>
      <c r="EX13" s="5"/>
      <c r="EY13" s="5"/>
      <c r="FH13" s="2"/>
      <c r="FI13" s="2"/>
      <c r="FK13" s="43">
        <v>11.2</v>
      </c>
      <c r="GF13" s="5"/>
      <c r="GG13" s="5"/>
      <c r="GP13" s="2"/>
      <c r="GQ13" s="2"/>
      <c r="GS13" s="43">
        <v>11.2</v>
      </c>
      <c r="HN13" s="5"/>
      <c r="HO13" s="5"/>
      <c r="HX13" s="2"/>
      <c r="HY13" s="2"/>
      <c r="IA13" s="43">
        <v>11.2</v>
      </c>
      <c r="IV13" s="5"/>
      <c r="IW13" s="5"/>
      <c r="JF13" s="2"/>
      <c r="JG13" s="2"/>
      <c r="JI13" s="43">
        <v>11.4</v>
      </c>
      <c r="KD13" s="5"/>
      <c r="KE13" s="5"/>
      <c r="KN13" s="2"/>
      <c r="KO13" s="2"/>
      <c r="KQ13" s="43">
        <v>11.4</v>
      </c>
      <c r="LL13" s="5"/>
      <c r="LM13" s="5"/>
      <c r="LV13" s="2"/>
      <c r="LW13" s="2"/>
      <c r="LY13" s="43">
        <v>11.4</v>
      </c>
      <c r="MT13" s="5"/>
      <c r="MU13" s="5"/>
      <c r="ND13" s="2"/>
      <c r="NE13" s="2"/>
      <c r="NG13" s="43">
        <v>11.4</v>
      </c>
      <c r="OB13" s="5"/>
      <c r="OC13" s="5"/>
      <c r="OL13" s="2"/>
      <c r="OM13" s="2"/>
      <c r="OO13" s="43">
        <v>11.4</v>
      </c>
      <c r="PJ13" s="5"/>
      <c r="PK13" s="5"/>
      <c r="PT13" s="2"/>
      <c r="PU13" s="2"/>
      <c r="PW13" s="43">
        <v>11.4</v>
      </c>
      <c r="QR13" s="5"/>
      <c r="QS13" s="5"/>
      <c r="RB13" s="2"/>
      <c r="RC13" s="2"/>
      <c r="RE13" s="43">
        <v>11.4</v>
      </c>
      <c r="RZ13" s="5"/>
      <c r="SA13" s="5"/>
      <c r="SJ13" s="2"/>
      <c r="SK13" s="2"/>
      <c r="SM13" s="43">
        <v>11.4</v>
      </c>
      <c r="TH13" s="5"/>
      <c r="TI13" s="5"/>
      <c r="TR13" s="2"/>
      <c r="TS13" s="2"/>
      <c r="TU13" s="43">
        <v>11.4</v>
      </c>
      <c r="UP13" s="5"/>
      <c r="UQ13" s="5"/>
      <c r="UZ13" s="2"/>
      <c r="VA13" s="2"/>
      <c r="VC13" s="43">
        <v>11.4</v>
      </c>
      <c r="VX13" s="5"/>
      <c r="VY13" s="5"/>
      <c r="WH13" s="2"/>
      <c r="WI13" s="2"/>
      <c r="WK13" s="43">
        <v>11.4</v>
      </c>
    </row>
    <row r="14" spans="1:636" x14ac:dyDescent="0.2">
      <c r="A14" s="5"/>
      <c r="B14" s="31" t="s">
        <v>63</v>
      </c>
      <c r="C14" s="5"/>
      <c r="E14" s="2"/>
      <c r="AJ14" s="41"/>
      <c r="AK14" s="41"/>
      <c r="AL14" s="41"/>
      <c r="AM14" s="32"/>
      <c r="AN14" s="32"/>
      <c r="AO14" s="32"/>
      <c r="AP14" s="32"/>
      <c r="AQ14" s="44">
        <v>12</v>
      </c>
      <c r="BK14" s="41"/>
      <c r="BL14" s="41"/>
      <c r="BM14" s="41"/>
      <c r="BO14" s="32"/>
      <c r="BP14" s="32"/>
      <c r="BR14" s="44">
        <v>12.4</v>
      </c>
      <c r="CL14" s="41"/>
      <c r="CM14" s="41"/>
      <c r="CN14" s="41"/>
      <c r="CO14" s="32"/>
      <c r="CP14" s="32"/>
      <c r="CQ14" s="32"/>
      <c r="CR14" s="32"/>
      <c r="CS14" s="44">
        <v>12.4</v>
      </c>
      <c r="DP14" s="5"/>
      <c r="DQ14" s="5"/>
      <c r="DZ14" s="2"/>
      <c r="EA14" s="2"/>
      <c r="EC14" s="44">
        <v>0</v>
      </c>
      <c r="EX14" s="5"/>
      <c r="EY14" s="5"/>
      <c r="FH14" s="2"/>
      <c r="FI14" s="2"/>
      <c r="FK14" s="44">
        <v>0</v>
      </c>
      <c r="GF14" s="5"/>
      <c r="GG14" s="5"/>
      <c r="GP14" s="2"/>
      <c r="GQ14" s="2"/>
      <c r="GS14" s="44">
        <v>0</v>
      </c>
      <c r="HN14" s="5"/>
      <c r="HO14" s="5"/>
      <c r="HX14" s="2"/>
      <c r="HY14" s="2"/>
      <c r="IA14" s="44">
        <v>0</v>
      </c>
      <c r="IV14" s="5"/>
      <c r="IW14" s="5"/>
      <c r="JF14" s="2"/>
      <c r="JG14" s="2"/>
      <c r="JI14" s="44">
        <v>0</v>
      </c>
      <c r="KD14" s="5"/>
      <c r="KE14" s="5"/>
      <c r="KN14" s="2"/>
      <c r="KO14" s="2"/>
      <c r="KQ14" s="44">
        <v>0</v>
      </c>
      <c r="LL14" s="5"/>
      <c r="LM14" s="5"/>
      <c r="LV14" s="2"/>
      <c r="LW14" s="2"/>
      <c r="LY14" s="44">
        <v>0</v>
      </c>
      <c r="MT14" s="5"/>
      <c r="MU14" s="5"/>
      <c r="ND14" s="2"/>
      <c r="NE14" s="2"/>
      <c r="NG14" s="44">
        <v>0</v>
      </c>
      <c r="OB14" s="5"/>
      <c r="OC14" s="5"/>
      <c r="OL14" s="2"/>
      <c r="OM14" s="2"/>
      <c r="OO14" s="44">
        <v>0</v>
      </c>
      <c r="PJ14" s="5"/>
      <c r="PK14" s="5"/>
      <c r="PT14" s="2"/>
      <c r="PU14" s="2"/>
      <c r="PW14" s="44">
        <v>0</v>
      </c>
      <c r="QR14" s="5"/>
      <c r="QS14" s="5"/>
      <c r="RB14" s="2"/>
      <c r="RC14" s="2"/>
      <c r="RE14" s="44">
        <v>0</v>
      </c>
      <c r="RZ14" s="5"/>
      <c r="SA14" s="5"/>
      <c r="SJ14" s="2"/>
      <c r="SK14" s="2"/>
      <c r="SM14" s="44">
        <v>0</v>
      </c>
      <c r="TH14" s="5"/>
      <c r="TI14" s="5"/>
      <c r="TR14" s="2"/>
      <c r="TS14" s="2"/>
      <c r="TU14" s="44">
        <v>0</v>
      </c>
      <c r="UP14" s="5"/>
      <c r="UQ14" s="5"/>
      <c r="UZ14" s="2"/>
      <c r="VA14" s="2"/>
      <c r="VC14" s="44">
        <v>0</v>
      </c>
      <c r="VX14" s="5"/>
      <c r="VY14" s="5"/>
      <c r="WH14" s="2"/>
      <c r="WI14" s="2"/>
      <c r="WK14" s="44">
        <v>0</v>
      </c>
    </row>
    <row r="15" spans="1:636" x14ac:dyDescent="0.2">
      <c r="A15" s="5"/>
      <c r="B15" s="35" t="s">
        <v>75</v>
      </c>
      <c r="C15" s="5"/>
      <c r="E15" s="2"/>
      <c r="AJ15" s="41"/>
      <c r="AK15" s="41"/>
      <c r="AL15" s="41"/>
      <c r="AM15" s="32"/>
      <c r="AN15" s="32"/>
      <c r="AO15" s="32"/>
      <c r="AP15" s="32"/>
      <c r="AQ15" s="45">
        <v>12.4</v>
      </c>
      <c r="BK15" s="41"/>
      <c r="BL15" s="41"/>
      <c r="BM15" s="41"/>
      <c r="BO15" s="32"/>
      <c r="BP15" s="32"/>
      <c r="BR15" s="45">
        <v>13.6</v>
      </c>
      <c r="CL15" s="41"/>
      <c r="CM15" s="41"/>
      <c r="CN15" s="41"/>
      <c r="CO15" s="32"/>
      <c r="CP15" s="32"/>
      <c r="CQ15" s="32"/>
      <c r="CR15" s="32"/>
      <c r="CS15" s="45">
        <v>13.6</v>
      </c>
      <c r="DP15" s="5"/>
      <c r="DQ15" s="5"/>
      <c r="DZ15" s="2"/>
      <c r="EA15" s="2"/>
      <c r="EC15" s="45">
        <v>0</v>
      </c>
      <c r="EX15" s="5"/>
      <c r="EY15" s="5"/>
      <c r="FH15" s="2"/>
      <c r="FI15" s="2"/>
      <c r="FK15" s="45">
        <v>0</v>
      </c>
      <c r="GF15" s="5"/>
      <c r="GG15" s="5"/>
      <c r="GP15" s="2"/>
      <c r="GQ15" s="2"/>
      <c r="GS15" s="45">
        <v>0</v>
      </c>
      <c r="HN15" s="5"/>
      <c r="HO15" s="5"/>
      <c r="HX15" s="2"/>
      <c r="HY15" s="2"/>
      <c r="IA15" s="45">
        <v>0</v>
      </c>
      <c r="IV15" s="5"/>
      <c r="IW15" s="5"/>
      <c r="JF15" s="2"/>
      <c r="JG15" s="2"/>
      <c r="JI15" s="45">
        <v>0</v>
      </c>
      <c r="KD15" s="5"/>
      <c r="KE15" s="5"/>
      <c r="KN15" s="2"/>
      <c r="KO15" s="2"/>
      <c r="KQ15" s="45">
        <v>0</v>
      </c>
      <c r="LL15" s="5"/>
      <c r="LM15" s="5"/>
      <c r="LV15" s="2"/>
      <c r="LW15" s="2"/>
      <c r="LY15" s="45">
        <v>0</v>
      </c>
      <c r="MT15" s="5"/>
      <c r="MU15" s="5"/>
      <c r="ND15" s="2"/>
      <c r="NE15" s="2"/>
      <c r="NG15" s="45">
        <v>0</v>
      </c>
      <c r="OB15" s="5"/>
      <c r="OC15" s="5"/>
      <c r="OL15" s="2"/>
      <c r="OM15" s="2"/>
      <c r="OO15" s="45">
        <v>0</v>
      </c>
      <c r="PJ15" s="5"/>
      <c r="PK15" s="5"/>
      <c r="PT15" s="2"/>
      <c r="PU15" s="2"/>
      <c r="PW15" s="45">
        <v>0</v>
      </c>
      <c r="QR15" s="5"/>
      <c r="QS15" s="5"/>
      <c r="RB15" s="2"/>
      <c r="RC15" s="2"/>
      <c r="RE15" s="45">
        <v>0</v>
      </c>
      <c r="RZ15" s="5"/>
      <c r="SA15" s="5"/>
      <c r="SJ15" s="2"/>
      <c r="SK15" s="2"/>
      <c r="SM15" s="45">
        <v>0</v>
      </c>
      <c r="TH15" s="5"/>
      <c r="TI15" s="5"/>
      <c r="TR15" s="2"/>
      <c r="TS15" s="2"/>
      <c r="TU15" s="45">
        <v>0</v>
      </c>
      <c r="UP15" s="5"/>
      <c r="UQ15" s="5"/>
      <c r="UZ15" s="2"/>
      <c r="VA15" s="2"/>
      <c r="VC15" s="45">
        <v>0</v>
      </c>
      <c r="VX15" s="5"/>
      <c r="VY15" s="5"/>
      <c r="WH15" s="2"/>
      <c r="WI15" s="2"/>
      <c r="WK15" s="45">
        <v>0</v>
      </c>
    </row>
    <row r="16" spans="1:636" x14ac:dyDescent="0.2">
      <c r="A16" s="5"/>
      <c r="B16" s="34" t="s">
        <v>48</v>
      </c>
      <c r="C16" s="5"/>
      <c r="AJ16" s="41"/>
      <c r="AK16" s="41"/>
      <c r="AL16" s="41"/>
      <c r="AM16" s="32"/>
      <c r="AN16" s="32"/>
      <c r="AO16" s="32"/>
      <c r="AP16" s="32"/>
      <c r="AQ16" s="46">
        <v>44</v>
      </c>
      <c r="BK16" s="41"/>
      <c r="BL16" s="41"/>
      <c r="BM16" s="41"/>
      <c r="BO16" s="32"/>
      <c r="BP16" s="32"/>
      <c r="BR16" s="46">
        <v>43.7</v>
      </c>
      <c r="CL16" s="41"/>
      <c r="CM16" s="41"/>
      <c r="CN16" s="41"/>
      <c r="CO16" s="32"/>
      <c r="CP16" s="32"/>
      <c r="CQ16" s="32"/>
      <c r="CR16" s="32"/>
      <c r="CS16" s="46">
        <v>43.7</v>
      </c>
      <c r="DP16" s="5"/>
      <c r="DQ16" s="5"/>
      <c r="DZ16" s="2"/>
      <c r="EA16" s="2"/>
      <c r="EC16" s="46">
        <v>44</v>
      </c>
      <c r="EX16" s="5"/>
      <c r="EY16" s="5"/>
      <c r="FH16" s="2"/>
      <c r="FI16" s="2"/>
      <c r="FK16" s="46">
        <v>44</v>
      </c>
      <c r="GF16" s="5"/>
      <c r="GG16" s="5"/>
      <c r="GP16" s="2"/>
      <c r="GQ16" s="2"/>
      <c r="GS16" s="46">
        <v>44</v>
      </c>
      <c r="HN16" s="5"/>
      <c r="HO16" s="5"/>
      <c r="HX16" s="2"/>
      <c r="HY16" s="2"/>
      <c r="IA16" s="46">
        <v>44</v>
      </c>
      <c r="IV16" s="5"/>
      <c r="IW16" s="5"/>
      <c r="JF16" s="2"/>
      <c r="JG16" s="2"/>
      <c r="JI16" s="46">
        <v>43.7</v>
      </c>
      <c r="KD16" s="5"/>
      <c r="KE16" s="5"/>
      <c r="KN16" s="2"/>
      <c r="KO16" s="2"/>
      <c r="KQ16" s="46">
        <v>43.7</v>
      </c>
      <c r="LL16" s="5"/>
      <c r="LM16" s="5"/>
      <c r="LV16" s="2"/>
      <c r="LW16" s="2"/>
      <c r="LY16" s="46">
        <v>43.7</v>
      </c>
      <c r="MT16" s="5"/>
      <c r="MU16" s="5"/>
      <c r="ND16" s="2"/>
      <c r="NE16" s="2"/>
      <c r="NG16" s="46">
        <v>43.7</v>
      </c>
      <c r="OB16" s="5"/>
      <c r="OC16" s="5"/>
      <c r="OL16" s="2"/>
      <c r="OM16" s="2"/>
      <c r="OO16" s="46">
        <v>43.7</v>
      </c>
      <c r="PJ16" s="5"/>
      <c r="PK16" s="5"/>
      <c r="PT16" s="2"/>
      <c r="PU16" s="2"/>
      <c r="PW16" s="46">
        <v>43.7</v>
      </c>
      <c r="QR16" s="5"/>
      <c r="QS16" s="5"/>
      <c r="RB16" s="2"/>
      <c r="RC16" s="2"/>
      <c r="RE16" s="46">
        <v>43.7</v>
      </c>
      <c r="RZ16" s="5"/>
      <c r="SA16" s="5"/>
      <c r="SJ16" s="2"/>
      <c r="SK16" s="2"/>
      <c r="SM16" s="46">
        <v>43.7</v>
      </c>
      <c r="TH16" s="5"/>
      <c r="TI16" s="5"/>
      <c r="TR16" s="2"/>
      <c r="TS16" s="2"/>
      <c r="TU16" s="46">
        <v>43.7</v>
      </c>
      <c r="UP16" s="5"/>
      <c r="UQ16" s="5"/>
      <c r="UZ16" s="2"/>
      <c r="VA16" s="2"/>
      <c r="VC16" s="46">
        <v>43.7</v>
      </c>
      <c r="VX16" s="5"/>
      <c r="VY16" s="5"/>
      <c r="WH16" s="2"/>
      <c r="WI16" s="2"/>
      <c r="WK16" s="46">
        <v>43.7</v>
      </c>
    </row>
    <row r="17" spans="1:609" x14ac:dyDescent="0.2">
      <c r="A17" s="5"/>
      <c r="B17" s="24" t="s">
        <v>49</v>
      </c>
      <c r="C17" s="5"/>
      <c r="AJ17" s="41"/>
      <c r="AK17" s="41"/>
      <c r="AL17" s="41"/>
      <c r="AM17" s="32"/>
      <c r="AN17" s="32"/>
      <c r="AO17" s="32"/>
      <c r="AP17" s="32"/>
      <c r="AQ17" s="47">
        <v>45.3</v>
      </c>
      <c r="BK17" s="41"/>
      <c r="BL17" s="41"/>
      <c r="BM17" s="41"/>
      <c r="BO17" s="32"/>
      <c r="BP17" s="32"/>
      <c r="BR17" s="47">
        <v>44.7</v>
      </c>
      <c r="CL17" s="41"/>
      <c r="CM17" s="41"/>
      <c r="CN17" s="41"/>
      <c r="CO17" s="32"/>
      <c r="CP17" s="32"/>
      <c r="CQ17" s="32"/>
      <c r="CR17" s="32"/>
      <c r="CS17" s="47">
        <v>44.7</v>
      </c>
      <c r="DP17" s="5"/>
      <c r="DQ17" s="5"/>
      <c r="DZ17" s="2"/>
      <c r="EA17" s="2"/>
      <c r="EC17" s="47">
        <v>45.3</v>
      </c>
      <c r="EX17" s="5"/>
      <c r="EY17" s="5"/>
      <c r="FH17" s="2"/>
      <c r="FI17" s="2"/>
      <c r="FK17" s="47">
        <v>45.3</v>
      </c>
      <c r="GF17" s="5"/>
      <c r="GG17" s="5"/>
      <c r="GP17" s="2"/>
      <c r="GQ17" s="2"/>
      <c r="GS17" s="47">
        <v>45.3</v>
      </c>
      <c r="HN17" s="5"/>
      <c r="HO17" s="5"/>
      <c r="HX17" s="2"/>
      <c r="HY17" s="2"/>
      <c r="IA17" s="47">
        <v>45.3</v>
      </c>
      <c r="IV17" s="5"/>
      <c r="IW17" s="5"/>
      <c r="JF17" s="2"/>
      <c r="JG17" s="2"/>
      <c r="JI17" s="47">
        <v>44.7</v>
      </c>
      <c r="KD17" s="5"/>
      <c r="KE17" s="5"/>
      <c r="KN17" s="2"/>
      <c r="KO17" s="2"/>
      <c r="KQ17" s="47">
        <v>44.7</v>
      </c>
      <c r="LL17" s="5"/>
      <c r="LM17" s="5"/>
      <c r="LV17" s="2"/>
      <c r="LW17" s="2"/>
      <c r="LY17" s="47">
        <v>44.7</v>
      </c>
      <c r="MT17" s="5"/>
      <c r="MU17" s="5"/>
      <c r="ND17" s="2"/>
      <c r="NE17" s="2"/>
      <c r="NG17" s="47">
        <v>44.7</v>
      </c>
      <c r="OB17" s="5"/>
      <c r="OC17" s="5"/>
      <c r="OL17" s="2"/>
      <c r="OM17" s="2"/>
      <c r="OO17" s="47">
        <v>44.7</v>
      </c>
      <c r="PJ17" s="5"/>
      <c r="PK17" s="5"/>
      <c r="PT17" s="2"/>
      <c r="PU17" s="2"/>
      <c r="PW17" s="47">
        <v>44.7</v>
      </c>
      <c r="QR17" s="5"/>
      <c r="QS17" s="5"/>
      <c r="RB17" s="2"/>
      <c r="RC17" s="2"/>
      <c r="RE17" s="47">
        <v>44.7</v>
      </c>
      <c r="RZ17" s="5"/>
      <c r="SA17" s="5"/>
      <c r="SJ17" s="2"/>
      <c r="SK17" s="2"/>
      <c r="SM17" s="47">
        <v>44.7</v>
      </c>
      <c r="TH17" s="5"/>
      <c r="TI17" s="5"/>
      <c r="TR17" s="2"/>
      <c r="TS17" s="2"/>
      <c r="TU17" s="47">
        <v>44.7</v>
      </c>
      <c r="UP17" s="5"/>
      <c r="UQ17" s="5"/>
      <c r="UZ17" s="2"/>
      <c r="VA17" s="2"/>
      <c r="VC17" s="47">
        <v>44.7</v>
      </c>
      <c r="VX17" s="5"/>
      <c r="VY17" s="5"/>
      <c r="WH17" s="2"/>
      <c r="WI17" s="2"/>
      <c r="WK17" s="47">
        <v>44.7</v>
      </c>
    </row>
    <row r="18" spans="1:609" x14ac:dyDescent="0.2">
      <c r="A18" s="5"/>
      <c r="B18" s="33" t="s">
        <v>62</v>
      </c>
      <c r="C18" s="5"/>
      <c r="AJ18" s="41"/>
      <c r="AK18" s="41"/>
      <c r="AL18" s="41"/>
      <c r="AM18" s="32"/>
      <c r="AN18" s="32"/>
      <c r="AO18" s="32"/>
      <c r="AP18" s="32"/>
      <c r="AQ18" s="48">
        <v>46</v>
      </c>
      <c r="BK18" s="41"/>
      <c r="BL18" s="41"/>
      <c r="BM18" s="41"/>
      <c r="BO18" s="32"/>
      <c r="BP18" s="32"/>
      <c r="BR18" s="48">
        <v>45.6</v>
      </c>
      <c r="CL18" s="41"/>
      <c r="CM18" s="41"/>
      <c r="CN18" s="41"/>
      <c r="CO18" s="32"/>
      <c r="CP18" s="32"/>
      <c r="CQ18" s="32"/>
      <c r="CR18" s="32"/>
      <c r="CS18" s="48">
        <v>45.6</v>
      </c>
      <c r="DP18" s="5"/>
      <c r="DQ18" s="5"/>
      <c r="DZ18" s="2"/>
      <c r="EA18" s="2"/>
      <c r="EB18" s="37"/>
      <c r="EC18" s="48">
        <v>46</v>
      </c>
      <c r="EX18" s="5"/>
      <c r="EY18" s="5"/>
      <c r="FH18" s="2"/>
      <c r="FI18" s="2"/>
      <c r="FJ18" s="37"/>
      <c r="FK18" s="48">
        <v>46</v>
      </c>
      <c r="GF18" s="5"/>
      <c r="GG18" s="5"/>
      <c r="GP18" s="2"/>
      <c r="GQ18" s="2"/>
      <c r="GR18" s="37"/>
      <c r="GS18" s="48">
        <v>46</v>
      </c>
      <c r="HN18" s="5"/>
      <c r="HO18" s="5"/>
      <c r="HX18" s="2"/>
      <c r="HY18" s="2"/>
      <c r="HZ18" s="37"/>
      <c r="IA18" s="48">
        <v>46</v>
      </c>
      <c r="IV18" s="5"/>
      <c r="IW18" s="5"/>
      <c r="JF18" s="2"/>
      <c r="JG18" s="2"/>
      <c r="JH18" s="37"/>
      <c r="JI18" s="48">
        <v>45.6</v>
      </c>
      <c r="KD18" s="5"/>
      <c r="KE18" s="5"/>
      <c r="KN18" s="2"/>
      <c r="KO18" s="2"/>
      <c r="KP18" s="37"/>
      <c r="KQ18" s="48">
        <v>45.6</v>
      </c>
      <c r="LL18" s="5"/>
      <c r="LM18" s="5"/>
      <c r="LV18" s="2"/>
      <c r="LW18" s="2"/>
      <c r="LX18" s="37"/>
      <c r="LY18" s="48">
        <v>45.6</v>
      </c>
      <c r="MT18" s="5"/>
      <c r="MU18" s="5"/>
      <c r="ND18" s="2"/>
      <c r="NE18" s="2"/>
      <c r="NF18" s="37"/>
      <c r="NG18" s="48">
        <v>45.6</v>
      </c>
      <c r="OB18" s="5"/>
      <c r="OC18" s="5"/>
      <c r="OL18" s="2"/>
      <c r="OM18" s="2"/>
      <c r="ON18" s="37"/>
      <c r="OO18" s="48">
        <v>45.6</v>
      </c>
      <c r="PJ18" s="5"/>
      <c r="PK18" s="5"/>
      <c r="PT18" s="2"/>
      <c r="PU18" s="2"/>
      <c r="PV18" s="37"/>
      <c r="PW18" s="48">
        <v>45.6</v>
      </c>
      <c r="QR18" s="5"/>
      <c r="QS18" s="5"/>
      <c r="RB18" s="2"/>
      <c r="RC18" s="2"/>
      <c r="RD18" s="37"/>
      <c r="RE18" s="48">
        <v>45.6</v>
      </c>
      <c r="RZ18" s="5"/>
      <c r="SA18" s="5"/>
      <c r="SJ18" s="2"/>
      <c r="SK18" s="2"/>
      <c r="SL18" s="37"/>
      <c r="SM18" s="48">
        <v>45.6</v>
      </c>
      <c r="TH18" s="5"/>
      <c r="TI18" s="5"/>
      <c r="TR18" s="2"/>
      <c r="TS18" s="2"/>
      <c r="TT18" s="37"/>
      <c r="TU18" s="48">
        <v>45.6</v>
      </c>
      <c r="UP18" s="5"/>
      <c r="UQ18" s="5"/>
      <c r="UZ18" s="2"/>
      <c r="VA18" s="2"/>
      <c r="VB18" s="37"/>
      <c r="VC18" s="48">
        <v>45.6</v>
      </c>
      <c r="VX18" s="5"/>
      <c r="VY18" s="5"/>
      <c r="WH18" s="2"/>
      <c r="WI18" s="2"/>
      <c r="WJ18" s="37"/>
      <c r="WK18" s="48">
        <v>45.6</v>
      </c>
    </row>
    <row r="19" spans="1:609" x14ac:dyDescent="0.2">
      <c r="A19" s="5"/>
      <c r="B19" s="25" t="s">
        <v>32</v>
      </c>
      <c r="C19" s="5"/>
      <c r="AJ19" s="41"/>
      <c r="AK19" s="41"/>
      <c r="AL19" s="41"/>
      <c r="AM19" s="32"/>
      <c r="AN19" s="41"/>
      <c r="AO19" s="41"/>
      <c r="AP19" s="32"/>
      <c r="AQ19" s="49">
        <v>46.6</v>
      </c>
      <c r="BK19" s="41"/>
      <c r="BL19" s="41"/>
      <c r="BM19" s="41"/>
      <c r="BO19" s="41"/>
      <c r="BP19" s="32"/>
      <c r="BR19" s="49">
        <v>46.7</v>
      </c>
      <c r="CL19" s="41"/>
      <c r="CM19" s="41"/>
      <c r="CN19" s="41"/>
      <c r="CO19" s="32"/>
      <c r="CP19" s="41"/>
      <c r="CQ19" s="32"/>
      <c r="CR19" s="32"/>
      <c r="CS19" s="49">
        <v>46.7</v>
      </c>
      <c r="DP19" s="5"/>
      <c r="DQ19" s="5"/>
      <c r="DZ19" s="41"/>
      <c r="EA19" s="2"/>
      <c r="EC19" s="49">
        <v>46.6</v>
      </c>
      <c r="EX19" s="5"/>
      <c r="EY19" s="5"/>
      <c r="FH19" s="41"/>
      <c r="FI19" s="2"/>
      <c r="FK19" s="49">
        <v>46.6</v>
      </c>
      <c r="GF19" s="5"/>
      <c r="GG19" s="5"/>
      <c r="GP19" s="41"/>
      <c r="GQ19" s="2"/>
      <c r="GS19" s="49">
        <v>46.6</v>
      </c>
      <c r="HN19" s="5"/>
      <c r="HO19" s="5"/>
      <c r="HX19" s="41"/>
      <c r="HY19" s="2"/>
      <c r="IA19" s="49">
        <v>46.6</v>
      </c>
      <c r="IV19" s="5"/>
      <c r="IW19" s="5"/>
      <c r="JF19" s="2"/>
      <c r="JG19" s="2"/>
      <c r="JI19" s="49">
        <v>46.7</v>
      </c>
      <c r="KD19" s="5"/>
      <c r="KE19" s="5"/>
      <c r="KN19" s="2"/>
      <c r="KO19" s="2"/>
      <c r="KQ19" s="49">
        <v>46.7</v>
      </c>
      <c r="LL19" s="5"/>
      <c r="LM19" s="5"/>
      <c r="LV19" s="2"/>
      <c r="LW19" s="2"/>
      <c r="LY19" s="49">
        <v>46.7</v>
      </c>
      <c r="MT19" s="5"/>
      <c r="MU19" s="5"/>
      <c r="ND19" s="2"/>
      <c r="NE19" s="2"/>
      <c r="NG19" s="49">
        <v>46.7</v>
      </c>
      <c r="OB19" s="5"/>
      <c r="OC19" s="5"/>
      <c r="OL19" s="2"/>
      <c r="OM19" s="2"/>
      <c r="OO19" s="49">
        <v>46.7</v>
      </c>
      <c r="PJ19" s="5"/>
      <c r="PK19" s="5"/>
      <c r="PT19" s="2"/>
      <c r="PU19" s="2"/>
      <c r="PW19" s="49">
        <v>46.7</v>
      </c>
      <c r="QR19" s="5"/>
      <c r="QS19" s="5"/>
      <c r="RB19" s="2"/>
      <c r="RC19" s="2"/>
      <c r="RE19" s="49">
        <v>46.7</v>
      </c>
      <c r="RZ19" s="5"/>
      <c r="SA19" s="5"/>
      <c r="SJ19" s="2"/>
      <c r="SK19" s="2"/>
      <c r="SM19" s="49">
        <v>46.7</v>
      </c>
      <c r="TH19" s="5"/>
      <c r="TI19" s="5"/>
      <c r="TR19" s="2"/>
      <c r="TS19" s="2"/>
      <c r="TU19" s="49">
        <v>46.7</v>
      </c>
      <c r="UP19" s="5"/>
      <c r="UQ19" s="5"/>
      <c r="UZ19" s="2"/>
      <c r="VA19" s="2"/>
      <c r="VC19" s="49">
        <v>46.7</v>
      </c>
      <c r="VX19" s="5"/>
      <c r="VY19" s="5"/>
      <c r="WH19" s="2"/>
      <c r="WI19" s="2"/>
      <c r="WK19" s="49">
        <v>46.7</v>
      </c>
    </row>
    <row r="20" spans="1:609" s="36" customFormat="1" x14ac:dyDescent="0.2">
      <c r="A20"/>
      <c r="B20" s="29" t="s">
        <v>54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M20" s="32"/>
      <c r="AP20" s="32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O20" s="32"/>
      <c r="CR20" s="32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</row>
    <row r="21" spans="1:609" s="36" customFormat="1" x14ac:dyDescent="0.2">
      <c r="A21" s="5"/>
      <c r="B21" s="5"/>
      <c r="C21" s="20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I21" s="32"/>
      <c r="AJ21" s="32"/>
      <c r="AK21" s="32"/>
      <c r="AL21" s="32"/>
      <c r="AM21" s="32"/>
      <c r="AP21" s="32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K21" s="32"/>
      <c r="CL21" s="32"/>
      <c r="CM21" s="32"/>
      <c r="CN21" s="32"/>
      <c r="CO21" s="32"/>
      <c r="CR21" s="32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609" s="36" customFormat="1" ht="17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 s="10"/>
      <c r="O22" s="1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2"/>
      <c r="AJ22" s="32"/>
      <c r="AK22" s="32"/>
      <c r="AL22" s="3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2"/>
      <c r="CL22" s="32"/>
      <c r="CM22" s="32"/>
      <c r="CN22" s="3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ht="17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 s="10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 s="10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ht="17" x14ac:dyDescent="0.2">
      <c r="N36" s="10"/>
      <c r="O36" s="10"/>
      <c r="P36" s="10"/>
    </row>
    <row r="37" spans="1:513" ht="17" x14ac:dyDescent="0.2">
      <c r="N37" s="10"/>
      <c r="O37" s="10"/>
      <c r="P37" s="10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9">
      <sortCondition descending="1" ref="F1:F10"/>
    </sortState>
  </autoFilter>
  <mergeCells count="108"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phoneticPr fontId="21" type="noConversion"/>
  <conditionalFormatting sqref="H1:H1048576">
    <cfRule type="containsText" dxfId="268" priority="157" operator="containsText" text="No DD">
      <formula>NOT(ISERROR(SEARCH("No DD",H1)))</formula>
    </cfRule>
    <cfRule type="containsText" dxfId="267" priority="158" operator="containsText" text="Merit">
      <formula>NOT(ISERROR(SEARCH("Merit",H1)))</formula>
    </cfRule>
    <cfRule type="containsText" dxfId="266" priority="159" operator="containsText" text="Excellence">
      <formula>NOT(ISERROR(SEARCH("Excellence",H1)))</formula>
    </cfRule>
    <cfRule type="containsText" dxfId="265" priority="160" operator="containsText" text="Worlds Team">
      <formula>NOT(ISERROR(SEARCH("Worlds Team",H1)))</formula>
    </cfRule>
    <cfRule type="containsText" dxfId="264" priority="161" operator="containsText" text="National Team">
      <formula>NOT(ISERROR(SEARCH("National Team",H1)))</formula>
    </cfRule>
  </conditionalFormatting>
  <conditionalFormatting sqref="A4:A1048576">
    <cfRule type="expression" dxfId="263" priority="155">
      <formula>AND(G4&lt;&gt;"",F4="")</formula>
    </cfRule>
    <cfRule type="expression" dxfId="262" priority="156">
      <formula>IF(A4&gt;4,1,0)</formula>
    </cfRule>
  </conditionalFormatting>
  <conditionalFormatting sqref="Q4:AQ9">
    <cfRule type="expression" dxfId="261" priority="154" stopIfTrue="1">
      <formula>IF($AF4&lt;&gt;"",1,0)</formula>
    </cfRule>
  </conditionalFormatting>
  <conditionalFormatting sqref="AR4:BR9">
    <cfRule type="expression" dxfId="260" priority="148" stopIfTrue="1">
      <formula>IF($BG4&lt;&gt;"",1,0)</formula>
    </cfRule>
  </conditionalFormatting>
  <conditionalFormatting sqref="BS4:CS9">
    <cfRule type="expression" dxfId="259" priority="152" stopIfTrue="1">
      <formula>IF($CH4&lt;&gt;"",1,0)</formula>
    </cfRule>
  </conditionalFormatting>
  <conditionalFormatting sqref="BO20:BO1048576 BH1:BH1048576 BK1:BK1048576 BO1:BO18">
    <cfRule type="cellIs" dxfId="258" priority="149" operator="between">
      <formula>$BR$15</formula>
      <formula>1000</formula>
    </cfRule>
    <cfRule type="cellIs" dxfId="257" priority="150" operator="between">
      <formula>$BR$14</formula>
      <formula>$BR$15</formula>
    </cfRule>
    <cfRule type="cellIs" dxfId="256" priority="151" operator="between">
      <formula>$BR$13</formula>
      <formula>$BR$14</formula>
    </cfRule>
    <cfRule type="cellIs" dxfId="255" priority="153" operator="between">
      <formula>$BR$12</formula>
      <formula>$BR$13</formula>
    </cfRule>
  </conditionalFormatting>
  <conditionalFormatting sqref="CP20:CP1048576 CI1:CI1048576 CL1:CL1048576 CP1:CP18">
    <cfRule type="cellIs" dxfId="254" priority="144" operator="between">
      <formula>$CS$15</formula>
      <formula>1000</formula>
    </cfRule>
    <cfRule type="cellIs" dxfId="253" priority="145" operator="between">
      <formula>$CS$14</formula>
      <formula>$CS$15</formula>
    </cfRule>
    <cfRule type="cellIs" dxfId="252" priority="146" operator="between">
      <formula>$CS$13</formula>
      <formula>$CS$14</formula>
    </cfRule>
    <cfRule type="cellIs" dxfId="251" priority="147" operator="between">
      <formula>$CS$12</formula>
      <formula>$CS$13</formula>
    </cfRule>
  </conditionalFormatting>
  <conditionalFormatting sqref="DZ20:DZ1048576 DP1:DP1048576 DS1:DS1048576 DW1:DW1048576 DZ1:DZ18">
    <cfRule type="cellIs" dxfId="250" priority="143" operator="between">
      <formula>$EC$12</formula>
      <formula>$EC$13</formula>
    </cfRule>
  </conditionalFormatting>
  <conditionalFormatting sqref="AO19 AG1:AG1048576 AJ1:AJ1048576 AN1:AN1048576">
    <cfRule type="cellIs" dxfId="249" priority="128" operator="between">
      <formula>$AQ$15</formula>
      <formula>1000</formula>
    </cfRule>
    <cfRule type="cellIs" dxfId="248" priority="129" operator="between">
      <formula>$AQ$14</formula>
      <formula>$AQ$15</formula>
    </cfRule>
    <cfRule type="cellIs" dxfId="247" priority="130" operator="between">
      <formula>$AQ$13</formula>
      <formula>$AQ$14</formula>
    </cfRule>
    <cfRule type="cellIs" dxfId="246" priority="131" operator="between">
      <formula>$AQ$12</formula>
      <formula>$AQ$13</formula>
    </cfRule>
  </conditionalFormatting>
  <conditionalFormatting sqref="BO19">
    <cfRule type="cellIs" dxfId="245" priority="124" operator="between">
      <formula>$AQ$15</formula>
      <formula>1000</formula>
    </cfRule>
    <cfRule type="cellIs" dxfId="244" priority="125" operator="between">
      <formula>$AQ$14</formula>
      <formula>$AQ$15</formula>
    </cfRule>
    <cfRule type="cellIs" dxfId="243" priority="126" operator="between">
      <formula>$AQ$13</formula>
      <formula>$AQ$14</formula>
    </cfRule>
    <cfRule type="cellIs" dxfId="242" priority="127" operator="between">
      <formula>$AQ$12</formula>
      <formula>$AQ$13</formula>
    </cfRule>
  </conditionalFormatting>
  <conditionalFormatting sqref="CP19">
    <cfRule type="cellIs" dxfId="241" priority="120" operator="between">
      <formula>$AQ$15</formula>
      <formula>1000</formula>
    </cfRule>
    <cfRule type="cellIs" dxfId="240" priority="121" operator="between">
      <formula>$AQ$14</formula>
      <formula>$AQ$15</formula>
    </cfRule>
    <cfRule type="cellIs" dxfId="239" priority="122" operator="between">
      <formula>$AQ$13</formula>
      <formula>$AQ$14</formula>
    </cfRule>
    <cfRule type="cellIs" dxfId="238" priority="123" operator="between">
      <formula>$AQ$12</formula>
      <formula>$AQ$13</formula>
    </cfRule>
  </conditionalFormatting>
  <conditionalFormatting sqref="DZ19">
    <cfRule type="cellIs" dxfId="237" priority="116" operator="between">
      <formula>$AQ$15</formula>
      <formula>1000</formula>
    </cfRule>
    <cfRule type="cellIs" dxfId="236" priority="117" operator="between">
      <formula>$AQ$14</formula>
      <formula>$AQ$15</formula>
    </cfRule>
    <cfRule type="cellIs" dxfId="235" priority="118" operator="between">
      <formula>$AQ$13</formula>
      <formula>$AQ$14</formula>
    </cfRule>
    <cfRule type="cellIs" dxfId="234" priority="119" operator="between">
      <formula>$AQ$12</formula>
      <formula>$AQ$13</formula>
    </cfRule>
  </conditionalFormatting>
  <conditionalFormatting sqref="FH19">
    <cfRule type="cellIs" dxfId="233" priority="112" operator="between">
      <formula>$AQ$15</formula>
      <formula>1000</formula>
    </cfRule>
    <cfRule type="cellIs" dxfId="232" priority="113" operator="between">
      <formula>$AQ$14</formula>
      <formula>$AQ$15</formula>
    </cfRule>
    <cfRule type="cellIs" dxfId="231" priority="114" operator="between">
      <formula>$AQ$13</formula>
      <formula>$AQ$14</formula>
    </cfRule>
    <cfRule type="cellIs" dxfId="230" priority="115" operator="between">
      <formula>$AQ$12</formula>
      <formula>$AQ$13</formula>
    </cfRule>
  </conditionalFormatting>
  <conditionalFormatting sqref="HX19">
    <cfRule type="cellIs" dxfId="229" priority="108" operator="between">
      <formula>$AQ$15</formula>
      <formula>1000</formula>
    </cfRule>
    <cfRule type="cellIs" dxfId="228" priority="109" operator="between">
      <formula>$AQ$14</formula>
      <formula>$AQ$15</formula>
    </cfRule>
    <cfRule type="cellIs" dxfId="227" priority="110" operator="between">
      <formula>$AQ$13</formula>
      <formula>$AQ$14</formula>
    </cfRule>
    <cfRule type="cellIs" dxfId="226" priority="111" operator="between">
      <formula>$AQ$12</formula>
      <formula>$AQ$13</formula>
    </cfRule>
  </conditionalFormatting>
  <conditionalFormatting sqref="GP19">
    <cfRule type="cellIs" dxfId="225" priority="100" operator="between">
      <formula>$AQ$15</formula>
      <formula>1000</formula>
    </cfRule>
    <cfRule type="cellIs" dxfId="224" priority="101" operator="between">
      <formula>$AQ$14</formula>
      <formula>$AQ$15</formula>
    </cfRule>
    <cfRule type="cellIs" dxfId="223" priority="102" operator="between">
      <formula>$AQ$13</formula>
      <formula>$AQ$14</formula>
    </cfRule>
    <cfRule type="cellIs" dxfId="222" priority="103" operator="between">
      <formula>$AQ$12</formula>
      <formula>$AQ$13</formula>
    </cfRule>
  </conditionalFormatting>
  <conditionalFormatting sqref="K1:K1048576 M1:M1048576">
    <cfRule type="expression" dxfId="221" priority="97" stopIfTrue="1">
      <formula>IF(K1=$BS$1,1,0)</formula>
    </cfRule>
    <cfRule type="expression" dxfId="220" priority="98">
      <formula>IF(K1=$AR$1,1,0)</formula>
    </cfRule>
    <cfRule type="expression" dxfId="219" priority="99">
      <formula>IF(K1=$Q$1,1,0)</formula>
    </cfRule>
  </conditionalFormatting>
  <conditionalFormatting sqref="CN1:CN1048576 AL1:AL1048576">
    <cfRule type="cellIs" dxfId="218" priority="137349" operator="between">
      <formula>AQ$19</formula>
      <formula>1000</formula>
    </cfRule>
    <cfRule type="cellIs" dxfId="217" priority="137350" operator="between">
      <formula>AQ$18</formula>
      <formula>AQ$19</formula>
    </cfRule>
  </conditionalFormatting>
  <conditionalFormatting sqref="DU1:DU1048576 FC1:FC1048576 GK1:GK1048576 HS1:HS1048576 JA1:JA1048576 KI1:KI1048576 LQ1:LQ1048576 MY1:MY1048576 OG1:OG1048576 PO1:PO1048576 QW1:QW1048576 SE1:SE1048576 TM1:TM19 UU1:UU19 WC1:WC19">
    <cfRule type="cellIs" dxfId="216" priority="137361" operator="between">
      <formula>EC$19</formula>
      <formula>1000</formula>
    </cfRule>
    <cfRule type="cellIs" dxfId="215" priority="137362" operator="between">
      <formula>EC$18</formula>
      <formula>EC$19</formula>
    </cfRule>
  </conditionalFormatting>
  <conditionalFormatting sqref="AI1:AI1048576 AL1:AL1048576 AP1:AP1048576">
    <cfRule type="cellIs" dxfId="214" priority="137445" operator="between">
      <formula>$AQ$19</formula>
      <formula>1000</formula>
    </cfRule>
    <cfRule type="cellIs" dxfId="213" priority="137446" operator="between">
      <formula>$AQ$18</formula>
      <formula>$AQ$19</formula>
    </cfRule>
    <cfRule type="cellIs" dxfId="212" priority="137447" operator="between">
      <formula>$AQ$17</formula>
      <formula>$AQ$18</formula>
    </cfRule>
    <cfRule type="cellIs" dxfId="211" priority="137448" operator="between">
      <formula>$AQ$16</formula>
      <formula>$AQ$17</formula>
    </cfRule>
  </conditionalFormatting>
  <conditionalFormatting sqref="BJ1:BJ1048576 BM1:BM1048576 BQ1:BQ1048576">
    <cfRule type="cellIs" dxfId="210" priority="137481" operator="between">
      <formula>$BR$19</formula>
      <formula>1000</formula>
    </cfRule>
    <cfRule type="cellIs" dxfId="209" priority="137482" operator="between">
      <formula>$BR$18</formula>
      <formula>$BR$19</formula>
    </cfRule>
    <cfRule type="cellIs" dxfId="208" priority="137483" operator="between">
      <formula>$BR$17</formula>
      <formula>$BR$18</formula>
    </cfRule>
    <cfRule type="cellIs" dxfId="207" priority="137484" operator="between">
      <formula>$BR$16</formula>
      <formula>$BR$17</formula>
    </cfRule>
  </conditionalFormatting>
  <conditionalFormatting sqref="CK1:CK1048576 CN1:CN1048576 CR1:CR1048576">
    <cfRule type="cellIs" dxfId="206" priority="137517" operator="between">
      <formula>$CS$19</formula>
      <formula>1000</formula>
    </cfRule>
    <cfRule type="cellIs" dxfId="205" priority="137518" operator="between">
      <formula>$CS$18</formula>
      <formula>$CS$19</formula>
    </cfRule>
    <cfRule type="cellIs" dxfId="204" priority="137519" operator="between">
      <formula>$CS$17</formula>
      <formula>$CS$18</formula>
    </cfRule>
    <cfRule type="cellIs" dxfId="203" priority="137520" operator="between">
      <formula>$CS$16</formula>
      <formula>$CS$17</formula>
    </cfRule>
  </conditionalFormatting>
  <conditionalFormatting sqref="MT1:MT1048576 MW1:MW1048576 NA1:NA1048576 ND1:ND1048576">
    <cfRule type="cellIs" dxfId="202" priority="137553" stopIfTrue="1" operator="between">
      <formula>$NG$13</formula>
      <formula>1000</formula>
    </cfRule>
    <cfRule type="cellIs" dxfId="201" priority="137554" operator="between">
      <formula>$NG$12</formula>
      <formula>$NG$13</formula>
    </cfRule>
  </conditionalFormatting>
  <conditionalFormatting sqref="DR1:DR1048576 DU1:DU1048576 DY1:DY1048576 EB1:EB1048576">
    <cfRule type="cellIs" dxfId="200" priority="137601" operator="between">
      <formula>$EC$19</formula>
      <formula>1000</formula>
    </cfRule>
    <cfRule type="cellIs" dxfId="199" priority="137602" operator="between">
      <formula>$EC$18</formula>
      <formula>$EC$19</formula>
    </cfRule>
    <cfRule type="cellIs" dxfId="198" priority="137603" operator="between">
      <formula>$EC$17</formula>
      <formula>$EC$18</formula>
    </cfRule>
    <cfRule type="cellIs" dxfId="197" priority="137604" operator="between">
      <formula>$EC$16</formula>
      <formula>$EC$17</formula>
    </cfRule>
  </conditionalFormatting>
  <conditionalFormatting sqref="EZ1:EZ1048576 FC1:FC1048576 FG1:FG1048576 FJ1:FJ1048576">
    <cfRule type="cellIs" dxfId="196" priority="137649" operator="between">
      <formula>$FK$19</formula>
      <formula>1000</formula>
    </cfRule>
    <cfRule type="cellIs" dxfId="195" priority="137650" operator="between">
      <formula>$FK$18</formula>
      <formula>$FK$19</formula>
    </cfRule>
    <cfRule type="cellIs" dxfId="194" priority="137651" operator="between">
      <formula>$FK$17</formula>
      <formula>$FK$18</formula>
    </cfRule>
    <cfRule type="cellIs" dxfId="193" priority="137652" operator="between">
      <formula>$FK$16</formula>
      <formula>$FK$17</formula>
    </cfRule>
  </conditionalFormatting>
  <conditionalFormatting sqref="GH1:GH1048576 GK1:GK1048576 GO1:GO1048576 GR1:GR1048576">
    <cfRule type="cellIs" dxfId="192" priority="137697" operator="between">
      <formula>$GS$19</formula>
      <formula>1000</formula>
    </cfRule>
    <cfRule type="cellIs" dxfId="191" priority="137698" operator="between">
      <formula>$GS$18</formula>
      <formula>$GS$19</formula>
    </cfRule>
    <cfRule type="cellIs" dxfId="190" priority="137699" operator="between">
      <formula>$GS$17</formula>
      <formula>$GS$18</formula>
    </cfRule>
    <cfRule type="cellIs" dxfId="189" priority="137700" operator="between">
      <formula>$GS$16</formula>
      <formula>$GS$17</formula>
    </cfRule>
  </conditionalFormatting>
  <conditionalFormatting sqref="HP1:HP1048576 HS1:HS1048576 HW1:HW1048576 HZ1:HZ1048576">
    <cfRule type="cellIs" dxfId="188" priority="137745" operator="between">
      <formula>$IA$19</formula>
      <formula>1000</formula>
    </cfRule>
    <cfRule type="cellIs" dxfId="187" priority="137746" operator="between">
      <formula>$IA$18</formula>
      <formula>$IA$19</formula>
    </cfRule>
    <cfRule type="cellIs" dxfId="186" priority="137747" operator="between">
      <formula>$IA$17</formula>
      <formula>$IA$18</formula>
    </cfRule>
    <cfRule type="cellIs" dxfId="185" priority="137748" operator="between">
      <formula>$IA$16</formula>
      <formula>$IA$17</formula>
    </cfRule>
  </conditionalFormatting>
  <conditionalFormatting sqref="IV1:IV1048576 IY1:IY1048576 JC1:JC1048576 JF1:JF1048576">
    <cfRule type="cellIs" dxfId="184" priority="137795" stopIfTrue="1" operator="between">
      <formula>$JI$13</formula>
      <formula>1000</formula>
    </cfRule>
    <cfRule type="cellIs" dxfId="183" priority="137796" operator="between">
      <formula>$JI$12</formula>
      <formula>$JI$13</formula>
    </cfRule>
  </conditionalFormatting>
  <conditionalFormatting sqref="IX1:IX1048576 JA1:JA1048576 JE1:JE1048576 JH1:JH1048576">
    <cfRule type="cellIs" dxfId="182" priority="137841" operator="between">
      <formula>$JI$19</formula>
      <formula>1000</formula>
    </cfRule>
    <cfRule type="cellIs" dxfId="181" priority="137842" operator="between">
      <formula>$JI$18</formula>
      <formula>$JI$19</formula>
    </cfRule>
    <cfRule type="cellIs" dxfId="180" priority="137843" operator="between">
      <formula>$JI$17</formula>
      <formula>$JI$18</formula>
    </cfRule>
    <cfRule type="cellIs" dxfId="179" priority="137844" operator="between">
      <formula>$JI$16</formula>
      <formula>$JI$17</formula>
    </cfRule>
  </conditionalFormatting>
  <conditionalFormatting sqref="KD1:KD1048576 KG1:KG1048576 KK1:KK1048576 KN1:KN1048576">
    <cfRule type="cellIs" dxfId="178" priority="137891" stopIfTrue="1" operator="between">
      <formula>$KQ$13</formula>
      <formula>1000</formula>
    </cfRule>
    <cfRule type="cellIs" dxfId="177" priority="137892" operator="between">
      <formula>$KQ$12</formula>
      <formula>$KQ$13</formula>
    </cfRule>
  </conditionalFormatting>
  <conditionalFormatting sqref="KF1:KF1048576 KI1:KI1048576 KM1:KM1048576 KP1:KP1048576">
    <cfRule type="cellIs" dxfId="176" priority="137937" operator="between">
      <formula>$KQ$19</formula>
      <formula>1000</formula>
    </cfRule>
    <cfRule type="cellIs" dxfId="175" priority="137938" operator="between">
      <formula>$KQ$18</formula>
      <formula>$KQ$19</formula>
    </cfRule>
    <cfRule type="cellIs" dxfId="174" priority="137939" operator="between">
      <formula>$KQ$17</formula>
      <formula>$KQ$18</formula>
    </cfRule>
    <cfRule type="cellIs" dxfId="173" priority="137940" operator="between">
      <formula>$KQ$16</formula>
      <formula>$KQ$17</formula>
    </cfRule>
  </conditionalFormatting>
  <conditionalFormatting sqref="LL1:LL1048576 LO1:LO1048576 LS1:LS1048576 LV1:LV1048576">
    <cfRule type="cellIs" dxfId="172" priority="137987" stopIfTrue="1" operator="between">
      <formula>$LY$13</formula>
      <formula>1000</formula>
    </cfRule>
    <cfRule type="cellIs" dxfId="171" priority="137988" operator="between">
      <formula>$LY$12</formula>
      <formula>$LY$13</formula>
    </cfRule>
  </conditionalFormatting>
  <conditionalFormatting sqref="LN1:LN1048576 LQ1:LQ1048576 LU1:LU1048576 LX1:LX1048576">
    <cfRule type="cellIs" dxfId="170" priority="138033" operator="between">
      <formula>$LY$19</formula>
      <formula>1000</formula>
    </cfRule>
    <cfRule type="cellIs" dxfId="169" priority="138034" operator="between">
      <formula>$LY$18</formula>
      <formula>$LY$19</formula>
    </cfRule>
    <cfRule type="cellIs" dxfId="168" priority="138035" operator="between">
      <formula>$LY$17</formula>
      <formula>$LY$18</formula>
    </cfRule>
    <cfRule type="cellIs" dxfId="167" priority="138036" operator="between">
      <formula>$LY$16</formula>
      <formula>$LY$17</formula>
    </cfRule>
  </conditionalFormatting>
  <conditionalFormatting sqref="MV1:MV1048576 MY1:MY1048576 NC1:NC1048576 NF1:NF1048576">
    <cfRule type="cellIs" dxfId="166" priority="138081" operator="between">
      <formula>$NG$19</formula>
      <formula>1000</formula>
    </cfRule>
    <cfRule type="cellIs" dxfId="165" priority="138082" operator="between">
      <formula>$NG$18</formula>
      <formula>$NG$19</formula>
    </cfRule>
    <cfRule type="cellIs" dxfId="164" priority="138083" operator="between">
      <formula>$NG$17</formula>
      <formula>$NG$18</formula>
    </cfRule>
    <cfRule type="cellIs" dxfId="163" priority="138084" operator="between">
      <formula>$NG$16</formula>
      <formula>$NG$17</formula>
    </cfRule>
  </conditionalFormatting>
  <conditionalFormatting sqref="OB1:OB1048576 OE1:OE1048576 OI1:OI1048576 OL1:OL1048576">
    <cfRule type="cellIs" dxfId="162" priority="138131" stopIfTrue="1" operator="between">
      <formula>$OO$13</formula>
      <formula>1000</formula>
    </cfRule>
    <cfRule type="cellIs" dxfId="161" priority="138132" operator="between">
      <formula>$OO$12</formula>
      <formula>$OO$13</formula>
    </cfRule>
  </conditionalFormatting>
  <conditionalFormatting sqref="OD1:OD1048576 OG1:OG1048576 OK1:OK1048576 ON1:ON1048576">
    <cfRule type="cellIs" dxfId="160" priority="138177" operator="between">
      <formula>$OO$19</formula>
      <formula>1000</formula>
    </cfRule>
    <cfRule type="cellIs" dxfId="159" priority="138178" operator="between">
      <formula>$OO$18</formula>
      <formula>$OO$19</formula>
    </cfRule>
    <cfRule type="cellIs" dxfId="158" priority="138179" operator="between">
      <formula>$OO$17</formula>
      <formula>$OO$18</formula>
    </cfRule>
    <cfRule type="cellIs" dxfId="157" priority="138180" operator="between">
      <formula>$OO$16</formula>
      <formula>$OO$17</formula>
    </cfRule>
  </conditionalFormatting>
  <conditionalFormatting sqref="PJ1:PJ1048576 PM1:PM1048576 PQ1:PQ1048576 PT1:PT1048576">
    <cfRule type="cellIs" dxfId="156" priority="138227" stopIfTrue="1" operator="between">
      <formula>$PW$13</formula>
      <formula>1000</formula>
    </cfRule>
    <cfRule type="cellIs" dxfId="155" priority="138228" operator="between">
      <formula>$PW$12</formula>
      <formula>$PW$13</formula>
    </cfRule>
  </conditionalFormatting>
  <conditionalFormatting sqref="PL1:PL1048576 PO1:PO1048576 PS1:PS1048576 PV1:PV1048576">
    <cfRule type="cellIs" dxfId="154" priority="138273" operator="between">
      <formula>$PW$19</formula>
      <formula>1000</formula>
    </cfRule>
    <cfRule type="cellIs" dxfId="153" priority="138274" operator="between">
      <formula>$PW$18</formula>
      <formula>$PW$19</formula>
    </cfRule>
    <cfRule type="cellIs" dxfId="152" priority="138275" operator="between">
      <formula>$PW$17</formula>
      <formula>$PW$18</formula>
    </cfRule>
    <cfRule type="cellIs" dxfId="151" priority="138276" operator="between">
      <formula>$PW$16</formula>
      <formula>$PW$17</formula>
    </cfRule>
  </conditionalFormatting>
  <conditionalFormatting sqref="QR1:QR1048576 QU1:QU1048576 QY1:QY1048576 RB1:RB1048576">
    <cfRule type="cellIs" dxfId="150" priority="138323" stopIfTrue="1" operator="between">
      <formula>$RE$13</formula>
      <formula>1000</formula>
    </cfRule>
    <cfRule type="cellIs" dxfId="149" priority="138324" operator="between">
      <formula>$RE$12</formula>
      <formula>$RE$13</formula>
    </cfRule>
  </conditionalFormatting>
  <conditionalFormatting sqref="QT1:QT1048576 QW1:QW1048576 RA1:RA1048576 RD1:RD1048576">
    <cfRule type="cellIs" dxfId="148" priority="138369" operator="between">
      <formula>$RE$19</formula>
      <formula>1000</formula>
    </cfRule>
    <cfRule type="cellIs" dxfId="147" priority="138370" operator="between">
      <formula>$RE$18</formula>
      <formula>$RE$19</formula>
    </cfRule>
    <cfRule type="cellIs" dxfId="146" priority="138371" operator="between">
      <formula>$RE$17</formula>
      <formula>$RE$18</formula>
    </cfRule>
    <cfRule type="cellIs" dxfId="145" priority="138372" operator="between">
      <formula>$RE$16</formula>
      <formula>$RE$17</formula>
    </cfRule>
  </conditionalFormatting>
  <conditionalFormatting sqref="SB1:SB1048576 SE1:SE1048576 SI1:SI1048576 SL1:SL1048576 TM1:TM19 TQ1:TQ19 TT1:TT19 UU1:UU19 UY1:UY19 VB1:VB19 WC1:WC19 WG1:WG19 WJ1:WJ19 TJ1:TJ19 UR1:UR19 VZ1:VZ19">
    <cfRule type="cellIs" dxfId="144" priority="138561" operator="between">
      <formula>$SM$19</formula>
      <formula>1000</formula>
    </cfRule>
    <cfRule type="cellIs" dxfId="143" priority="138562" operator="between">
      <formula>$SM$18</formula>
      <formula>$SM$19</formula>
    </cfRule>
    <cfRule type="cellIs" dxfId="142" priority="138563" operator="between">
      <formula>$SM$17</formula>
      <formula>$SM$18</formula>
    </cfRule>
    <cfRule type="cellIs" dxfId="141" priority="138564" operator="between">
      <formula>$SM$16</formula>
      <formula>$SM$17</formula>
    </cfRule>
  </conditionalFormatting>
  <conditionalFormatting sqref="DZ1:DZ1048576 DP1:DP1048576 DS1:DS1048576 DW1:DW1048576">
    <cfRule type="cellIs" dxfId="140" priority="142" stopIfTrue="1" operator="between">
      <formula>$EC$13</formula>
      <formula>1000</formula>
    </cfRule>
  </conditionalFormatting>
  <conditionalFormatting sqref="FH1:FH1048576 EX1:EX1048576 FA1:FA1048576 FE1:FE1048576">
    <cfRule type="cellIs" dxfId="139" priority="138" operator="between">
      <formula>$FK$13</formula>
      <formula>1000</formula>
    </cfRule>
    <cfRule type="cellIs" dxfId="138" priority="139" operator="between">
      <formula>$FK$12</formula>
      <formula>$FK$13</formula>
    </cfRule>
  </conditionalFormatting>
  <conditionalFormatting sqref="GP1:GP1048576 GF1:GF1048576 GI1:GI1048576 GM1:GM1048576">
    <cfRule type="cellIs" dxfId="137" priority="106" stopIfTrue="1" operator="between">
      <formula>$GS$13</formula>
      <formula>1000</formula>
    </cfRule>
    <cfRule type="cellIs" dxfId="136" priority="107" operator="between">
      <formula>$GS$12</formula>
      <formula>$GS$13</formula>
    </cfRule>
  </conditionalFormatting>
  <conditionalFormatting sqref="HX1:HX1048576 HN1:HN1048576 HQ1:HQ1048576 HU1:HU1048576">
    <cfRule type="cellIs" dxfId="135" priority="134" operator="between">
      <formula>$IA$13</formula>
      <formula>1000</formula>
    </cfRule>
    <cfRule type="cellIs" dxfId="134" priority="135" stopIfTrue="1" operator="between">
      <formula>$IA$12</formula>
      <formula>$IA$13</formula>
    </cfRule>
  </conditionalFormatting>
  <conditionalFormatting sqref="RZ1:RZ1048576 SC1:SC1048576 SG1:SG1048576 SJ1:SJ1048576 TK1:TK19 TO1:TO1048576 TR1:TR1048576 US1:US1048576 UW1:UW1048576 UZ1:UZ1048576 WA1:WA1048576 WE1:WE1048576 WH1:WH1048576 TH1:TH1048576 UP1:UP1048576 VX1:VX1048576">
    <cfRule type="cellIs" dxfId="133" priority="138419" stopIfTrue="1" operator="between">
      <formula>$SM$13</formula>
      <formula>1000</formula>
    </cfRule>
    <cfRule type="cellIs" dxfId="132" priority="138420" operator="between">
      <formula>$SM$12</formula>
      <formula>$SM$13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J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hidden="1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111</v>
      </c>
      <c r="K1" s="71" t="s">
        <v>30</v>
      </c>
      <c r="L1" s="73" t="s">
        <v>112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189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199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234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246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103</v>
      </c>
      <c r="T2" s="67"/>
      <c r="U2" s="67"/>
      <c r="V2" s="67"/>
      <c r="W2" s="67" t="s">
        <v>104</v>
      </c>
      <c r="X2" s="67"/>
      <c r="Y2" s="67"/>
      <c r="Z2" s="67"/>
      <c r="AA2" s="67" t="s">
        <v>105</v>
      </c>
      <c r="AB2" s="67"/>
      <c r="AC2" s="67"/>
      <c r="AD2" s="67"/>
      <c r="AE2" s="67" t="s">
        <v>106</v>
      </c>
      <c r="AF2" s="67"/>
      <c r="AG2" s="67"/>
      <c r="AH2" s="67"/>
      <c r="AI2" s="79" t="s">
        <v>107</v>
      </c>
      <c r="AJ2" s="79"/>
      <c r="AK2" s="79"/>
      <c r="AL2" s="79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68" t="s">
        <v>103</v>
      </c>
      <c r="AW2" s="68"/>
      <c r="AX2" s="68"/>
      <c r="AY2" s="68"/>
      <c r="AZ2" s="68" t="s">
        <v>104</v>
      </c>
      <c r="BA2" s="68"/>
      <c r="BB2" s="68"/>
      <c r="BC2" s="68"/>
      <c r="BD2" s="68" t="s">
        <v>105</v>
      </c>
      <c r="BE2" s="68"/>
      <c r="BF2" s="68"/>
      <c r="BG2" s="68"/>
      <c r="BH2" s="68" t="s">
        <v>106</v>
      </c>
      <c r="BI2" s="68"/>
      <c r="BJ2" s="68"/>
      <c r="BK2" s="68"/>
      <c r="BL2" s="77" t="s">
        <v>107</v>
      </c>
      <c r="BM2" s="77"/>
      <c r="BN2" s="77"/>
      <c r="BO2" s="77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67" t="s">
        <v>103</v>
      </c>
      <c r="BZ2" s="67"/>
      <c r="CA2" s="67"/>
      <c r="CB2" s="67"/>
      <c r="CC2" s="67" t="s">
        <v>104</v>
      </c>
      <c r="CD2" s="67"/>
      <c r="CE2" s="67"/>
      <c r="CF2" s="67"/>
      <c r="CG2" s="67" t="s">
        <v>105</v>
      </c>
      <c r="CH2" s="67"/>
      <c r="CI2" s="67"/>
      <c r="CJ2" s="67"/>
      <c r="CK2" s="67" t="s">
        <v>106</v>
      </c>
      <c r="CL2" s="67"/>
      <c r="CM2" s="67"/>
      <c r="CN2" s="67"/>
      <c r="CO2" s="79" t="s">
        <v>107</v>
      </c>
      <c r="CP2" s="79"/>
      <c r="CQ2" s="79"/>
      <c r="CR2" s="79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67" t="s">
        <v>103</v>
      </c>
      <c r="DE2" s="67"/>
      <c r="DF2" s="67"/>
      <c r="DG2" s="67"/>
      <c r="DH2" s="67" t="s">
        <v>104</v>
      </c>
      <c r="DI2" s="67"/>
      <c r="DJ2" s="67"/>
      <c r="DK2" s="67"/>
      <c r="DL2" s="67" t="s">
        <v>105</v>
      </c>
      <c r="DM2" s="67"/>
      <c r="DN2" s="67"/>
      <c r="DO2" s="67"/>
      <c r="DP2" s="67" t="s">
        <v>106</v>
      </c>
      <c r="DQ2" s="67"/>
      <c r="DR2" s="67"/>
      <c r="DS2" s="67"/>
      <c r="DT2" s="76" t="s">
        <v>107</v>
      </c>
      <c r="DU2" s="76"/>
      <c r="DV2" s="76"/>
      <c r="DW2" s="76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68" t="s">
        <v>103</v>
      </c>
      <c r="EG2" s="68"/>
      <c r="EH2" s="68"/>
      <c r="EI2" s="68"/>
      <c r="EJ2" s="68" t="s">
        <v>104</v>
      </c>
      <c r="EK2" s="68"/>
      <c r="EL2" s="68"/>
      <c r="EM2" s="68"/>
      <c r="EN2" s="68" t="s">
        <v>105</v>
      </c>
      <c r="EO2" s="68"/>
      <c r="EP2" s="68"/>
      <c r="EQ2" s="68"/>
      <c r="ER2" s="68" t="s">
        <v>106</v>
      </c>
      <c r="ES2" s="68"/>
      <c r="ET2" s="68"/>
      <c r="EU2" s="68"/>
      <c r="EV2" s="77" t="s">
        <v>107</v>
      </c>
      <c r="EW2" s="77"/>
      <c r="EX2" s="77"/>
      <c r="EY2" s="77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67" t="s">
        <v>103</v>
      </c>
      <c r="FI2" s="67"/>
      <c r="FJ2" s="67"/>
      <c r="FK2" s="67"/>
      <c r="FL2" s="67" t="s">
        <v>104</v>
      </c>
      <c r="FM2" s="67"/>
      <c r="FN2" s="67"/>
      <c r="FO2" s="67"/>
      <c r="FP2" s="67" t="s">
        <v>105</v>
      </c>
      <c r="FQ2" s="67"/>
      <c r="FR2" s="67"/>
      <c r="FS2" s="67"/>
      <c r="FT2" s="67" t="s">
        <v>106</v>
      </c>
      <c r="FU2" s="67"/>
      <c r="FV2" s="67"/>
      <c r="FW2" s="67"/>
      <c r="FX2" s="76" t="s">
        <v>107</v>
      </c>
      <c r="FY2" s="76"/>
      <c r="FZ2" s="76"/>
      <c r="GA2" s="76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68" t="s">
        <v>103</v>
      </c>
      <c r="GK2" s="68"/>
      <c r="GL2" s="68"/>
      <c r="GM2" s="68"/>
      <c r="GN2" s="68" t="s">
        <v>104</v>
      </c>
      <c r="GO2" s="68"/>
      <c r="GP2" s="68"/>
      <c r="GQ2" s="68"/>
      <c r="GR2" s="68" t="s">
        <v>105</v>
      </c>
      <c r="GS2" s="68"/>
      <c r="GT2" s="68"/>
      <c r="GU2" s="68"/>
      <c r="GV2" s="68" t="s">
        <v>106</v>
      </c>
      <c r="GW2" s="68"/>
      <c r="GX2" s="68"/>
      <c r="GY2" s="68"/>
      <c r="GZ2" s="77" t="s">
        <v>107</v>
      </c>
      <c r="HA2" s="77"/>
      <c r="HB2" s="77"/>
      <c r="HC2" s="77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67" t="s">
        <v>103</v>
      </c>
      <c r="HM2" s="67"/>
      <c r="HN2" s="67"/>
      <c r="HO2" s="67"/>
      <c r="HP2" s="67" t="s">
        <v>104</v>
      </c>
      <c r="HQ2" s="67"/>
      <c r="HR2" s="67"/>
      <c r="HS2" s="67"/>
      <c r="HT2" s="67" t="s">
        <v>105</v>
      </c>
      <c r="HU2" s="67"/>
      <c r="HV2" s="67"/>
      <c r="HW2" s="67"/>
      <c r="HX2" s="67" t="s">
        <v>106</v>
      </c>
      <c r="HY2" s="67"/>
      <c r="HZ2" s="67"/>
      <c r="IA2" s="67"/>
      <c r="IB2" s="76" t="s">
        <v>107</v>
      </c>
      <c r="IC2" s="76"/>
      <c r="ID2" s="76"/>
      <c r="IE2" s="76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68" t="s">
        <v>103</v>
      </c>
      <c r="IO2" s="68"/>
      <c r="IP2" s="68"/>
      <c r="IQ2" s="68"/>
      <c r="IR2" s="68" t="s">
        <v>104</v>
      </c>
      <c r="IS2" s="68"/>
      <c r="IT2" s="68"/>
      <c r="IU2" s="68"/>
      <c r="IV2" s="68" t="s">
        <v>105</v>
      </c>
      <c r="IW2" s="68"/>
      <c r="IX2" s="68"/>
      <c r="IY2" s="68"/>
      <c r="IZ2" s="68" t="s">
        <v>106</v>
      </c>
      <c r="JA2" s="68"/>
      <c r="JB2" s="68"/>
      <c r="JC2" s="68"/>
      <c r="JD2" s="77" t="s">
        <v>107</v>
      </c>
      <c r="JE2" s="77"/>
      <c r="JF2" s="77"/>
      <c r="JG2" s="77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67" t="s">
        <v>103</v>
      </c>
      <c r="JQ2" s="67"/>
      <c r="JR2" s="67"/>
      <c r="JS2" s="67"/>
      <c r="JT2" s="67" t="s">
        <v>104</v>
      </c>
      <c r="JU2" s="67"/>
      <c r="JV2" s="67"/>
      <c r="JW2" s="67"/>
      <c r="JX2" s="67" t="s">
        <v>105</v>
      </c>
      <c r="JY2" s="67"/>
      <c r="JZ2" s="67"/>
      <c r="KA2" s="67"/>
      <c r="KB2" s="67" t="s">
        <v>106</v>
      </c>
      <c r="KC2" s="67"/>
      <c r="KD2" s="67"/>
      <c r="KE2" s="67"/>
      <c r="KF2" s="76" t="s">
        <v>107</v>
      </c>
      <c r="KG2" s="76"/>
      <c r="KH2" s="76"/>
      <c r="KI2" s="76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68" t="s">
        <v>103</v>
      </c>
      <c r="KS2" s="68"/>
      <c r="KT2" s="68"/>
      <c r="KU2" s="68"/>
      <c r="KV2" s="68" t="s">
        <v>104</v>
      </c>
      <c r="KW2" s="68"/>
      <c r="KX2" s="68"/>
      <c r="KY2" s="68"/>
      <c r="KZ2" s="68" t="s">
        <v>105</v>
      </c>
      <c r="LA2" s="68"/>
      <c r="LB2" s="68"/>
      <c r="LC2" s="68"/>
      <c r="LD2" s="68" t="s">
        <v>106</v>
      </c>
      <c r="LE2" s="68"/>
      <c r="LF2" s="68"/>
      <c r="LG2" s="68"/>
      <c r="LH2" s="77" t="s">
        <v>107</v>
      </c>
      <c r="LI2" s="77"/>
      <c r="LJ2" s="77"/>
      <c r="LK2" s="77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67" t="s">
        <v>103</v>
      </c>
      <c r="LU2" s="67"/>
      <c r="LV2" s="67"/>
      <c r="LW2" s="67"/>
      <c r="LX2" s="67" t="s">
        <v>104</v>
      </c>
      <c r="LY2" s="67"/>
      <c r="LZ2" s="67"/>
      <c r="MA2" s="67"/>
      <c r="MB2" s="67" t="s">
        <v>105</v>
      </c>
      <c r="MC2" s="67"/>
      <c r="MD2" s="67"/>
      <c r="ME2" s="67"/>
      <c r="MF2" s="67" t="s">
        <v>106</v>
      </c>
      <c r="MG2" s="67"/>
      <c r="MH2" s="67"/>
      <c r="MI2" s="67"/>
      <c r="MJ2" s="76" t="s">
        <v>107</v>
      </c>
      <c r="MK2" s="76"/>
      <c r="ML2" s="76"/>
      <c r="MM2" s="76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68" t="s">
        <v>103</v>
      </c>
      <c r="MW2" s="68"/>
      <c r="MX2" s="68"/>
      <c r="MY2" s="68"/>
      <c r="MZ2" s="68" t="s">
        <v>104</v>
      </c>
      <c r="NA2" s="68"/>
      <c r="NB2" s="68"/>
      <c r="NC2" s="68"/>
      <c r="ND2" s="68" t="s">
        <v>105</v>
      </c>
      <c r="NE2" s="68"/>
      <c r="NF2" s="68"/>
      <c r="NG2" s="68"/>
      <c r="NH2" s="68" t="s">
        <v>106</v>
      </c>
      <c r="NI2" s="68"/>
      <c r="NJ2" s="68"/>
      <c r="NK2" s="68"/>
      <c r="NL2" s="77" t="s">
        <v>107</v>
      </c>
      <c r="NM2" s="77"/>
      <c r="NN2" s="77"/>
      <c r="NO2" s="77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67" t="s">
        <v>103</v>
      </c>
      <c r="NY2" s="67"/>
      <c r="NZ2" s="67"/>
      <c r="OA2" s="67"/>
      <c r="OB2" s="67" t="s">
        <v>104</v>
      </c>
      <c r="OC2" s="67"/>
      <c r="OD2" s="67"/>
      <c r="OE2" s="67"/>
      <c r="OF2" s="67" t="s">
        <v>105</v>
      </c>
      <c r="OG2" s="67"/>
      <c r="OH2" s="67"/>
      <c r="OI2" s="67"/>
      <c r="OJ2" s="67" t="s">
        <v>106</v>
      </c>
      <c r="OK2" s="67"/>
      <c r="OL2" s="67"/>
      <c r="OM2" s="67"/>
      <c r="ON2" s="76" t="s">
        <v>107</v>
      </c>
      <c r="OO2" s="76"/>
      <c r="OP2" s="76"/>
      <c r="OQ2" s="76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68" t="s">
        <v>103</v>
      </c>
      <c r="PA2" s="68"/>
      <c r="PB2" s="68"/>
      <c r="PC2" s="68"/>
      <c r="PD2" s="68" t="s">
        <v>104</v>
      </c>
      <c r="PE2" s="68"/>
      <c r="PF2" s="68"/>
      <c r="PG2" s="68"/>
      <c r="PH2" s="68" t="s">
        <v>105</v>
      </c>
      <c r="PI2" s="68"/>
      <c r="PJ2" s="68"/>
      <c r="PK2" s="68"/>
      <c r="PL2" s="68" t="s">
        <v>106</v>
      </c>
      <c r="PM2" s="68"/>
      <c r="PN2" s="68"/>
      <c r="PO2" s="68"/>
      <c r="PP2" s="77" t="s">
        <v>107</v>
      </c>
      <c r="PQ2" s="77"/>
      <c r="PR2" s="77"/>
      <c r="PS2" s="77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67" t="s">
        <v>103</v>
      </c>
      <c r="QC2" s="67"/>
      <c r="QD2" s="67"/>
      <c r="QE2" s="67"/>
      <c r="QF2" s="67" t="s">
        <v>104</v>
      </c>
      <c r="QG2" s="67"/>
      <c r="QH2" s="67"/>
      <c r="QI2" s="67"/>
      <c r="QJ2" s="67" t="s">
        <v>105</v>
      </c>
      <c r="QK2" s="67"/>
      <c r="QL2" s="67"/>
      <c r="QM2" s="67"/>
      <c r="QN2" s="67" t="s">
        <v>106</v>
      </c>
      <c r="QO2" s="67"/>
      <c r="QP2" s="67"/>
      <c r="QQ2" s="67"/>
      <c r="QR2" s="76" t="s">
        <v>107</v>
      </c>
      <c r="QS2" s="76"/>
      <c r="QT2" s="76"/>
      <c r="QU2" s="76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68" t="s">
        <v>103</v>
      </c>
      <c r="RE2" s="68"/>
      <c r="RF2" s="68"/>
      <c r="RG2" s="68"/>
      <c r="RH2" s="68" t="s">
        <v>104</v>
      </c>
      <c r="RI2" s="68"/>
      <c r="RJ2" s="68"/>
      <c r="RK2" s="68"/>
      <c r="RL2" s="68" t="s">
        <v>105</v>
      </c>
      <c r="RM2" s="68"/>
      <c r="RN2" s="68"/>
      <c r="RO2" s="68"/>
      <c r="RP2" s="68" t="s">
        <v>106</v>
      </c>
      <c r="RQ2" s="68"/>
      <c r="RR2" s="68"/>
      <c r="RS2" s="68"/>
      <c r="RT2" s="77" t="s">
        <v>107</v>
      </c>
      <c r="RU2" s="77"/>
      <c r="RV2" s="77"/>
      <c r="RW2" s="77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67" t="s">
        <v>103</v>
      </c>
      <c r="SG2" s="67"/>
      <c r="SH2" s="67"/>
      <c r="SI2" s="67"/>
      <c r="SJ2" s="67" t="s">
        <v>104</v>
      </c>
      <c r="SK2" s="67"/>
      <c r="SL2" s="67"/>
      <c r="SM2" s="67"/>
      <c r="SN2" s="67" t="s">
        <v>105</v>
      </c>
      <c r="SO2" s="67"/>
      <c r="SP2" s="67"/>
      <c r="SQ2" s="67"/>
      <c r="SR2" s="67" t="s">
        <v>106</v>
      </c>
      <c r="SS2" s="67"/>
      <c r="ST2" s="67"/>
      <c r="SU2" s="67"/>
      <c r="SV2" s="76" t="s">
        <v>107</v>
      </c>
      <c r="SW2" s="76"/>
      <c r="SX2" s="76"/>
      <c r="SY2" s="76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68" t="s">
        <v>103</v>
      </c>
      <c r="TI2" s="68"/>
      <c r="TJ2" s="68"/>
      <c r="TK2" s="68"/>
      <c r="TL2" s="68" t="s">
        <v>104</v>
      </c>
      <c r="TM2" s="68"/>
      <c r="TN2" s="68"/>
      <c r="TO2" s="68"/>
      <c r="TP2" s="68" t="s">
        <v>105</v>
      </c>
      <c r="TQ2" s="68"/>
      <c r="TR2" s="68"/>
      <c r="TS2" s="68"/>
      <c r="TT2" s="68" t="s">
        <v>106</v>
      </c>
      <c r="TU2" s="68"/>
      <c r="TV2" s="68"/>
      <c r="TW2" s="68"/>
      <c r="TX2" s="78" t="s">
        <v>107</v>
      </c>
      <c r="TY2" s="78"/>
      <c r="TZ2" s="78"/>
      <c r="UA2" s="78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140</v>
      </c>
      <c r="C4" s="4" t="s">
        <v>3</v>
      </c>
      <c r="D4" s="4">
        <v>2006</v>
      </c>
      <c r="E4" s="9">
        <f>SUM(J4:P4)+SUM(J4:M4)*0.0000001+SUM(J4)*0.0000000000001</f>
        <v>159.80001050000536</v>
      </c>
      <c r="F4" s="3" t="str">
        <f>IF(OR(AND(AN4&gt;=AU$16,AO4&gt;=AU$20,AN4&lt;&gt;"",AM4=""),AND(AS4&gt;=AU$16,AT4&gt;=AU$20,AS4&lt;&gt;"",AM4=""),AND(BQ4&gt;=BX$16,BR4&gt;=BX$20,BQ4&lt;&gt;"",BP4=""),AND(BV4&gt;=BX$16,BW4&gt;=BX$20,BV4&lt;&gt;"",BP4=""),AND(CT4&gt;=DA$16,CU4&gt;=DA$20,CT4&lt;&gt;"",CS4=""),AND(CY4&gt;=DA$16,CZ4&gt;=DA$20,CY4&lt;&gt;""),AND(DX4&gt;=EE$16,DY4&gt;=EE$20,DX4&lt;&gt;""),AND(EC4&gt;=EE$16,ED4&gt;=EE$20,EC4&lt;&gt;""),AND(EZ4&gt;=FG$16,FA4&gt;=FG$20,EZ4&lt;&gt;""),AND(FE4&gt;=FG$16,FF4&gt;=FG$20,FE4&lt;&gt;""),AND(GB4&gt;=GI$16,GC4&gt;=GI$20,GB4&lt;&gt;""),AND(GG4&gt;=GI$16,GH4&gt;=GI$20,GG4&lt;&gt;""),AND(HD4&gt;=HK$16,HE4&gt;=HK$20,HD4&lt;&gt;""),AND(HI4&gt;=HK$16,HJ4&gt;=HK$20,HI4&lt;&gt;""),AND(IF4&gt;=IM$16,IG4&gt;=IM$20,IF4&lt;&gt;""),AND(IK4&gt;=IM$16,IL4&gt;=IM$20,IK4&lt;&gt;""),AND(JH4&gt;=JO$16,JI4&gt;=JO$20,JH4&lt;&gt;""),AND(JM4&gt;=JO$16,JN4&gt;=JO$20,JM4&lt;&gt;""),AND(KJ4&gt;=KQ$16,KK4&gt;=KQ$20,KJ4&lt;&gt;""),AND(KO4&gt;=KQ$16,KP4&gt;=KQ$20,KO4&lt;&gt;""),AND(LL4&gt;=LS$16,LM4&gt;=LS$20,LL4&lt;&gt;""),AND(LQ4&gt;=LS$16,LR4&gt;=LS$20,LQ4&lt;&gt;""),AND(MN4&gt;=MU$16,MO4&gt;=MU$20,MN4&lt;&gt;""),AND(MS4&gt;=MU$16,MT4&gt;=MU$20,MS4&lt;&gt;""),AND(NP4&gt;=NW$16,NQ4&gt;=NW$20,NP4&lt;&gt;""),AND(NU4&gt;=NW$16,NV4&gt;=NW$20,NU4&lt;&gt;""),AND(OR4&gt;=OY$16,OS4&gt;=OY$20,OR4&lt;&gt;""),AND(OW4&gt;=OY$16,OX4&gt;=OY$20,OW4&lt;&gt;""),AND(PT4&gt;=QA$16,PU4&gt;=QA$20,PT4&lt;&gt;""),AND(PY4&gt;=QA$16,PZ4&gt;=QA$20,PY4&lt;&gt;""),AND(QV4&gt;=RC$16,QW4&gt;=RC$20,QV4&lt;&gt;""),AND(RA4&gt;=RC$16,RB4&gt;=RC$20,RA4&lt;&gt;""),AND(RX4&gt;=SE$16,RY4&gt;=SE$20,RX4&lt;&gt;""),AND(SC4&gt;=SE$16,SD4&gt;=SE$20,SC4&lt;&gt;""),AND(SZ4&gt;=TG$16,TA4&gt;=TG$20,SZ4&lt;&gt;""),AND(TF4&gt;=TG$16,TG4&gt;=TG$20,TF4&lt;&gt;"")),"P","")</f>
        <v>P</v>
      </c>
      <c r="G4" s="3" t="str">
        <f>IF(OR(AND(AO4&gt;=AU$20,AO4&lt;&gt;"",AM4=""),AND(AT4&gt;=AU$20,AT4&lt;&gt;"",AM4=""),AND(BR4&gt;=BX$20,BR4&lt;&gt;"",BP4=""),AND(BW4&gt;=BX$20,BW4&lt;&gt;"",BP4=""),AND(CU4&gt;=DA$20,CU4&lt;&gt;"",CS4=""),AND(CZ4&gt;=DA$20,CZ4&lt;&gt;"",CS4=""),AND(DY4&gt;=EE$20,DY4&lt;&gt;""),AND(ED4&gt;=EE$20,ED4&lt;&gt;""),AND(FA4&gt;=FG$20,FA4&lt;&gt;""),AND(FF4&gt;=FG$20,FF4&lt;&gt;""),AND(GC4&gt;=GI$20,GC4&lt;&gt;""),AND(GH4&gt;=GI$20,GH4&lt;&gt;""),AND(HE4&gt;=HK$20,HE4&lt;&gt;""),AND(HJ4&gt;=HK$20,HJ4&lt;&gt;""),AND(IG4&gt;=IM$20,IG4&lt;&gt;""),AND(IL4&gt;=IM$20,IL4&lt;&gt;""),AND(JI4&gt;=JO$20,JI4&lt;&gt;""),AND(JN4&gt;=JO$20,JN4&lt;&gt;""),AND(KK4&gt;=KQ$20,KK4&lt;&gt;""),AND(KP4&gt;=KQ$20,KP4&lt;&gt;""),AND(LM4&gt;=LS$20,LM4&lt;&gt;""),AND(LR4&gt;=LS$20,LR4&lt;&gt;""),AND(MO4&gt;=MU$20,MO4&lt;&gt;""),AND(MT4&gt;=MU$20,MT4&lt;&gt;""),AND(NQ4&gt;=NW$20,NQ4&lt;&gt;""),AND(NV4&gt;=NW$20,NV4&lt;&gt;""),AND(OS4&gt;=OY$20,OS4&lt;&gt;""),AND(OX4&gt;=OY$20,OX4&lt;&gt;""),AND(PU4&gt;=QA$20,PU4&lt;&gt;""),AND(PZ4&gt;=QA$20,PZ4&lt;&gt;""),AND(QW4&gt;=RC$20,QW4&lt;&gt;""),AND(RB4&gt;=RC$20,RB4&lt;&gt;""),AND(RY4&gt;=SE$20,RY4&lt;&gt;""),AND(SD4&gt;=SE$20,SD4&lt;&gt;""),AND(TA4&gt;=TG$20,TA4&lt;&gt;""),AND(TG4&gt;=TG$20,TG4&lt;&gt;"")),"P","")</f>
        <v>P</v>
      </c>
      <c r="H4" s="36" t="str">
        <f>IF(AND(G4="P",F4=""),"No DD",IF(OR(AND(AQ4&gt;=AU$19,AR4&gt;=AU$23,AQ4&lt;&gt;"",AM4=""),AND(AS4&gt;=AU$19,AT4&gt;=AU$23,AS4&lt;&gt;"",AM4=""),AND(BT4&gt;=BX$19,BU4&gt;=BX$23,BT4&lt;&gt;"",BP4=""),AND(BV4&gt;=BX$19,BW4&gt;=BX$23,BV4&lt;&gt;"",BP4=""),AND(CW4&gt;=DA$19,CX4&gt;=DA$23,CW4&lt;&gt;"",CS4=""),AND(CY4&gt;=DA$19,CZ4&gt;=DA$23,CY4&lt;&gt;"",CS4=""),AND(EA4&gt;=EE$19,EB4&gt;=EE$23,EA4&lt;&gt;""),AND(EC4&gt;=EE$19,ED4&gt;=EE$23,EC4&lt;&gt;""),AND(FC4&gt;=FG$19,FD4&gt;=FG$23,FC4&lt;&gt;""),AND(FE4&gt;=FG$19,FF4&gt;=FG$23,FE4&lt;&gt;""),AND(GE4&gt;=GI$19,GF4&gt;=GI$23,GE4&lt;&gt;""),AND(GG4&gt;=GI$19,GH4&gt;=GI$23,GG4&lt;&gt;""),AND(HG4&gt;=HK$19,HH4&gt;=HK$23,HG4&lt;&gt;""),AND(HI4&gt;=HK$19,HJ4&gt;=HK$23,HI4&lt;&gt;""),AND(II4&gt;=IM$19,IJ4&gt;=IM$23,II4&lt;&gt;""),AND(IK4&gt;=IM$19,IL4&gt;=IM$23,IK4&lt;&gt;""),AND(JK4&gt;=JO$19,JL4&gt;=JO$23,JK4&lt;&gt;""),AND(JM4&gt;=JO$19,JN4&gt;=JO$23,JM4&lt;&gt;""),AND(KM4&gt;=KQ$19,KN4&gt;=KQ$23,KM4&lt;&gt;""),AND(KO4&gt;=KQ$19,KP4&gt;=KQ$23,KO4&lt;&gt;""),AND(LO4&gt;=LS$19,LP4&gt;=LS$23,LO4&lt;&gt;""),AND(LQ4&gt;=LS$19,LR4&gt;=LS$23,LQ4&lt;&gt;""),AND(MQ4&gt;=MU$19,MR4&gt;=MU$23,MQ4&lt;&gt;""),AND(MS4&gt;=MU$19,MT4&gt;=MU$23,MS4&lt;&gt;""),AND(NS4&gt;=NW$19,NT4&gt;=NW$23,NS4&lt;&gt;""),AND(NU4&gt;=NW$19,NV4&gt;=NW$23,NU4&lt;&gt;""),AND(OU4&gt;=OY$19,OV4&gt;=OY$23,OU4&lt;&gt;""),AND(OW4&gt;=OY$19,OX4&gt;=OY$23,OW4&lt;&gt;""),AND(PW4&gt;=QA$19,PX4&gt;=QA$23,PW4&lt;&gt;""),AND(PY4&gt;=QA$19,PZ4&gt;=QA$23,PY4&lt;&gt;""),AND(QY4&gt;=RC$19,QZ4&gt;=RC$23,QY4&lt;&gt;""),AND(RA4&gt;=RC$19,RB4&gt;=RC$23,RA4&lt;&gt;""),AND(SA4&gt;=SE$19,SB4&gt;=SE$23,SA4&lt;&gt;""),AND(SC4&gt;=SE$19,SD4&gt;=SE$23,SC4&lt;&gt;""),AND(TC4&gt;=TG$19,TD4&gt;=TG$23,TC4&lt;&gt;""),AND(TE4&gt;=TG$19,TF4&gt;=TG$23,TE4&lt;&gt;"")),"Merit",IF(OR(AND(AQ4&gt;=AU$18,AR4&gt;=AU$22,AQ4&lt;&gt;"",AM4=""),AND(AS4&gt;=AU$18,AT4&gt;=AU$22,AS4&lt;&gt;"",AM4=""),AND(BT4&gt;=BX$18,BU4&gt;=BX$22,BT4&lt;&gt;"",BP4=""),AND(BV4&gt;=BX$18,BW4&gt;=BX$22,BV4&lt;&gt;"",BP4=""),AND(CW4&gt;=DA$18,CX4&gt;=DA$22,CW4&lt;&gt;"",CS4=""),AND(CY4&gt;=DA$18,CZ4&gt;=DA$22,CY4&lt;&gt;"",CS4=""),AND(EA4&gt;=EE$18,EB4&gt;=EE$22,EA4&lt;&gt;""),AND(EC4&gt;=EE$18,ED4&gt;=EE$22,EC4&lt;&gt;""),AND(FC4&gt;=FG$18,FD4&gt;=FG$22,FC4&lt;&gt;""),AND(FE4&gt;=FG$18,FF4&gt;=FG$22,FE4&lt;&gt;""),AND(GE4&gt;=GI$18,GF4&gt;=GI$22,GE4&lt;&gt;""),AND(GG4&gt;=GI$18,GH4&gt;=GI$22,GG4&lt;&gt;""),AND(HG4&gt;=HK$18,HH4&gt;=HK$22,HG4&lt;&gt;""),AND(HI4&gt;=HK$18,HJ4&gt;=HK$22,HI4&lt;&gt;""),AND(II4&gt;=IM$18,IJ4&gt;=IM$22,II4&lt;&gt;""),AND(IK4&gt;=IM$18,IL4&gt;=IM$22,IK4&lt;&gt;""),AND(JK4&gt;=JO$18,JL4&gt;=JO$22,JK4&lt;&gt;""),AND(JM4&gt;=JO$18,JN4&gt;=JO$22,JM4&lt;&gt;""),AND(KM4&gt;=KQ$18,KN4&gt;=KQ$22,KM4&lt;&gt;""),AND(KO4&gt;=KQ$18,KP4&gt;=KQ$22,KO4&lt;&gt;""),AND(LO4&gt;=LS$18,LP4&gt;=LS$22,LO4&lt;&gt;""),AND(LQ4&gt;=LS$18,LR4&gt;=LS$22,LQ4&lt;&gt;""),AND(MQ4&gt;=MU$18,MR4&gt;=MU$22,MQ4&lt;&gt;""),AND(MS4&gt;=MU$18,MT4&gt;=MU$22,MS4&lt;&gt;""),AND(NS4&gt;=NW$18,NT4&gt;=NW$22,NS4&lt;&gt;""),AND(NU4&gt;=NW$18,NV4&gt;=NW$22,NU4&lt;&gt;""),AND(OU4&gt;=OY$18,OV4&gt;=OY$22,OU4&lt;&gt;""),AND(OW4&gt;=OY$18,OX4&gt;=OY$22,OW4&lt;&gt;""),AND(PW4&gt;=QA$18,PX4&gt;=QA$22,PW4&lt;&gt;""),AND(PY4&gt;=QA$18,PZ4&gt;=QA$22,PY4&lt;&gt;""),AND(QY4&gt;=RC$18,QZ4&gt;=RC$22,QY4&lt;&gt;""),AND(RA4&gt;=RC$18,RB4&gt;=RC$22,RA4&lt;&gt;""),AND(SA4&gt;=SE$18,SB4&gt;=SE$22,SA4&lt;&gt;""),AND(SC4&gt;=SE$18,SD4&gt;=SE$22,SC4&lt;&gt;""),AND(TC4&gt;=TG$18,TD4&gt;=TG$22,TC4&lt;&gt;""),AND(TE4&gt;=TG$18,TF4&gt;=TG$22,TE4&lt;&gt;"")),"Excellence",IF(I4="P","Worlds Team",IF(F4="P","National Team","")))))</f>
        <v>Merit</v>
      </c>
      <c r="I4" s="3" t="str">
        <f>IF(OR(AND(AQ4&gt;=AU$17,AR4&gt;=AU$21,AQ4&lt;&gt;"",AM4=""),AND(AS4&gt;=AU$17,AT4&gt;=AU$21,AS4&lt;&gt;"",AM4=""),AND(BT4&gt;=BX$17,BU4&gt;=BX$21,BT4&lt;&gt;"",BP4=""),AND(BV4&gt;=BX$17,BW4&gt;=BX$21,BV4&lt;&gt;"",BP4=""),AND(CW4&gt;=DA$17,CX4&gt;=DA$21,CW4&lt;&gt;"",CS4=""),AND(CY4&gt;=DA$17,CZ4&gt;=DA$21,CY4&lt;&gt;"",CS4=""),AND(EA4&gt;=EE$17,EB4&gt;=EE$21,EA4&lt;&gt;""),AND(EC4&gt;=EE$17,ED4&gt;=EE$21,EC4&lt;&gt;""),AND(FC4&gt;=FG$17,FD4&gt;=FG$21,FC4&lt;&gt;""),AND(FE4&gt;=FG$17,FF4&gt;=FG$21,FE4&lt;&gt;""),AND(GE4&gt;=GI$17,GF4&gt;=GI$21,GE4&lt;&gt;""),AND(GG4&gt;=GI$17,GH4&gt;=GI$21,GG4&lt;&gt;""),AND(HG4&gt;=HK$17,HH4&gt;=HK$21,HG4&lt;&gt;""),AND(HI4&gt;=HK$17,HJ4&gt;=HK$21,HI4&lt;&gt;""),AND(II4&gt;=IM$17,IJ4&gt;=IM$21,II4&lt;&gt;""),AND(IK4&gt;=IM$17,IL4&gt;=IM$21,IK4&lt;&gt;""),AND(JK4&gt;=JO$17,JL4&gt;=JO$21,JK4&lt;&gt;""),AND(JM4&gt;=JO$17,JN4&gt;=JO$21,JM4&lt;&gt;""),AND(KM4&gt;=KQ$17,KN4&gt;=KQ$21,KM4&lt;&gt;""),AND(KO4&gt;=KQ$17,KP4&gt;=KQ$21,KO4&lt;&gt;""),AND(LO4&gt;=LS$17,LP4&gt;=LS$21,LO4&lt;&gt;""),AND(LQ4&gt;=LS$17,LR4&gt;=LS$21,LQ4&lt;&gt;""),AND(MQ4&gt;=MU$17,MR4&gt;=MU$21,MQ4&lt;&gt;""),AND(MS4&gt;=MU$17,MT4&gt;=MU$21,MS4&lt;&gt;""),AND(NS4&gt;=NW$17,NT4&gt;=NW$21,NS4&lt;&gt;""),AND(NU4&gt;=NW$17,NV4&gt;=NW$21,NU4&lt;&gt;""),AND(OU4&gt;=OY$17,OV4&gt;=OY$21,OU4&lt;&gt;""),AND(OW4&gt;=OY$17,OX4&gt;=OY$21,OW4&lt;&gt;""),AND(PW4&gt;=QA$17,PX4&gt;=QA$21,PW4&lt;&gt;""),AND(PY4&gt;=QA$17,PZ4&gt;=QA$21,PY4&lt;&gt;""),AND(QY4&gt;=RC$17,QZ4&gt;=RC$21,QY4&lt;&gt;""),AND(RA4&gt;=RC$17,RB4&gt;=RC$21,RA4&lt;&gt;""),AND(SA4&gt;=SE$17,SB4&gt;=SE$21,SA4&lt;&gt;""),AND(SC4&gt;=SE$17,SD4&gt;=SE$21,SC4&lt;&gt;""),AND(TC4&gt;=TG$17,TD4&gt;=TG$21,TC4&lt;&gt;""),AND(TE4&gt;=TG$17,TF4&gt;=TG$21,TE4&lt;&gt;"")),"P","")</f>
        <v>P</v>
      </c>
      <c r="J4" s="8">
        <f>IF(COUNT(AO4,BR4,CU4)&gt;0,LARGE((AO4,BR4,CU4),1),0)</f>
        <v>53.399999999999991</v>
      </c>
      <c r="K4" s="8" t="str">
        <f>IF(J4=0,"",IF(J4=CU4,$BY$1,IF(J4=BR4,$AV$1,IF(J4=AO4,$S$1,""))))</f>
        <v>2025 Elite Canada</v>
      </c>
      <c r="L4" s="8">
        <f>IF(COUNT(AO4,BR4,CU4)&gt;1,LARGE((AO4,BR4,CU4),2),0)</f>
        <v>51.6</v>
      </c>
      <c r="M4" s="8" t="str">
        <f>IF(K4=0,"",IF(AND(L4=J4,L4=AO4,K4=BR4),$S$1,IF(AND(L4=J4,L4=AO4,L4=CU4),$S$1,IF(AND(L4=J4,L4=CU4,L4=BR4),$AV$1,IF(L4=CU4,$BY$1,IF(L4=BR4,$AV$1,IF(L4=AO4,$S$1,"")))))))</f>
        <v>2024 3rd Domestic Trial</v>
      </c>
      <c r="N4" s="8">
        <f>IF(MAX(AT4,BW4,CZ4)&gt;0,MAX(AT4,BW4,CZ4),0)</f>
        <v>54.8</v>
      </c>
      <c r="O4" s="8" t="str">
        <f>IF(N4=0,"",IF(N4=CZ4,$BY$1,IF(N4=BW4,$AV$1,IF(N4=AT4,$S$1,""))))</f>
        <v>2025 Nationals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18.3</v>
      </c>
      <c r="T4" s="19">
        <v>8.5</v>
      </c>
      <c r="U4" s="19">
        <v>0</v>
      </c>
      <c r="V4" s="19">
        <v>0</v>
      </c>
      <c r="W4" s="19">
        <v>18.3</v>
      </c>
      <c r="X4" s="19">
        <v>6.5</v>
      </c>
      <c r="Y4" s="19">
        <v>0</v>
      </c>
      <c r="Z4" s="19">
        <v>0</v>
      </c>
      <c r="AA4" s="19">
        <v>18.3</v>
      </c>
      <c r="AB4" s="19">
        <v>8.5</v>
      </c>
      <c r="AC4" s="19">
        <v>0</v>
      </c>
      <c r="AD4" s="19">
        <v>0</v>
      </c>
      <c r="AE4" s="19">
        <v>18.399999999999999</v>
      </c>
      <c r="AF4" s="19">
        <v>8.5</v>
      </c>
      <c r="AG4" s="19">
        <v>0</v>
      </c>
      <c r="AH4" s="19">
        <v>0</v>
      </c>
      <c r="AI4" s="19">
        <v>18.2</v>
      </c>
      <c r="AJ4" s="19">
        <v>7.7</v>
      </c>
      <c r="AK4" s="19">
        <v>0</v>
      </c>
      <c r="AL4" s="19">
        <v>0</v>
      </c>
      <c r="AM4" s="27"/>
      <c r="AN4" s="40">
        <f>IF(SUM(T4,X4)&gt;0,SUM(T4,X4),"")</f>
        <v>15</v>
      </c>
      <c r="AO4" s="40">
        <f>IF(SUM(S4:T4,V4:X4,Z4)-U4-Y4&gt;0,SUM(S4:T4,V4:X4,Z4)-U4-Y4,"")</f>
        <v>51.6</v>
      </c>
      <c r="AP4" s="40">
        <f>IF(SUM(AA4:AB4,AD4)-AC4&gt;0,SUM(AA4:AB4,AD4)-AC4,"")</f>
        <v>26.8</v>
      </c>
      <c r="AQ4" s="40">
        <f>IF(SUM(T4,X4,AB4)&gt;0,SUM(T4,X4,AB4),"")</f>
        <v>23.5</v>
      </c>
      <c r="AR4" s="40">
        <f>IF(SUM(AO4,AP4)&gt;0,SUM(AO4,AP4),"")</f>
        <v>78.400000000000006</v>
      </c>
      <c r="AS4" s="40">
        <f>IF(SUM(AF4,AJ4)&gt;0,SUM(AF4,AJ4),"")</f>
        <v>16.2</v>
      </c>
      <c r="AT4" s="40">
        <f>IF(SUM(AE4:AF4,AH4:AJ4,AL4)-SUM(AG4,AK4)&gt;0,SUM(AE4:AF4,AH4:AJ4,AL4)-SUM(AG4,AK4),"")</f>
        <v>52.8</v>
      </c>
      <c r="AU4" s="40">
        <f>IF(SUM(AO4,AP4,AT4)&gt;0,SUM(AO4,AP4,AT4),"")</f>
        <v>131.19999999999999</v>
      </c>
      <c r="AV4" s="18">
        <v>18.399999999999999</v>
      </c>
      <c r="AW4" s="18">
        <v>8.5</v>
      </c>
      <c r="AX4" s="18">
        <v>0.2</v>
      </c>
      <c r="AY4" s="18">
        <v>0</v>
      </c>
      <c r="AZ4" s="18">
        <v>18.5</v>
      </c>
      <c r="BA4" s="18">
        <v>8.1999999999999993</v>
      </c>
      <c r="BB4" s="18">
        <v>0</v>
      </c>
      <c r="BC4" s="18">
        <v>0</v>
      </c>
      <c r="BD4" s="18"/>
      <c r="BE4" s="18"/>
      <c r="BF4" s="18"/>
      <c r="BG4" s="18"/>
      <c r="BH4" s="18">
        <v>18.8</v>
      </c>
      <c r="BI4" s="18">
        <v>8.5</v>
      </c>
      <c r="BJ4" s="18">
        <v>0.2</v>
      </c>
      <c r="BK4" s="18">
        <v>0</v>
      </c>
      <c r="BL4" s="18">
        <v>18.7</v>
      </c>
      <c r="BM4" s="18">
        <v>8.8000000000000007</v>
      </c>
      <c r="BN4" s="18">
        <v>0</v>
      </c>
      <c r="BO4" s="18">
        <v>0</v>
      </c>
      <c r="BP4" s="28"/>
      <c r="BQ4" s="11">
        <f>IF(SUM(AW4,BA4)&gt;0,SUM(AW4,BA4),"")</f>
        <v>16.7</v>
      </c>
      <c r="BR4" s="11">
        <f>IF(SUM(AV4:AW4,AY4:BA4,BC4)-AX4-BB4&gt;0,SUM(AV4:AW4,AY4:BA4,BC4)-AX4-BB4,"")</f>
        <v>53.399999999999991</v>
      </c>
      <c r="BS4" s="11" t="str">
        <f>IF(SUM(BD4:BE4,BG4)-BF4&gt;0,SUM(BD4:BE4,BG4)-BF4,"")</f>
        <v/>
      </c>
      <c r="BT4" s="11">
        <f>IF(SUM(AW4,BA4,BE4)&gt;0,SUM(AW4,BA4,BE4),"")</f>
        <v>16.7</v>
      </c>
      <c r="BU4" s="11">
        <f>IF(SUM(BR4,BS4)&gt;0,SUM(BR4,BS4),"")</f>
        <v>53.399999999999991</v>
      </c>
      <c r="BV4" s="11">
        <f>IF(SUM(BI4,BM4)&gt;0,SUM(BI4,BM4),"")</f>
        <v>17.3</v>
      </c>
      <c r="BW4" s="11">
        <f>IF(SUM(BH4:BI4,BK4:BM4,BO4)-SUM(BJ4,BN4)&gt;0,SUM(BH4:BI4,BK4:BM4,BO4)-SUM(BJ4,BN4),"")</f>
        <v>54.599999999999994</v>
      </c>
      <c r="BX4" s="11">
        <f>IF(SUM(BR4,BS4,BW4)&gt;0,SUM(BR4,BS4,BW4),"")</f>
        <v>107.99999999999999</v>
      </c>
      <c r="BY4" s="19">
        <v>18.399999999999999</v>
      </c>
      <c r="BZ4" s="19">
        <v>7.3</v>
      </c>
      <c r="CA4" s="19">
        <v>0</v>
      </c>
      <c r="CB4" s="19">
        <v>0</v>
      </c>
      <c r="CC4" s="19">
        <v>17.899999999999999</v>
      </c>
      <c r="CD4" s="19">
        <v>6.9</v>
      </c>
      <c r="CE4" s="19">
        <v>0</v>
      </c>
      <c r="CF4" s="19">
        <v>0</v>
      </c>
      <c r="CG4" s="19"/>
      <c r="CH4" s="19"/>
      <c r="CI4" s="19"/>
      <c r="CJ4" s="19"/>
      <c r="CK4" s="19">
        <v>18.600000000000001</v>
      </c>
      <c r="CL4" s="19">
        <v>8.8000000000000007</v>
      </c>
      <c r="CM4" s="19">
        <v>0</v>
      </c>
      <c r="CN4" s="19">
        <v>0</v>
      </c>
      <c r="CO4" s="19">
        <v>18.100000000000001</v>
      </c>
      <c r="CP4" s="19">
        <v>9.3000000000000007</v>
      </c>
      <c r="CQ4" s="19">
        <v>0</v>
      </c>
      <c r="CR4" s="19">
        <v>0</v>
      </c>
      <c r="CS4" s="27"/>
      <c r="CT4" s="40">
        <f>IF(SUM(BZ4,CD4)&gt;0,SUM(BZ4,CD4),"")</f>
        <v>14.2</v>
      </c>
      <c r="CU4" s="40">
        <f>IF(SUM(BY4:BZ4,CB4:CD4,CF4)-CA4-CE4&gt;0,SUM(BY4:BZ4,CB4:CD4,CF4)-CA4-CE4,"")</f>
        <v>50.499999999999993</v>
      </c>
      <c r="CV4" s="40" t="str">
        <f>IF(SUM(CG4:CH4,CJ4)-CI4&gt;0,SUM(CG4:CH4,CJ4)-CI4,"")</f>
        <v/>
      </c>
      <c r="CW4" s="40">
        <f>IF(SUM(BZ4,CD4,CH4)&gt;0,SUM(BZ4,CD4,CH4),"")</f>
        <v>14.2</v>
      </c>
      <c r="CX4" s="40">
        <f>IF(SUM(CU4,CV4)&gt;0,SUM(CU4,CV4),"")</f>
        <v>50.499999999999993</v>
      </c>
      <c r="CY4" s="40">
        <f>IF(SUM(CL4,CP4)&gt;0,SUM(CL4,CP4),"")</f>
        <v>18.100000000000001</v>
      </c>
      <c r="CZ4" s="40">
        <f>IF(SUM(CK4:CL4,CN4:CP4,CR4)-SUM(CM4,CQ4)&gt;0,SUM(CK4:CL4,CN4:CP4,CR4)-SUM(CM4,CQ4),"")</f>
        <v>54.8</v>
      </c>
      <c r="DA4" s="40">
        <f>IF(SUM(CU4,CV4,CZ4)&gt;0,SUM(CU4,CV4,CZ4),"")</f>
        <v>105.29999999999998</v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IF(SUM(DE4,DI4)&gt;0,SUM(DE4,DI4),"")</f>
        <v/>
      </c>
      <c r="DY4" s="40" t="str">
        <f>IF(SUM(DD4:DE4,DG4:DI4,DK4)-DF4-DJ4&gt;0,SUM(DD4:DE4,DG4:DI4,DK4)-DF4-DJ4,"")</f>
        <v/>
      </c>
      <c r="DZ4" s="40" t="str">
        <f>IF(SUM(DL4:DM4,DO4)-DN4&gt;0,SUM(DL4:DM4,DO4)-DN4,"")</f>
        <v/>
      </c>
      <c r="EA4" s="40" t="str">
        <f>IF(SUM(DE4,DI4,DM4)&gt;0,SUM(DE4,DI4,DM4),"")</f>
        <v/>
      </c>
      <c r="EB4" s="40" t="str">
        <f>IF(SUM(DY4,DZ4)&gt;0,SUM(DY4,DZ4),"")</f>
        <v/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 t="str">
        <f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18.399999999999999</v>
      </c>
      <c r="TI4" s="26">
        <f>IF($CS4="P",BZ4,(BZ4+AW4)/2)</f>
        <v>7.9</v>
      </c>
      <c r="TJ4" s="26">
        <f>IF($CS4="P",CA4,(CA4+AX4)/2)</f>
        <v>0.1</v>
      </c>
      <c r="TK4" s="26">
        <f>IF($CS4="P",CB4,(CB4+AY4)/2)</f>
        <v>0</v>
      </c>
      <c r="TL4" s="26">
        <f>IF($CS4="P",CC4,(CC4+AZ4)/2)</f>
        <v>18.2</v>
      </c>
      <c r="TM4" s="26">
        <f>IF($CS4="P",CD4,(CD4+BA4)/2)</f>
        <v>7.55</v>
      </c>
      <c r="TN4" s="26">
        <f>IF($CS4="P",CE4,(CE4+BB4)/2)</f>
        <v>0</v>
      </c>
      <c r="TO4" s="26">
        <f>IF($CS4="P",CF4,(CF4+BC4)/2)</f>
        <v>0</v>
      </c>
      <c r="TP4" s="26">
        <f>IF($CS4="P",CG4,(CG4+BD4)/2)</f>
        <v>0</v>
      </c>
      <c r="TQ4" s="26">
        <f>IF($CS4="P",CH4,(CH4+BE4)/2)</f>
        <v>0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18.700000000000003</v>
      </c>
      <c r="TU4" s="26">
        <f>IF($CS4="P",CL4,(CL4+BI4)/2)</f>
        <v>8.65</v>
      </c>
      <c r="TV4" s="26">
        <f>IF($CS4="P",CM4,(CM4+BJ4)/2)</f>
        <v>0.1</v>
      </c>
      <c r="TW4" s="26">
        <f>IF($CS4="P",CN4,(CN4+BK4)/2)</f>
        <v>0</v>
      </c>
      <c r="TX4" s="26">
        <f>IF($CS4="P",CO4,(CO4+BL4)/2)</f>
        <v>18.399999999999999</v>
      </c>
      <c r="TY4" s="26">
        <f>IF($CS4="P",CP4,(CP4+BM4)/2)</f>
        <v>9.0500000000000007</v>
      </c>
      <c r="TZ4" s="26">
        <f>IF($CS4="P",CQ4,(CQ4+BN4)/2)</f>
        <v>0</v>
      </c>
      <c r="UA4" s="26">
        <f>IF($CS4="P",CR4,(CR4+BO4)/2)</f>
        <v>0</v>
      </c>
      <c r="UB4" s="28" t="s">
        <v>53</v>
      </c>
      <c r="UC4" s="11">
        <f>IF(SUM(TI4,TM4)&gt;0,SUM(TI4,TM4),"")</f>
        <v>15.45</v>
      </c>
      <c r="UD4" s="11">
        <f>IF(SUM(TH4:TI4,TK4:TM4,TO4)-TJ4-TN4&gt;0,SUM(TH4:TI4,TK4:TM4,TO4)-TJ4-TN4,"")</f>
        <v>51.949999999999996</v>
      </c>
      <c r="UE4" s="11" t="str">
        <f>IF(SUM(TP4:TQ4,TS4)-TR4&gt;0,SUM(TP4:TQ4,TS4)-TR4,"")</f>
        <v/>
      </c>
      <c r="UF4" s="11">
        <f>IF(SUM(TI4,TM4,TQ4)&gt;0,SUM(TI4,TM4,TQ4),"")</f>
        <v>15.45</v>
      </c>
      <c r="UG4" s="11">
        <f>IF(SUM(UD4,UE4)&gt;0,SUM(UD4,UE4),"")</f>
        <v>51.949999999999996</v>
      </c>
      <c r="UH4" s="11">
        <f>IF(SUM(TU4,TY4)&gt;0,SUM(TU4,TY4),"")</f>
        <v>17.700000000000003</v>
      </c>
      <c r="UI4" s="11">
        <f>IF(SUM(TT4:TU4,TW4:TY4,UA4)-SUM(TV4,TZ4)&gt;0,SUM(TT4:TU4,TW4:TY4,UA4)-SUM(TV4,TZ4),"")</f>
        <v>54.699999999999996</v>
      </c>
      <c r="UJ4" s="11">
        <f>IF(SUM(UD4,UE4,UI4)&gt;0,SUM(UD4,UE4,UI4),"")</f>
        <v>106.64999999999999</v>
      </c>
    </row>
    <row r="5" spans="1:556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154</v>
      </c>
      <c r="C5" s="4" t="s">
        <v>7</v>
      </c>
      <c r="D5" s="4">
        <v>2006</v>
      </c>
      <c r="E5" s="9">
        <f>SUM(J5:P5)+SUM(J5:M5)*0.0000001+SUM(J5)*0.0000000000001</f>
        <v>157.90001035000518</v>
      </c>
      <c r="F5" s="3" t="str">
        <f>IF(OR(AND(AN5&gt;=AU$16,AO5&gt;=AU$20,AN5&lt;&gt;"",AM5=""),AND(AS5&gt;=AU$16,AT5&gt;=AU$20,AS5&lt;&gt;"",AM5=""),AND(BQ5&gt;=BX$16,BR5&gt;=BX$20,BQ5&lt;&gt;"",BP5=""),AND(BV5&gt;=BX$16,BW5&gt;=BX$20,BV5&lt;&gt;"",BP5=""),AND(CT5&gt;=DA$16,CU5&gt;=DA$20,CT5&lt;&gt;"",CS5=""),AND(CY5&gt;=DA$16,CZ5&gt;=DA$20,CY5&lt;&gt;""),AND(DX5&gt;=EE$16,DY5&gt;=EE$20,DX5&lt;&gt;""),AND(EC5&gt;=EE$16,ED5&gt;=EE$20,EC5&lt;&gt;""),AND(EZ5&gt;=FG$16,FA5&gt;=FG$20,EZ5&lt;&gt;""),AND(FE5&gt;=FG$16,FF5&gt;=FG$20,FE5&lt;&gt;""),AND(GB5&gt;=GI$16,GC5&gt;=GI$20,GB5&lt;&gt;""),AND(GG5&gt;=GI$16,GH5&gt;=GI$20,GG5&lt;&gt;""),AND(HD5&gt;=HK$16,HE5&gt;=HK$20,HD5&lt;&gt;""),AND(HI5&gt;=HK$16,HJ5&gt;=HK$20,HI5&lt;&gt;""),AND(IF5&gt;=IM$16,IG5&gt;=IM$20,IF5&lt;&gt;""),AND(IK5&gt;=IM$16,IL5&gt;=IM$20,IK5&lt;&gt;""),AND(JH5&gt;=JO$16,JI5&gt;=JO$20,JH5&lt;&gt;""),AND(JM5&gt;=JO$16,JN5&gt;=JO$20,JM5&lt;&gt;""),AND(KJ5&gt;=KQ$16,KK5&gt;=KQ$20,KJ5&lt;&gt;""),AND(KO5&gt;=KQ$16,KP5&gt;=KQ$20,KO5&lt;&gt;""),AND(LL5&gt;=LS$16,LM5&gt;=LS$20,LL5&lt;&gt;""),AND(LQ5&gt;=LS$16,LR5&gt;=LS$20,LQ5&lt;&gt;""),AND(MN5&gt;=MU$16,MO5&gt;=MU$20,MN5&lt;&gt;""),AND(MS5&gt;=MU$16,MT5&gt;=MU$20,MS5&lt;&gt;""),AND(NP5&gt;=NW$16,NQ5&gt;=NW$20,NP5&lt;&gt;""),AND(NU5&gt;=NW$16,NV5&gt;=NW$20,NU5&lt;&gt;""),AND(OR5&gt;=OY$16,OS5&gt;=OY$20,OR5&lt;&gt;""),AND(OW5&gt;=OY$16,OX5&gt;=OY$20,OW5&lt;&gt;""),AND(PT5&gt;=QA$16,PU5&gt;=QA$20,PT5&lt;&gt;""),AND(PY5&gt;=QA$16,PZ5&gt;=QA$20,PY5&lt;&gt;""),AND(QV5&gt;=RC$16,QW5&gt;=RC$20,QV5&lt;&gt;""),AND(RA5&gt;=RC$16,RB5&gt;=RC$20,RA5&lt;&gt;""),AND(RX5&gt;=SE$16,RY5&gt;=SE$20,RX5&lt;&gt;""),AND(SC5&gt;=SE$16,SD5&gt;=SE$20,SC5&lt;&gt;""),AND(SZ5&gt;=TG$16,TA5&gt;=TG$20,SZ5&lt;&gt;""),AND(TF5&gt;=TG$16,TG5&gt;=TG$20,TF5&lt;&gt;"")),"P","")</f>
        <v>P</v>
      </c>
      <c r="G5" s="3" t="str">
        <f>IF(OR(AND(AO5&gt;=AU$20,AO5&lt;&gt;"",AM5=""),AND(AT5&gt;=AU$20,AT5&lt;&gt;"",AM5=""),AND(BR5&gt;=BX$20,BR5&lt;&gt;"",BP5=""),AND(BW5&gt;=BX$20,BW5&lt;&gt;"",BP5=""),AND(CU5&gt;=DA$20,CU5&lt;&gt;"",CS5=""),AND(CZ5&gt;=DA$20,CZ5&lt;&gt;"",CS5=""),AND(DY5&gt;=EE$20,DY5&lt;&gt;""),AND(ED5&gt;=EE$20,ED5&lt;&gt;""),AND(FA5&gt;=FG$20,FA5&lt;&gt;""),AND(FF5&gt;=FG$20,FF5&lt;&gt;""),AND(GC5&gt;=GI$20,GC5&lt;&gt;""),AND(GH5&gt;=GI$20,GH5&lt;&gt;""),AND(HE5&gt;=HK$20,HE5&lt;&gt;""),AND(HJ5&gt;=HK$20,HJ5&lt;&gt;""),AND(IG5&gt;=IM$20,IG5&lt;&gt;""),AND(IL5&gt;=IM$20,IL5&lt;&gt;""),AND(JI5&gt;=JO$20,JI5&lt;&gt;""),AND(JN5&gt;=JO$20,JN5&lt;&gt;""),AND(KK5&gt;=KQ$20,KK5&lt;&gt;""),AND(KP5&gt;=KQ$20,KP5&lt;&gt;""),AND(LM5&gt;=LS$20,LM5&lt;&gt;""),AND(LR5&gt;=LS$20,LR5&lt;&gt;""),AND(MO5&gt;=MU$20,MO5&lt;&gt;""),AND(MT5&gt;=MU$20,MT5&lt;&gt;""),AND(NQ5&gt;=NW$20,NQ5&lt;&gt;""),AND(NV5&gt;=NW$20,NV5&lt;&gt;""),AND(OS5&gt;=OY$20,OS5&lt;&gt;""),AND(OX5&gt;=OY$20,OX5&lt;&gt;""),AND(PU5&gt;=QA$20,PU5&lt;&gt;""),AND(PZ5&gt;=QA$20,PZ5&lt;&gt;""),AND(QW5&gt;=RC$20,QW5&lt;&gt;""),AND(RB5&gt;=RC$20,RB5&lt;&gt;""),AND(RY5&gt;=SE$20,RY5&lt;&gt;""),AND(SD5&gt;=SE$20,SD5&lt;&gt;""),AND(TA5&gt;=TG$20,TA5&lt;&gt;""),AND(TG5&gt;=TG$20,TG5&lt;&gt;"")),"P","")</f>
        <v>P</v>
      </c>
      <c r="H5" s="36" t="str">
        <f>IF(AND(G5="P",F5=""),"No DD",IF(OR(AND(AQ5&gt;=AU$19,AR5&gt;=AU$23,AQ5&lt;&gt;"",AM5=""),AND(AS5&gt;=AU$19,AT5&gt;=AU$23,AS5&lt;&gt;"",AM5=""),AND(BT5&gt;=BX$19,BU5&gt;=BX$23,BT5&lt;&gt;"",BP5=""),AND(BV5&gt;=BX$19,BW5&gt;=BX$23,BV5&lt;&gt;"",BP5=""),AND(CW5&gt;=DA$19,CX5&gt;=DA$23,CW5&lt;&gt;"",CS5=""),AND(CY5&gt;=DA$19,CZ5&gt;=DA$23,CY5&lt;&gt;"",CS5=""),AND(EA5&gt;=EE$19,EB5&gt;=EE$23,EA5&lt;&gt;""),AND(EC5&gt;=EE$19,ED5&gt;=EE$23,EC5&lt;&gt;""),AND(FC5&gt;=FG$19,FD5&gt;=FG$23,FC5&lt;&gt;""),AND(FE5&gt;=FG$19,FF5&gt;=FG$23,FE5&lt;&gt;""),AND(GE5&gt;=GI$19,GF5&gt;=GI$23,GE5&lt;&gt;""),AND(GG5&gt;=GI$19,GH5&gt;=GI$23,GG5&lt;&gt;""),AND(HG5&gt;=HK$19,HH5&gt;=HK$23,HG5&lt;&gt;""),AND(HI5&gt;=HK$19,HJ5&gt;=HK$23,HI5&lt;&gt;""),AND(II5&gt;=IM$19,IJ5&gt;=IM$23,II5&lt;&gt;""),AND(IK5&gt;=IM$19,IL5&gt;=IM$23,IK5&lt;&gt;""),AND(JK5&gt;=JO$19,JL5&gt;=JO$23,JK5&lt;&gt;""),AND(JM5&gt;=JO$19,JN5&gt;=JO$23,JM5&lt;&gt;""),AND(KM5&gt;=KQ$19,KN5&gt;=KQ$23,KM5&lt;&gt;""),AND(KO5&gt;=KQ$19,KP5&gt;=KQ$23,KO5&lt;&gt;""),AND(LO5&gt;=LS$19,LP5&gt;=LS$23,LO5&lt;&gt;""),AND(LQ5&gt;=LS$19,LR5&gt;=LS$23,LQ5&lt;&gt;""),AND(MQ5&gt;=MU$19,MR5&gt;=MU$23,MQ5&lt;&gt;""),AND(MS5&gt;=MU$19,MT5&gt;=MU$23,MS5&lt;&gt;""),AND(NS5&gt;=NW$19,NT5&gt;=NW$23,NS5&lt;&gt;""),AND(NU5&gt;=NW$19,NV5&gt;=NW$23,NU5&lt;&gt;""),AND(OU5&gt;=OY$19,OV5&gt;=OY$23,OU5&lt;&gt;""),AND(OW5&gt;=OY$19,OX5&gt;=OY$23,OW5&lt;&gt;""),AND(PW5&gt;=QA$19,PX5&gt;=QA$23,PW5&lt;&gt;""),AND(PY5&gt;=QA$19,PZ5&gt;=QA$23,PY5&lt;&gt;""),AND(QY5&gt;=RC$19,QZ5&gt;=RC$23,QY5&lt;&gt;""),AND(RA5&gt;=RC$19,RB5&gt;=RC$23,RA5&lt;&gt;""),AND(SA5&gt;=SE$19,SB5&gt;=SE$23,SA5&lt;&gt;""),AND(SC5&gt;=SE$19,SD5&gt;=SE$23,SC5&lt;&gt;""),AND(TC5&gt;=TG$19,TD5&gt;=TG$23,TC5&lt;&gt;""),AND(TE5&gt;=TG$19,TF5&gt;=TG$23,TE5&lt;&gt;"")),"Merit",IF(OR(AND(AQ5&gt;=AU$18,AR5&gt;=AU$22,AQ5&lt;&gt;"",AM5=""),AND(AS5&gt;=AU$18,AT5&gt;=AU$22,AS5&lt;&gt;"",AM5=""),AND(BT5&gt;=BX$18,BU5&gt;=BX$22,BT5&lt;&gt;"",BP5=""),AND(BV5&gt;=BX$18,BW5&gt;=BX$22,BV5&lt;&gt;"",BP5=""),AND(CW5&gt;=DA$18,CX5&gt;=DA$22,CW5&lt;&gt;"",CS5=""),AND(CY5&gt;=DA$18,CZ5&gt;=DA$22,CY5&lt;&gt;"",CS5=""),AND(EA5&gt;=EE$18,EB5&gt;=EE$22,EA5&lt;&gt;""),AND(EC5&gt;=EE$18,ED5&gt;=EE$22,EC5&lt;&gt;""),AND(FC5&gt;=FG$18,FD5&gt;=FG$22,FC5&lt;&gt;""),AND(FE5&gt;=FG$18,FF5&gt;=FG$22,FE5&lt;&gt;""),AND(GE5&gt;=GI$18,GF5&gt;=GI$22,GE5&lt;&gt;""),AND(GG5&gt;=GI$18,GH5&gt;=GI$22,GG5&lt;&gt;""),AND(HG5&gt;=HK$18,HH5&gt;=HK$22,HG5&lt;&gt;""),AND(HI5&gt;=HK$18,HJ5&gt;=HK$22,HI5&lt;&gt;""),AND(II5&gt;=IM$18,IJ5&gt;=IM$22,II5&lt;&gt;""),AND(IK5&gt;=IM$18,IL5&gt;=IM$22,IK5&lt;&gt;""),AND(JK5&gt;=JO$18,JL5&gt;=JO$22,JK5&lt;&gt;""),AND(JM5&gt;=JO$18,JN5&gt;=JO$22,JM5&lt;&gt;""),AND(KM5&gt;=KQ$18,KN5&gt;=KQ$22,KM5&lt;&gt;""),AND(KO5&gt;=KQ$18,KP5&gt;=KQ$22,KO5&lt;&gt;""),AND(LO5&gt;=LS$18,LP5&gt;=LS$22,LO5&lt;&gt;""),AND(LQ5&gt;=LS$18,LR5&gt;=LS$22,LQ5&lt;&gt;""),AND(MQ5&gt;=MU$18,MR5&gt;=MU$22,MQ5&lt;&gt;""),AND(MS5&gt;=MU$18,MT5&gt;=MU$22,MS5&lt;&gt;""),AND(NS5&gt;=NW$18,NT5&gt;=NW$22,NS5&lt;&gt;""),AND(NU5&gt;=NW$18,NV5&gt;=NW$22,NU5&lt;&gt;""),AND(OU5&gt;=OY$18,OV5&gt;=OY$22,OU5&lt;&gt;""),AND(OW5&gt;=OY$18,OX5&gt;=OY$22,OW5&lt;&gt;""),AND(PW5&gt;=QA$18,PX5&gt;=QA$22,PW5&lt;&gt;""),AND(PY5&gt;=QA$18,PZ5&gt;=QA$22,PY5&lt;&gt;""),AND(QY5&gt;=RC$18,QZ5&gt;=RC$22,QY5&lt;&gt;""),AND(RA5&gt;=RC$18,RB5&gt;=RC$22,RA5&lt;&gt;""),AND(SA5&gt;=SE$18,SB5&gt;=SE$22,SA5&lt;&gt;""),AND(SC5&gt;=SE$18,SD5&gt;=SE$22,SC5&lt;&gt;""),AND(TC5&gt;=TG$18,TD5&gt;=TG$22,TC5&lt;&gt;""),AND(TE5&gt;=TG$18,TF5&gt;=TG$22,TE5&lt;&gt;"")),"Excellence",IF(I5="P","Worlds Team",IF(F5="P","National Team","")))))</f>
        <v>Merit</v>
      </c>
      <c r="I5" s="3" t="str">
        <f>IF(OR(AND(AQ5&gt;=AU$17,AR5&gt;=AU$21,AQ5&lt;&gt;"",AM5=""),AND(AS5&gt;=AU$17,AT5&gt;=AU$21,AS5&lt;&gt;"",AM5=""),AND(BT5&gt;=BX$17,BU5&gt;=BX$21,BT5&lt;&gt;"",BP5=""),AND(BV5&gt;=BX$17,BW5&gt;=BX$21,BV5&lt;&gt;"",BP5=""),AND(CW5&gt;=DA$17,CX5&gt;=DA$21,CW5&lt;&gt;"",CS5=""),AND(CY5&gt;=DA$17,CZ5&gt;=DA$21,CY5&lt;&gt;"",CS5=""),AND(EA5&gt;=EE$17,EB5&gt;=EE$21,EA5&lt;&gt;""),AND(EC5&gt;=EE$17,ED5&gt;=EE$21,EC5&lt;&gt;""),AND(FC5&gt;=FG$17,FD5&gt;=FG$21,FC5&lt;&gt;""),AND(FE5&gt;=FG$17,FF5&gt;=FG$21,FE5&lt;&gt;""),AND(GE5&gt;=GI$17,GF5&gt;=GI$21,GE5&lt;&gt;""),AND(GG5&gt;=GI$17,GH5&gt;=GI$21,GG5&lt;&gt;""),AND(HG5&gt;=HK$17,HH5&gt;=HK$21,HG5&lt;&gt;""),AND(HI5&gt;=HK$17,HJ5&gt;=HK$21,HI5&lt;&gt;""),AND(II5&gt;=IM$17,IJ5&gt;=IM$21,II5&lt;&gt;""),AND(IK5&gt;=IM$17,IL5&gt;=IM$21,IK5&lt;&gt;""),AND(JK5&gt;=JO$17,JL5&gt;=JO$21,JK5&lt;&gt;""),AND(JM5&gt;=JO$17,JN5&gt;=JO$21,JM5&lt;&gt;""),AND(KM5&gt;=KQ$17,KN5&gt;=KQ$21,KM5&lt;&gt;""),AND(KO5&gt;=KQ$17,KP5&gt;=KQ$21,KO5&lt;&gt;""),AND(LO5&gt;=LS$17,LP5&gt;=LS$21,LO5&lt;&gt;""),AND(LQ5&gt;=LS$17,LR5&gt;=LS$21,LQ5&lt;&gt;""),AND(MQ5&gt;=MU$17,MR5&gt;=MU$21,MQ5&lt;&gt;""),AND(MS5&gt;=MU$17,MT5&gt;=MU$21,MS5&lt;&gt;""),AND(NS5&gt;=NW$17,NT5&gt;=NW$21,NS5&lt;&gt;""),AND(NU5&gt;=NW$17,NV5&gt;=NW$21,NU5&lt;&gt;""),AND(OU5&gt;=OY$17,OV5&gt;=OY$21,OU5&lt;&gt;""),AND(OW5&gt;=OY$17,OX5&gt;=OY$21,OW5&lt;&gt;""),AND(PW5&gt;=QA$17,PX5&gt;=QA$21,PW5&lt;&gt;""),AND(PY5&gt;=QA$17,PZ5&gt;=QA$21,PY5&lt;&gt;""),AND(QY5&gt;=RC$17,QZ5&gt;=RC$21,QY5&lt;&gt;""),AND(RA5&gt;=RC$17,RB5&gt;=RC$21,RA5&lt;&gt;""),AND(SA5&gt;=SE$17,SB5&gt;=SE$21,SA5&lt;&gt;""),AND(SC5&gt;=SE$17,SD5&gt;=SE$21,SC5&lt;&gt;""),AND(TC5&gt;=TG$17,TD5&gt;=TG$21,TC5&lt;&gt;""),AND(TE5&gt;=TG$17,TF5&gt;=TG$21,TE5&lt;&gt;"")),"P","")</f>
        <v>P</v>
      </c>
      <c r="J5" s="8">
        <f>IF(COUNT(AO5,BR5,CU5)&gt;0,LARGE((AO5,BR5,CU5),1),0)</f>
        <v>51.900000000000006</v>
      </c>
      <c r="K5" s="8" t="str">
        <f>IF(J5=0,"",IF(J5=CU5,$BY$1,IF(J5=BR5,$AV$1,IF(J5=AO5,$S$1,""))))</f>
        <v>2024 3rd Domestic Trial</v>
      </c>
      <c r="L5" s="8">
        <f>IF(COUNT(AO5,BR5,CU5)&gt;1,LARGE((AO5,BR5,CU5),2),0)</f>
        <v>51.6</v>
      </c>
      <c r="M5" s="8" t="str">
        <f>IF(K5=0,"",IF(AND(L5=J5,L5=AO5,K5=BR5),$S$1,IF(AND(L5=J5,L5=AO5,L5=CU5),$S$1,IF(AND(L5=J5,L5=CU5,L5=BR5),$AV$1,IF(L5=CU5,$BY$1,IF(L5=BR5,$AV$1,IF(L5=AO5,$S$1,"")))))))</f>
        <v>2025 Nationals</v>
      </c>
      <c r="N5" s="8">
        <f>IF(MAX(AT5,BW5,CZ5)&gt;0,MAX(AT5,BW5,CZ5),0)</f>
        <v>53.5</v>
      </c>
      <c r="O5" s="8" t="str">
        <f>IF(N5=0,"",IF(N5=CZ5,$BY$1,IF(N5=BW5,$AV$1,IF(N5=AT5,$S$1,""))))</f>
        <v>2025 Elite Canada</v>
      </c>
      <c r="P5" s="8">
        <f>IF(MAX(DB5:DC5)&gt;0,MAX(DB5:DC5),"")</f>
        <v>0.89999999999999147</v>
      </c>
      <c r="Q5" s="11" t="str">
        <f>IF(P5="","",IF(P5=DB5,"("&amp;DB$2&amp;")",IF(P5=DC5,"("&amp;DC$2&amp;")")))</f>
        <v>(Q1)</v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>2025 World Cup POR (July 6)</v>
      </c>
      <c r="S5" s="19">
        <v>18.100000000000001</v>
      </c>
      <c r="T5" s="19">
        <v>7.5</v>
      </c>
      <c r="U5" s="19">
        <v>0</v>
      </c>
      <c r="V5" s="19">
        <v>0</v>
      </c>
      <c r="W5" s="19">
        <v>18.8</v>
      </c>
      <c r="X5" s="19">
        <v>7.5</v>
      </c>
      <c r="Y5" s="19">
        <v>0</v>
      </c>
      <c r="Z5" s="19">
        <v>0</v>
      </c>
      <c r="AA5" s="19">
        <v>18.3</v>
      </c>
      <c r="AB5" s="19">
        <v>7.3</v>
      </c>
      <c r="AC5" s="19">
        <v>0</v>
      </c>
      <c r="AD5" s="19">
        <v>0</v>
      </c>
      <c r="AE5" s="19">
        <v>18.3</v>
      </c>
      <c r="AF5" s="19">
        <v>7.5</v>
      </c>
      <c r="AG5" s="19">
        <v>0.2</v>
      </c>
      <c r="AH5" s="19">
        <v>0</v>
      </c>
      <c r="AI5" s="19">
        <v>18.3</v>
      </c>
      <c r="AJ5" s="19">
        <v>6.9</v>
      </c>
      <c r="AK5" s="19">
        <v>0</v>
      </c>
      <c r="AL5" s="19">
        <v>0</v>
      </c>
      <c r="AM5" s="27"/>
      <c r="AN5" s="40">
        <f>IF(SUM(T5,X5)&gt;0,SUM(T5,X5),"")</f>
        <v>15</v>
      </c>
      <c r="AO5" s="40">
        <f>IF(SUM(S5:T5,V5:X5,Z5)-U5-Y5&gt;0,SUM(S5:T5,V5:X5,Z5)-U5-Y5,"")</f>
        <v>51.900000000000006</v>
      </c>
      <c r="AP5" s="40">
        <f>IF(SUM(AA5:AB5,AD5)-AC5&gt;0,SUM(AA5:AB5,AD5)-AC5,"")</f>
        <v>25.6</v>
      </c>
      <c r="AQ5" s="40">
        <f>IF(SUM(T5,X5,AB5)&gt;0,SUM(T5,X5,AB5),"")</f>
        <v>22.3</v>
      </c>
      <c r="AR5" s="40">
        <f>IF(SUM(AO5,AP5)&gt;0,SUM(AO5,AP5),"")</f>
        <v>77.5</v>
      </c>
      <c r="AS5" s="40">
        <f>IF(SUM(AF5,AJ5)&gt;0,SUM(AF5,AJ5),"")</f>
        <v>14.4</v>
      </c>
      <c r="AT5" s="40">
        <f>IF(SUM(AE5:AF5,AH5:AJ5,AL5)-SUM(AG5,AK5)&gt;0,SUM(AE5:AF5,AH5:AJ5,AL5)-SUM(AG5,AK5),"")</f>
        <v>50.8</v>
      </c>
      <c r="AU5" s="40">
        <f>IF(SUM(AO5,AP5,AT5)&gt;0,SUM(AO5,AP5,AT5),"")</f>
        <v>128.30000000000001</v>
      </c>
      <c r="AV5" s="18">
        <v>17.3</v>
      </c>
      <c r="AW5" s="18">
        <v>6.7</v>
      </c>
      <c r="AX5" s="18">
        <v>0</v>
      </c>
      <c r="AY5" s="18">
        <v>0</v>
      </c>
      <c r="AZ5" s="18">
        <v>18.7</v>
      </c>
      <c r="BA5" s="18">
        <v>7.9</v>
      </c>
      <c r="BB5" s="18">
        <v>0</v>
      </c>
      <c r="BC5" s="18">
        <v>0</v>
      </c>
      <c r="BD5" s="18"/>
      <c r="BE5" s="18"/>
      <c r="BF5" s="18"/>
      <c r="BG5" s="18"/>
      <c r="BH5" s="18">
        <v>18.3</v>
      </c>
      <c r="BI5" s="18">
        <v>8.3000000000000007</v>
      </c>
      <c r="BJ5" s="18">
        <v>0</v>
      </c>
      <c r="BK5" s="18">
        <v>0</v>
      </c>
      <c r="BL5" s="18">
        <v>19</v>
      </c>
      <c r="BM5" s="18">
        <v>7.9</v>
      </c>
      <c r="BN5" s="18">
        <v>0</v>
      </c>
      <c r="BO5" s="18">
        <v>0</v>
      </c>
      <c r="BP5" s="28"/>
      <c r="BQ5" s="11">
        <f>IF(SUM(AW5,BA5)&gt;0,SUM(AW5,BA5),"")</f>
        <v>14.600000000000001</v>
      </c>
      <c r="BR5" s="11">
        <f>IF(SUM(AV5:AW5,AY5:BA5,BC5)-AX5-BB5&gt;0,SUM(AV5:AW5,AY5:BA5,BC5)-AX5-BB5,"")</f>
        <v>50.6</v>
      </c>
      <c r="BS5" s="11" t="str">
        <f>IF(SUM(BD5:BE5,BG5)-BF5&gt;0,SUM(BD5:BE5,BG5)-BF5,"")</f>
        <v/>
      </c>
      <c r="BT5" s="11">
        <f>IF(SUM(AW5,BA5,BE5)&gt;0,SUM(AW5,BA5,BE5),"")</f>
        <v>14.600000000000001</v>
      </c>
      <c r="BU5" s="11">
        <f>IF(SUM(BR5,BS5)&gt;0,SUM(BR5,BS5),"")</f>
        <v>50.6</v>
      </c>
      <c r="BV5" s="11">
        <f>IF(SUM(BI5,BM5)&gt;0,SUM(BI5,BM5),"")</f>
        <v>16.200000000000003</v>
      </c>
      <c r="BW5" s="11">
        <f>IF(SUM(BH5:BI5,BK5:BM5,BO5)-SUM(BJ5,BN5)&gt;0,SUM(BH5:BI5,BK5:BM5,BO5)-SUM(BJ5,BN5),"")</f>
        <v>53.5</v>
      </c>
      <c r="BX5" s="11">
        <f>IF(SUM(BR5,BS5,BW5)&gt;0,SUM(BR5,BS5,BW5),"")</f>
        <v>104.1</v>
      </c>
      <c r="BY5" s="19">
        <v>18.399999999999999</v>
      </c>
      <c r="BZ5" s="19">
        <v>6.5</v>
      </c>
      <c r="CA5" s="19">
        <v>0</v>
      </c>
      <c r="CB5" s="19">
        <v>0</v>
      </c>
      <c r="CC5" s="19">
        <v>18.8</v>
      </c>
      <c r="CD5" s="19">
        <v>7.9</v>
      </c>
      <c r="CE5" s="19">
        <v>0</v>
      </c>
      <c r="CF5" s="19">
        <v>0</v>
      </c>
      <c r="CG5" s="19"/>
      <c r="CH5" s="19"/>
      <c r="CI5" s="19"/>
      <c r="CJ5" s="19"/>
      <c r="CK5" s="19">
        <v>16.600000000000001</v>
      </c>
      <c r="CL5" s="19">
        <v>4.5</v>
      </c>
      <c r="CM5" s="19">
        <v>0</v>
      </c>
      <c r="CN5" s="19">
        <v>0</v>
      </c>
      <c r="CO5" s="19">
        <v>17.2</v>
      </c>
      <c r="CP5" s="19">
        <v>8.3000000000000007</v>
      </c>
      <c r="CQ5" s="19">
        <v>0</v>
      </c>
      <c r="CR5" s="19">
        <v>0</v>
      </c>
      <c r="CS5" s="27"/>
      <c r="CT5" s="40">
        <f>IF(SUM(BZ5,CD5)&gt;0,SUM(BZ5,CD5),"")</f>
        <v>14.4</v>
      </c>
      <c r="CU5" s="40">
        <f>IF(SUM(BY5:BZ5,CB5:CD5,CF5)-CA5-CE5&gt;0,SUM(BY5:BZ5,CB5:CD5,CF5)-CA5-CE5,"")</f>
        <v>51.6</v>
      </c>
      <c r="CV5" s="40" t="str">
        <f>IF(SUM(CG5:CH5,CJ5)-CI5&gt;0,SUM(CG5:CH5,CJ5)-CI5,"")</f>
        <v/>
      </c>
      <c r="CW5" s="40">
        <f>IF(SUM(BZ5,CD5,CH5)&gt;0,SUM(BZ5,CD5,CH5),"")</f>
        <v>14.4</v>
      </c>
      <c r="CX5" s="40">
        <f>IF(SUM(CU5,CV5)&gt;0,SUM(CU5,CV5),"")</f>
        <v>51.6</v>
      </c>
      <c r="CY5" s="40">
        <f>IF(SUM(CL5,CP5)&gt;0,SUM(CL5,CP5),"")</f>
        <v>12.8</v>
      </c>
      <c r="CZ5" s="40">
        <f>IF(SUM(CK5:CL5,CN5:CP5,CR5)-SUM(CM5,CQ5)&gt;0,SUM(CK5:CL5,CN5:CP5,CR5)-SUM(CM5,CQ5),"")</f>
        <v>46.599999999999994</v>
      </c>
      <c r="DA5" s="40">
        <f>IF(SUM(CU5,CV5,CZ5)&gt;0,SUM(CU5,CV5,CZ5),"")</f>
        <v>98.199999999999989</v>
      </c>
      <c r="DB5" s="51">
        <f>IF(MAX(DY5,FA5,GC5,HE5,IG5,JI5,KK5,LM5,MO5,NQ5,OS5,PU5,QW5,RY5,TA5)-IF(L5="",0,L5)&gt;0.001,MAX(DY5,FA5,GC5,HE5,IG5,JI5,KK5,LM5,MO5,NQ5,OS5,PU5,QW5,RY5,TA5)-IF(L5="",0,L5),"")</f>
        <v>0.89999999999999147</v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>
        <v>18.399999999999999</v>
      </c>
      <c r="DE5" s="17">
        <v>8.3000000000000007</v>
      </c>
      <c r="DF5" s="17">
        <v>0</v>
      </c>
      <c r="DG5" s="17">
        <v>0</v>
      </c>
      <c r="DH5" s="17">
        <v>17.899999999999999</v>
      </c>
      <c r="DI5" s="17">
        <v>7.9</v>
      </c>
      <c r="DJ5" s="17">
        <v>0</v>
      </c>
      <c r="DK5" s="17">
        <v>0</v>
      </c>
      <c r="DL5" s="17">
        <v>16.600000000000001</v>
      </c>
      <c r="DM5" s="17">
        <v>4.5</v>
      </c>
      <c r="DN5" s="17">
        <v>0</v>
      </c>
      <c r="DO5" s="17">
        <v>0</v>
      </c>
      <c r="DP5" s="17"/>
      <c r="DQ5" s="17"/>
      <c r="DR5" s="17"/>
      <c r="DS5" s="17"/>
      <c r="DT5" s="17"/>
      <c r="DU5" s="17"/>
      <c r="DV5" s="17"/>
      <c r="DW5" s="17"/>
      <c r="DX5" s="40">
        <f>IF(SUM(DE5,DI5)&gt;0,SUM(DE5,DI5),"")</f>
        <v>16.200000000000003</v>
      </c>
      <c r="DY5" s="40">
        <f>IF(SUM(DD5:DE5,DG5:DI5,DK5)-DF5-DJ5&gt;0,SUM(DD5:DE5,DG5:DI5,DK5)-DF5-DJ5,"")</f>
        <v>52.499999999999993</v>
      </c>
      <c r="DZ5" s="40">
        <f>IF(SUM(DL5:DM5,DO5)-DN5&gt;0,SUM(DL5:DM5,DO5)-DN5,"")</f>
        <v>21.1</v>
      </c>
      <c r="EA5" s="40">
        <f>IF(SUM(DE5,DI5,DM5)&gt;0,SUM(DE5,DI5,DM5),"")</f>
        <v>20.700000000000003</v>
      </c>
      <c r="EB5" s="40">
        <f>IF(SUM(DY5,DZ5)&gt;0,SUM(DY5,DZ5),"")</f>
        <v>73.599999999999994</v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>
        <f>IF(SUM(DY5,DZ5,ED5)&gt;0,SUM(DY5,DZ5,ED5),"")</f>
        <v>73.599999999999994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17.850000000000001</v>
      </c>
      <c r="TI5" s="26">
        <f>IF($CS5="P",BZ5,(BZ5+AW5)/2)</f>
        <v>6.6</v>
      </c>
      <c r="TJ5" s="26">
        <f>IF($CS5="P",CA5,(CA5+AX5)/2)</f>
        <v>0</v>
      </c>
      <c r="TK5" s="26">
        <f>IF($CS5="P",CB5,(CB5+AY5)/2)</f>
        <v>0</v>
      </c>
      <c r="TL5" s="26">
        <f>IF($CS5="P",CC5,(CC5+AZ5)/2)</f>
        <v>18.75</v>
      </c>
      <c r="TM5" s="26">
        <f>IF($CS5="P",CD5,(CD5+BA5)/2)</f>
        <v>7.9</v>
      </c>
      <c r="TN5" s="26">
        <f>IF($CS5="P",CE5,(CE5+BB5)/2)</f>
        <v>0</v>
      </c>
      <c r="TO5" s="26">
        <f>IF($CS5="P",CF5,(CF5+BC5)/2)</f>
        <v>0</v>
      </c>
      <c r="TP5" s="26">
        <f>IF($CS5="P",CG5,(CG5+BD5)/2)</f>
        <v>0</v>
      </c>
      <c r="TQ5" s="26">
        <f>IF($CS5="P",CH5,(CH5+BE5)/2)</f>
        <v>0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17.450000000000003</v>
      </c>
      <c r="TU5" s="26">
        <f>IF($CS5="P",CL5,(CL5+BI5)/2)</f>
        <v>6.4</v>
      </c>
      <c r="TV5" s="26">
        <f>IF($CS5="P",CM5,(CM5+BJ5)/2)</f>
        <v>0</v>
      </c>
      <c r="TW5" s="26">
        <f>IF($CS5="P",CN5,(CN5+BK5)/2)</f>
        <v>0</v>
      </c>
      <c r="TX5" s="26">
        <f>IF($CS5="P",CO5,(CO5+BL5)/2)</f>
        <v>18.100000000000001</v>
      </c>
      <c r="TY5" s="26">
        <f>IF($CS5="P",CP5,(CP5+BM5)/2)</f>
        <v>8.1000000000000014</v>
      </c>
      <c r="TZ5" s="26">
        <f>IF($CS5="P",CQ5,(CQ5+BN5)/2)</f>
        <v>0</v>
      </c>
      <c r="UA5" s="26">
        <f>IF($CS5="P",CR5,(CR5+BO5)/2)</f>
        <v>0</v>
      </c>
      <c r="UB5" s="28" t="s">
        <v>53</v>
      </c>
      <c r="UC5" s="11">
        <f>IF(SUM(TI5,TM5)&gt;0,SUM(TI5,TM5),"")</f>
        <v>14.5</v>
      </c>
      <c r="UD5" s="11">
        <f>IF(SUM(TH5:TI5,TK5:TM5,TO5)-TJ5-TN5&gt;0,SUM(TH5:TI5,TK5:TM5,TO5)-TJ5-TN5,"")</f>
        <v>51.1</v>
      </c>
      <c r="UE5" s="11" t="str">
        <f>IF(SUM(TP5:TQ5,TS5)-TR5&gt;0,SUM(TP5:TQ5,TS5)-TR5,"")</f>
        <v/>
      </c>
      <c r="UF5" s="11">
        <f>IF(SUM(TI5,TM5,TQ5)&gt;0,SUM(TI5,TM5,TQ5),"")</f>
        <v>14.5</v>
      </c>
      <c r="UG5" s="11">
        <f>IF(SUM(UD5,UE5)&gt;0,SUM(UD5,UE5),"")</f>
        <v>51.1</v>
      </c>
      <c r="UH5" s="11">
        <f>IF(SUM(TU5,TY5)&gt;0,SUM(TU5,TY5),"")</f>
        <v>14.500000000000002</v>
      </c>
      <c r="UI5" s="11">
        <f>IF(SUM(TT5:TU5,TW5:TY5,UA5)-SUM(TV5,TZ5)&gt;0,SUM(TT5:TU5,TW5:TY5,UA5)-SUM(TV5,TZ5),"")</f>
        <v>50.050000000000004</v>
      </c>
      <c r="UJ5" s="11">
        <f>IF(SUM(UD5,UE5,UI5)&gt;0,SUM(UD5,UE5,UI5),"")</f>
        <v>101.15</v>
      </c>
    </row>
    <row r="6" spans="1:556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150</v>
      </c>
      <c r="C6" s="4" t="s">
        <v>135</v>
      </c>
      <c r="D6" s="4">
        <v>2005</v>
      </c>
      <c r="E6" s="9">
        <f>SUM(J6:P6)+SUM(J6:M6)*0.0000001+SUM(J6)*0.0000000000001</f>
        <v>143.00000950000484</v>
      </c>
      <c r="F6" s="3" t="str">
        <f>IF(OR(AND(AN6&gt;=AU$16,AO6&gt;=AU$20,AN6&lt;&gt;"",AM6=""),AND(AS6&gt;=AU$16,AT6&gt;=AU$20,AS6&lt;&gt;"",AM6=""),AND(BQ6&gt;=BX$16,BR6&gt;=BX$20,BQ6&lt;&gt;"",BP6=""),AND(BV6&gt;=BX$16,BW6&gt;=BX$20,BV6&lt;&gt;"",BP6=""),AND(CT6&gt;=DA$16,CU6&gt;=DA$20,CT6&lt;&gt;"",CS6=""),AND(CY6&gt;=DA$16,CZ6&gt;=DA$20,CY6&lt;&gt;""),AND(DX6&gt;=EE$16,DY6&gt;=EE$20,DX6&lt;&gt;""),AND(EC6&gt;=EE$16,ED6&gt;=EE$20,EC6&lt;&gt;""),AND(EZ6&gt;=FG$16,FA6&gt;=FG$20,EZ6&lt;&gt;""),AND(FE6&gt;=FG$16,FF6&gt;=FG$20,FE6&lt;&gt;""),AND(GB6&gt;=GI$16,GC6&gt;=GI$20,GB6&lt;&gt;""),AND(GG6&gt;=GI$16,GH6&gt;=GI$20,GG6&lt;&gt;""),AND(HD6&gt;=HK$16,HE6&gt;=HK$20,HD6&lt;&gt;""),AND(HI6&gt;=HK$16,HJ6&gt;=HK$20,HI6&lt;&gt;""),AND(IF6&gt;=IM$16,IG6&gt;=IM$20,IF6&lt;&gt;""),AND(IK6&gt;=IM$16,IL6&gt;=IM$20,IK6&lt;&gt;""),AND(JH6&gt;=JO$16,JI6&gt;=JO$20,JH6&lt;&gt;""),AND(JM6&gt;=JO$16,JN6&gt;=JO$20,JM6&lt;&gt;""),AND(KJ6&gt;=KQ$16,KK6&gt;=KQ$20,KJ6&lt;&gt;""),AND(KO6&gt;=KQ$16,KP6&gt;=KQ$20,KO6&lt;&gt;""),AND(LL6&gt;=LS$16,LM6&gt;=LS$20,LL6&lt;&gt;""),AND(LQ6&gt;=LS$16,LR6&gt;=LS$20,LQ6&lt;&gt;""),AND(MN6&gt;=MU$16,MO6&gt;=MU$20,MN6&lt;&gt;""),AND(MS6&gt;=MU$16,MT6&gt;=MU$20,MS6&lt;&gt;""),AND(NP6&gt;=NW$16,NQ6&gt;=NW$20,NP6&lt;&gt;""),AND(NU6&gt;=NW$16,NV6&gt;=NW$20,NU6&lt;&gt;""),AND(OR6&gt;=OY$16,OS6&gt;=OY$20,OR6&lt;&gt;""),AND(OW6&gt;=OY$16,OX6&gt;=OY$20,OW6&lt;&gt;""),AND(PT6&gt;=QA$16,PU6&gt;=QA$20,PT6&lt;&gt;""),AND(PY6&gt;=QA$16,PZ6&gt;=QA$20,PY6&lt;&gt;""),AND(QV6&gt;=RC$16,QW6&gt;=RC$20,QV6&lt;&gt;""),AND(RA6&gt;=RC$16,RB6&gt;=RC$20,RA6&lt;&gt;""),AND(RX6&gt;=SE$16,RY6&gt;=SE$20,RX6&lt;&gt;""),AND(SC6&gt;=SE$16,SD6&gt;=SE$20,SC6&lt;&gt;""),AND(SZ6&gt;=TG$16,TA6&gt;=TG$20,SZ6&lt;&gt;""),AND(TF6&gt;=TG$16,TG6&gt;=TG$20,TF6&lt;&gt;"")),"P","")</f>
        <v>P</v>
      </c>
      <c r="G6" s="3" t="str">
        <f>IF(OR(AND(AO6&gt;=AU$20,AO6&lt;&gt;"",AM6=""),AND(AT6&gt;=AU$20,AT6&lt;&gt;"",AM6=""),AND(BR6&gt;=BX$20,BR6&lt;&gt;"",BP6=""),AND(BW6&gt;=BX$20,BW6&lt;&gt;"",BP6=""),AND(CU6&gt;=DA$20,CU6&lt;&gt;"",CS6=""),AND(CZ6&gt;=DA$20,CZ6&lt;&gt;"",CS6=""),AND(DY6&gt;=EE$20,DY6&lt;&gt;""),AND(ED6&gt;=EE$20,ED6&lt;&gt;""),AND(FA6&gt;=FG$20,FA6&lt;&gt;""),AND(FF6&gt;=FG$20,FF6&lt;&gt;""),AND(GC6&gt;=GI$20,GC6&lt;&gt;""),AND(GH6&gt;=GI$20,GH6&lt;&gt;""),AND(HE6&gt;=HK$20,HE6&lt;&gt;""),AND(HJ6&gt;=HK$20,HJ6&lt;&gt;""),AND(IG6&gt;=IM$20,IG6&lt;&gt;""),AND(IL6&gt;=IM$20,IL6&lt;&gt;""),AND(JI6&gt;=JO$20,JI6&lt;&gt;""),AND(JN6&gt;=JO$20,JN6&lt;&gt;""),AND(KK6&gt;=KQ$20,KK6&lt;&gt;""),AND(KP6&gt;=KQ$20,KP6&lt;&gt;""),AND(LM6&gt;=LS$20,LM6&lt;&gt;""),AND(LR6&gt;=LS$20,LR6&lt;&gt;""),AND(MO6&gt;=MU$20,MO6&lt;&gt;""),AND(MT6&gt;=MU$20,MT6&lt;&gt;""),AND(NQ6&gt;=NW$20,NQ6&lt;&gt;""),AND(NV6&gt;=NW$20,NV6&lt;&gt;""),AND(OS6&gt;=OY$20,OS6&lt;&gt;""),AND(OX6&gt;=OY$20,OX6&lt;&gt;""),AND(PU6&gt;=QA$20,PU6&lt;&gt;""),AND(PZ6&gt;=QA$20,PZ6&lt;&gt;""),AND(QW6&gt;=RC$20,QW6&lt;&gt;""),AND(RB6&gt;=RC$20,RB6&lt;&gt;""),AND(RY6&gt;=SE$20,RY6&lt;&gt;""),AND(SD6&gt;=SE$20,SD6&lt;&gt;""),AND(TA6&gt;=TG$20,TA6&lt;&gt;""),AND(TG6&gt;=TG$20,TG6&lt;&gt;"")),"P","")</f>
        <v>P</v>
      </c>
      <c r="H6" s="36" t="str">
        <f>IF(AND(G6="P",F6=""),"No DD",IF(OR(AND(AQ6&gt;=AU$19,AR6&gt;=AU$23,AQ6&lt;&gt;"",AM6=""),AND(AS6&gt;=AU$19,AT6&gt;=AU$23,AS6&lt;&gt;"",AM6=""),AND(BT6&gt;=BX$19,BU6&gt;=BX$23,BT6&lt;&gt;"",BP6=""),AND(BV6&gt;=BX$19,BW6&gt;=BX$23,BV6&lt;&gt;"",BP6=""),AND(CW6&gt;=DA$19,CX6&gt;=DA$23,CW6&lt;&gt;"",CS6=""),AND(CY6&gt;=DA$19,CZ6&gt;=DA$23,CY6&lt;&gt;"",CS6=""),AND(EA6&gt;=EE$19,EB6&gt;=EE$23,EA6&lt;&gt;""),AND(EC6&gt;=EE$19,ED6&gt;=EE$23,EC6&lt;&gt;""),AND(FC6&gt;=FG$19,FD6&gt;=FG$23,FC6&lt;&gt;""),AND(FE6&gt;=FG$19,FF6&gt;=FG$23,FE6&lt;&gt;""),AND(GE6&gt;=GI$19,GF6&gt;=GI$23,GE6&lt;&gt;""),AND(GG6&gt;=GI$19,GH6&gt;=GI$23,GG6&lt;&gt;""),AND(HG6&gt;=HK$19,HH6&gt;=HK$23,HG6&lt;&gt;""),AND(HI6&gt;=HK$19,HJ6&gt;=HK$23,HI6&lt;&gt;""),AND(II6&gt;=IM$19,IJ6&gt;=IM$23,II6&lt;&gt;""),AND(IK6&gt;=IM$19,IL6&gt;=IM$23,IK6&lt;&gt;""),AND(JK6&gt;=JO$19,JL6&gt;=JO$23,JK6&lt;&gt;""),AND(JM6&gt;=JO$19,JN6&gt;=JO$23,JM6&lt;&gt;""),AND(KM6&gt;=KQ$19,KN6&gt;=KQ$23,KM6&lt;&gt;""),AND(KO6&gt;=KQ$19,KP6&gt;=KQ$23,KO6&lt;&gt;""),AND(LO6&gt;=LS$19,LP6&gt;=LS$23,LO6&lt;&gt;""),AND(LQ6&gt;=LS$19,LR6&gt;=LS$23,LQ6&lt;&gt;""),AND(MQ6&gt;=MU$19,MR6&gt;=MU$23,MQ6&lt;&gt;""),AND(MS6&gt;=MU$19,MT6&gt;=MU$23,MS6&lt;&gt;""),AND(NS6&gt;=NW$19,NT6&gt;=NW$23,NS6&lt;&gt;""),AND(NU6&gt;=NW$19,NV6&gt;=NW$23,NU6&lt;&gt;""),AND(OU6&gt;=OY$19,OV6&gt;=OY$23,OU6&lt;&gt;""),AND(OW6&gt;=OY$19,OX6&gt;=OY$23,OW6&lt;&gt;""),AND(PW6&gt;=QA$19,PX6&gt;=QA$23,PW6&lt;&gt;""),AND(PY6&gt;=QA$19,PZ6&gt;=QA$23,PY6&lt;&gt;""),AND(QY6&gt;=RC$19,QZ6&gt;=RC$23,QY6&lt;&gt;""),AND(RA6&gt;=RC$19,RB6&gt;=RC$23,RA6&lt;&gt;""),AND(SA6&gt;=SE$19,SB6&gt;=SE$23,SA6&lt;&gt;""),AND(SC6&gt;=SE$19,SD6&gt;=SE$23,SC6&lt;&gt;""),AND(TC6&gt;=TG$19,TD6&gt;=TG$23,TC6&lt;&gt;""),AND(TE6&gt;=TG$19,TF6&gt;=TG$23,TE6&lt;&gt;"")),"Merit",IF(OR(AND(AQ6&gt;=AU$18,AR6&gt;=AU$22,AQ6&lt;&gt;"",AM6=""),AND(AS6&gt;=AU$18,AT6&gt;=AU$22,AS6&lt;&gt;"",AM6=""),AND(BT6&gt;=BX$18,BU6&gt;=BX$22,BT6&lt;&gt;"",BP6=""),AND(BV6&gt;=BX$18,BW6&gt;=BX$22,BV6&lt;&gt;"",BP6=""),AND(CW6&gt;=DA$18,CX6&gt;=DA$22,CW6&lt;&gt;"",CS6=""),AND(CY6&gt;=DA$18,CZ6&gt;=DA$22,CY6&lt;&gt;"",CS6=""),AND(EA6&gt;=EE$18,EB6&gt;=EE$22,EA6&lt;&gt;""),AND(EC6&gt;=EE$18,ED6&gt;=EE$22,EC6&lt;&gt;""),AND(FC6&gt;=FG$18,FD6&gt;=FG$22,FC6&lt;&gt;""),AND(FE6&gt;=FG$18,FF6&gt;=FG$22,FE6&lt;&gt;""),AND(GE6&gt;=GI$18,GF6&gt;=GI$22,GE6&lt;&gt;""),AND(GG6&gt;=GI$18,GH6&gt;=GI$22,GG6&lt;&gt;""),AND(HG6&gt;=HK$18,HH6&gt;=HK$22,HG6&lt;&gt;""),AND(HI6&gt;=HK$18,HJ6&gt;=HK$22,HI6&lt;&gt;""),AND(II6&gt;=IM$18,IJ6&gt;=IM$22,II6&lt;&gt;""),AND(IK6&gt;=IM$18,IL6&gt;=IM$22,IK6&lt;&gt;""),AND(JK6&gt;=JO$18,JL6&gt;=JO$22,JK6&lt;&gt;""),AND(JM6&gt;=JO$18,JN6&gt;=JO$22,JM6&lt;&gt;""),AND(KM6&gt;=KQ$18,KN6&gt;=KQ$22,KM6&lt;&gt;""),AND(KO6&gt;=KQ$18,KP6&gt;=KQ$22,KO6&lt;&gt;""),AND(LO6&gt;=LS$18,LP6&gt;=LS$22,LO6&lt;&gt;""),AND(LQ6&gt;=LS$18,LR6&gt;=LS$22,LQ6&lt;&gt;""),AND(MQ6&gt;=MU$18,MR6&gt;=MU$22,MQ6&lt;&gt;""),AND(MS6&gt;=MU$18,MT6&gt;=MU$22,MS6&lt;&gt;""),AND(NS6&gt;=NW$18,NT6&gt;=NW$22,NS6&lt;&gt;""),AND(NU6&gt;=NW$18,NV6&gt;=NW$22,NU6&lt;&gt;""),AND(OU6&gt;=OY$18,OV6&gt;=OY$22,OU6&lt;&gt;""),AND(OW6&gt;=OY$18,OX6&gt;=OY$22,OW6&lt;&gt;""),AND(PW6&gt;=QA$18,PX6&gt;=QA$22,PW6&lt;&gt;""),AND(PY6&gt;=QA$18,PZ6&gt;=QA$22,PY6&lt;&gt;""),AND(QY6&gt;=RC$18,QZ6&gt;=RC$22,QY6&lt;&gt;""),AND(RA6&gt;=RC$18,RB6&gt;=RC$22,RA6&lt;&gt;""),AND(SA6&gt;=SE$18,SB6&gt;=SE$22,SA6&lt;&gt;""),AND(SC6&gt;=SE$18,SD6&gt;=SE$22,SC6&lt;&gt;""),AND(TC6&gt;=TG$18,TD6&gt;=TG$22,TC6&lt;&gt;""),AND(TE6&gt;=TG$18,TF6&gt;=TG$22,TE6&lt;&gt;"")),"Excellence",IF(I6="P","Worlds Team",IF(F6="P","National Team","")))))</f>
        <v>Worlds Team</v>
      </c>
      <c r="I6" s="3" t="str">
        <f>IF(OR(AND(AQ6&gt;=AU$17,AR6&gt;=AU$21,AQ6&lt;&gt;"",AM6=""),AND(AS6&gt;=AU$17,AT6&gt;=AU$21,AS6&lt;&gt;"",AM6=""),AND(BT6&gt;=BX$17,BU6&gt;=BX$21,BT6&lt;&gt;"",BP6=""),AND(BV6&gt;=BX$17,BW6&gt;=BX$21,BV6&lt;&gt;"",BP6=""),AND(CW6&gt;=DA$17,CX6&gt;=DA$21,CW6&lt;&gt;"",CS6=""),AND(CY6&gt;=DA$17,CZ6&gt;=DA$21,CY6&lt;&gt;"",CS6=""),AND(EA6&gt;=EE$17,EB6&gt;=EE$21,EA6&lt;&gt;""),AND(EC6&gt;=EE$17,ED6&gt;=EE$21,EC6&lt;&gt;""),AND(FC6&gt;=FG$17,FD6&gt;=FG$21,FC6&lt;&gt;""),AND(FE6&gt;=FG$17,FF6&gt;=FG$21,FE6&lt;&gt;""),AND(GE6&gt;=GI$17,GF6&gt;=GI$21,GE6&lt;&gt;""),AND(GG6&gt;=GI$17,GH6&gt;=GI$21,GG6&lt;&gt;""),AND(HG6&gt;=HK$17,HH6&gt;=HK$21,HG6&lt;&gt;""),AND(HI6&gt;=HK$17,HJ6&gt;=HK$21,HI6&lt;&gt;""),AND(II6&gt;=IM$17,IJ6&gt;=IM$21,II6&lt;&gt;""),AND(IK6&gt;=IM$17,IL6&gt;=IM$21,IK6&lt;&gt;""),AND(JK6&gt;=JO$17,JL6&gt;=JO$21,JK6&lt;&gt;""),AND(JM6&gt;=JO$17,JN6&gt;=JO$21,JM6&lt;&gt;""),AND(KM6&gt;=KQ$17,KN6&gt;=KQ$21,KM6&lt;&gt;""),AND(KO6&gt;=KQ$17,KP6&gt;=KQ$21,KO6&lt;&gt;""),AND(LO6&gt;=LS$17,LP6&gt;=LS$21,LO6&lt;&gt;""),AND(LQ6&gt;=LS$17,LR6&gt;=LS$21,LQ6&lt;&gt;""),AND(MQ6&gt;=MU$17,MR6&gt;=MU$21,MQ6&lt;&gt;""),AND(MS6&gt;=MU$17,MT6&gt;=MU$21,MS6&lt;&gt;""),AND(NS6&gt;=NW$17,NT6&gt;=NW$21,NS6&lt;&gt;""),AND(NU6&gt;=NW$17,NV6&gt;=NW$21,NU6&lt;&gt;""),AND(OU6&gt;=OY$17,OV6&gt;=OY$21,OU6&lt;&gt;""),AND(OW6&gt;=OY$17,OX6&gt;=OY$21,OW6&lt;&gt;""),AND(PW6&gt;=QA$17,PX6&gt;=QA$21,PW6&lt;&gt;""),AND(PY6&gt;=QA$17,PZ6&gt;=QA$21,PY6&lt;&gt;""),AND(QY6&gt;=RC$17,QZ6&gt;=RC$21,QY6&lt;&gt;""),AND(RA6&gt;=RC$17,RB6&gt;=RC$21,RA6&lt;&gt;""),AND(SA6&gt;=SE$17,SB6&gt;=SE$21,SA6&lt;&gt;""),AND(SC6&gt;=SE$17,SD6&gt;=SE$21,SC6&lt;&gt;""),AND(TC6&gt;=TG$17,TD6&gt;=TG$21,TC6&lt;&gt;""),AND(TE6&gt;=TG$17,TF6&gt;=TG$21,TE6&lt;&gt;"")),"P","")</f>
        <v>P</v>
      </c>
      <c r="J6" s="8">
        <f>IF(COUNT(AO6,BR6,CU6)&gt;0,LARGE((AO6,BR6,CU6),1),0)</f>
        <v>48.3</v>
      </c>
      <c r="K6" s="8" t="str">
        <f>IF(J6=0,"",IF(J6=CU6,$BY$1,IF(J6=BR6,$AV$1,IF(J6=AO6,$S$1,""))))</f>
        <v>2025 Elite Canada</v>
      </c>
      <c r="L6" s="8">
        <f>IF(COUNT(AO6,BR6,CU6)&gt;1,LARGE((AO6,BR6,CU6),2),0)</f>
        <v>46.7</v>
      </c>
      <c r="M6" s="8" t="str">
        <f>IF(K6=0,"",IF(AND(L6=J6,L6=AO6,K6=BR6),$S$1,IF(AND(L6=J6,L6=AO6,L6=CU6),$S$1,IF(AND(L6=J6,L6=CU6,L6=BR6),$AV$1,IF(L6=CU6,$BY$1,IF(L6=BR6,$AV$1,IF(L6=AO6,$S$1,"")))))))</f>
        <v>2024 3rd Domestic Trial</v>
      </c>
      <c r="N6" s="8">
        <f>IF(MAX(AT6,BW6,CZ6)&gt;0,MAX(AT6,BW6,CZ6),0)</f>
        <v>46.800000000000004</v>
      </c>
      <c r="O6" s="8" t="str">
        <f>IF(N6=0,"",IF(N6=CZ6,$BY$1,IF(N6=BW6,$AV$1,IF(N6=AT6,$S$1,""))))</f>
        <v>2025 Nationals</v>
      </c>
      <c r="P6" s="8">
        <f>IF(MAX(DB6:DC6)&gt;0,MAX(DB6:DC6),"")</f>
        <v>1.1999999999999886</v>
      </c>
      <c r="Q6" s="11" t="str">
        <f>IF(P6="","",IF(P6=DB6,"("&amp;DB$2&amp;")",IF(P6=DC6,"("&amp;DC$2&amp;")")))</f>
        <v>(Q1)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2025 World Cup POR (July 6)</v>
      </c>
      <c r="S6" s="19">
        <v>17.5</v>
      </c>
      <c r="T6" s="19">
        <v>6.3</v>
      </c>
      <c r="U6" s="19">
        <v>0</v>
      </c>
      <c r="V6" s="19"/>
      <c r="W6" s="19">
        <v>17.600000000000001</v>
      </c>
      <c r="X6" s="19">
        <v>5.3</v>
      </c>
      <c r="Y6" s="19">
        <v>0</v>
      </c>
      <c r="Z6" s="19"/>
      <c r="AA6" s="19">
        <v>17.3</v>
      </c>
      <c r="AB6" s="19">
        <v>6.3</v>
      </c>
      <c r="AC6" s="19">
        <v>0</v>
      </c>
      <c r="AD6" s="19"/>
      <c r="AE6" s="19">
        <v>15.2</v>
      </c>
      <c r="AF6" s="19">
        <v>3.1</v>
      </c>
      <c r="AG6" s="19">
        <v>0.3</v>
      </c>
      <c r="AH6" s="19"/>
      <c r="AI6" s="19">
        <v>17</v>
      </c>
      <c r="AJ6" s="19">
        <v>6.1</v>
      </c>
      <c r="AK6" s="19">
        <v>0</v>
      </c>
      <c r="AL6" s="19"/>
      <c r="AM6" s="27"/>
      <c r="AN6" s="40">
        <f>IF(SUM(T6,X6)&gt;0,SUM(T6,X6),"")</f>
        <v>11.6</v>
      </c>
      <c r="AO6" s="40">
        <f>IF(SUM(S6:T6,V6:X6,Z6)-U6-Y6&gt;0,SUM(S6:T6,V6:X6,Z6)-U6-Y6,"")</f>
        <v>46.7</v>
      </c>
      <c r="AP6" s="40">
        <f>IF(SUM(AA6:AB6,AD6)-AC6&gt;0,SUM(AA6:AB6,AD6)-AC6,"")</f>
        <v>23.6</v>
      </c>
      <c r="AQ6" s="40">
        <f>IF(SUM(T6,X6,AB6)&gt;0,SUM(T6,X6,AB6),"")</f>
        <v>17.899999999999999</v>
      </c>
      <c r="AR6" s="40">
        <f>IF(SUM(AO6,AP6)&gt;0,SUM(AO6,AP6),"")</f>
        <v>70.300000000000011</v>
      </c>
      <c r="AS6" s="40">
        <f>IF(SUM(AF6,AJ6)&gt;0,SUM(AF6,AJ6),"")</f>
        <v>9.1999999999999993</v>
      </c>
      <c r="AT6" s="40">
        <f>IF(SUM(AE6:AF6,AH6:AJ6,AL6)-SUM(AG6,AK6)&gt;0,SUM(AE6:AF6,AH6:AJ6,AL6)-SUM(AG6,AK6),"")</f>
        <v>41.1</v>
      </c>
      <c r="AU6" s="40">
        <f>IF(SUM(AO6,AP6,AT6)&gt;0,SUM(AO6,AP6,AT6),"")</f>
        <v>111.4</v>
      </c>
      <c r="AV6" s="18">
        <v>18.3</v>
      </c>
      <c r="AW6" s="18">
        <v>6.5</v>
      </c>
      <c r="AX6" s="18">
        <v>0</v>
      </c>
      <c r="AY6" s="18">
        <v>0</v>
      </c>
      <c r="AZ6" s="18">
        <v>18</v>
      </c>
      <c r="BA6" s="18">
        <v>5.5</v>
      </c>
      <c r="BB6" s="18">
        <v>0</v>
      </c>
      <c r="BC6" s="18">
        <v>0</v>
      </c>
      <c r="BD6" s="18"/>
      <c r="BE6" s="18"/>
      <c r="BF6" s="18"/>
      <c r="BG6" s="18"/>
      <c r="BH6" s="18">
        <v>16.600000000000001</v>
      </c>
      <c r="BI6" s="18">
        <v>3.3</v>
      </c>
      <c r="BJ6" s="18">
        <v>0</v>
      </c>
      <c r="BK6" s="18">
        <v>0</v>
      </c>
      <c r="BL6" s="18">
        <v>14.9</v>
      </c>
      <c r="BM6" s="18">
        <v>6.1</v>
      </c>
      <c r="BN6" s="18">
        <v>0.2</v>
      </c>
      <c r="BO6" s="18">
        <v>0</v>
      </c>
      <c r="BP6" s="28"/>
      <c r="BQ6" s="11">
        <f>IF(SUM(AW6,BA6)&gt;0,SUM(AW6,BA6),"")</f>
        <v>12</v>
      </c>
      <c r="BR6" s="11">
        <f>IF(SUM(AV6:AW6,AY6:BA6,BC6)-AX6-BB6&gt;0,SUM(AV6:AW6,AY6:BA6,BC6)-AX6-BB6,"")</f>
        <v>48.3</v>
      </c>
      <c r="BS6" s="11" t="str">
        <f>IF(SUM(BD6:BE6,BG6)-BF6&gt;0,SUM(BD6:BE6,BG6)-BF6,"")</f>
        <v/>
      </c>
      <c r="BT6" s="11">
        <f>IF(SUM(AW6,BA6,BE6)&gt;0,SUM(AW6,BA6,BE6),"")</f>
        <v>12</v>
      </c>
      <c r="BU6" s="11">
        <f>IF(SUM(BR6,BS6)&gt;0,SUM(BR6,BS6),"")</f>
        <v>48.3</v>
      </c>
      <c r="BV6" s="11">
        <f>IF(SUM(BI6,BM6)&gt;0,SUM(BI6,BM6),"")</f>
        <v>9.3999999999999986</v>
      </c>
      <c r="BW6" s="11">
        <f>IF(SUM(BH6:BI6,BK6:BM6,BO6)-SUM(BJ6,BN6)&gt;0,SUM(BH6:BI6,BK6:BM6,BO6)-SUM(BJ6,BN6),"")</f>
        <v>40.700000000000003</v>
      </c>
      <c r="BX6" s="11">
        <f>IF(SUM(BR6,BS6,BW6)&gt;0,SUM(BR6,BS6,BW6),"")</f>
        <v>89</v>
      </c>
      <c r="BY6" s="19">
        <v>13.7</v>
      </c>
      <c r="BZ6" s="19">
        <v>5.0999999999999996</v>
      </c>
      <c r="CA6" s="19">
        <v>2.4</v>
      </c>
      <c r="CB6" s="19">
        <v>0</v>
      </c>
      <c r="CC6" s="19">
        <v>15.1</v>
      </c>
      <c r="CD6" s="19">
        <v>6.5</v>
      </c>
      <c r="CE6" s="19">
        <v>0.2</v>
      </c>
      <c r="CF6" s="19">
        <v>0</v>
      </c>
      <c r="CG6" s="19"/>
      <c r="CH6" s="19"/>
      <c r="CI6" s="19"/>
      <c r="CJ6" s="19"/>
      <c r="CK6" s="19">
        <v>18.3</v>
      </c>
      <c r="CL6" s="19">
        <v>6.5</v>
      </c>
      <c r="CM6" s="19">
        <v>0</v>
      </c>
      <c r="CN6" s="19">
        <v>0</v>
      </c>
      <c r="CO6" s="19">
        <v>16.899999999999999</v>
      </c>
      <c r="CP6" s="19">
        <v>5.0999999999999996</v>
      </c>
      <c r="CQ6" s="19">
        <v>0</v>
      </c>
      <c r="CR6" s="19">
        <v>0</v>
      </c>
      <c r="CS6" s="27"/>
      <c r="CT6" s="40">
        <f>IF(SUM(BZ6,CD6)&gt;0,SUM(BZ6,CD6),"")</f>
        <v>11.6</v>
      </c>
      <c r="CU6" s="40">
        <f>IF(SUM(BY6:BZ6,CB6:CD6,CF6)-CA6-CE6&gt;0,SUM(BY6:BZ6,CB6:CD6,CF6)-CA6-CE6,"")</f>
        <v>37.799999999999997</v>
      </c>
      <c r="CV6" s="40" t="str">
        <f>IF(SUM(CG6:CH6,CJ6)-CI6&gt;0,SUM(CG6:CH6,CJ6)-CI6,"")</f>
        <v/>
      </c>
      <c r="CW6" s="40">
        <f>IF(SUM(BZ6,CD6,CH6)&gt;0,SUM(BZ6,CD6,CH6),"")</f>
        <v>11.6</v>
      </c>
      <c r="CX6" s="40">
        <f>IF(SUM(CU6,CV6)&gt;0,SUM(CU6,CV6),"")</f>
        <v>37.799999999999997</v>
      </c>
      <c r="CY6" s="40">
        <f>IF(SUM(CL6,CP6)&gt;0,SUM(CL6,CP6),"")</f>
        <v>11.6</v>
      </c>
      <c r="CZ6" s="40">
        <f>IF(SUM(CK6:CL6,CN6:CP6,CR6)-SUM(CM6,CQ6)&gt;0,SUM(CK6:CL6,CN6:CP6,CR6)-SUM(CM6,CQ6),"")</f>
        <v>46.800000000000004</v>
      </c>
      <c r="DA6" s="40">
        <f>IF(SUM(CU6,CV6,CZ6)&gt;0,SUM(CU6,CV6,CZ6),"")</f>
        <v>84.6</v>
      </c>
      <c r="DB6" s="51">
        <f>IF(MAX(DY6,FA6,GC6,HE6,IG6,JI6,KK6,LM6,MO6,NQ6,OS6,PU6,QW6,RY6,TA6)-IF(L6="",0,L6)&gt;0.001,MAX(DY6,FA6,GC6,HE6,IG6,JI6,KK6,LM6,MO6,NQ6,OS6,PU6,QW6,RY6,TA6)-IF(L6="",0,L6),"")</f>
        <v>1.1999999999999886</v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>
        <v>17.399999999999999</v>
      </c>
      <c r="DE6" s="17">
        <v>6.9</v>
      </c>
      <c r="DF6" s="17">
        <v>0</v>
      </c>
      <c r="DG6" s="17">
        <v>0</v>
      </c>
      <c r="DH6" s="17">
        <v>17.3</v>
      </c>
      <c r="DI6" s="17">
        <v>6.3</v>
      </c>
      <c r="DJ6" s="17">
        <v>0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IF(SUM(DE6,DI6)&gt;0,SUM(DE6,DI6),"")</f>
        <v>13.2</v>
      </c>
      <c r="DY6" s="40">
        <f>IF(SUM(DD6:DE6,DG6:DI6,DK6)-DF6-DJ6&gt;0,SUM(DD6:DE6,DG6:DI6,DK6)-DF6-DJ6,"")</f>
        <v>47.899999999999991</v>
      </c>
      <c r="DZ6" s="40" t="str">
        <f>IF(SUM(DL6:DM6,DO6)-DN6&gt;0,SUM(DL6:DM6,DO6)-DN6,"")</f>
        <v/>
      </c>
      <c r="EA6" s="40">
        <f>IF(SUM(DE6,DI6,DM6)&gt;0,SUM(DE6,DI6,DM6),"")</f>
        <v>13.2</v>
      </c>
      <c r="EB6" s="40">
        <f>IF(SUM(DY6,DZ6)&gt;0,SUM(DY6,DZ6),"")</f>
        <v>47.899999999999991</v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>
        <f>IF(SUM(DY6,DZ6,ED6)&gt;0,SUM(DY6,DZ6,ED6),"")</f>
        <v>47.899999999999991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16</v>
      </c>
      <c r="TI6" s="26">
        <f>IF($CS6="P",BZ6,(BZ6+AW6)/2)</f>
        <v>5.8</v>
      </c>
      <c r="TJ6" s="26">
        <f>IF($CS6="P",CA6,(CA6+AX6)/2)</f>
        <v>1.2</v>
      </c>
      <c r="TK6" s="26">
        <f>IF($CS6="P",CB6,(CB6+AY6)/2)</f>
        <v>0</v>
      </c>
      <c r="TL6" s="26">
        <f>IF($CS6="P",CC6,(CC6+AZ6)/2)</f>
        <v>16.55</v>
      </c>
      <c r="TM6" s="26">
        <f>IF($CS6="P",CD6,(CD6+BA6)/2)</f>
        <v>6</v>
      </c>
      <c r="TN6" s="26">
        <f>IF($CS6="P",CE6,(CE6+BB6)/2)</f>
        <v>0.1</v>
      </c>
      <c r="TO6" s="26">
        <f>IF($CS6="P",CF6,(CF6+BC6)/2)</f>
        <v>0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17.450000000000003</v>
      </c>
      <c r="TU6" s="26">
        <f>IF($CS6="P",CL6,(CL6+BI6)/2)</f>
        <v>4.9000000000000004</v>
      </c>
      <c r="TV6" s="26">
        <f>IF($CS6="P",CM6,(CM6+BJ6)/2)</f>
        <v>0</v>
      </c>
      <c r="TW6" s="26">
        <f>IF($CS6="P",CN6,(CN6+BK6)/2)</f>
        <v>0</v>
      </c>
      <c r="TX6" s="26">
        <f>IF($CS6="P",CO6,(CO6+BL6)/2)</f>
        <v>15.899999999999999</v>
      </c>
      <c r="TY6" s="26">
        <f>IF($CS6="P",CP6,(CP6+BM6)/2)</f>
        <v>5.6</v>
      </c>
      <c r="TZ6" s="26">
        <f>IF($CS6="P",CQ6,(CQ6+BN6)/2)</f>
        <v>0.1</v>
      </c>
      <c r="UA6" s="26">
        <f>IF($CS6="P",CR6,(CR6+BO6)/2)</f>
        <v>0</v>
      </c>
      <c r="UB6" s="28" t="s">
        <v>53</v>
      </c>
      <c r="UC6" s="11">
        <f>IF(SUM(TI6,TM6)&gt;0,SUM(TI6,TM6),"")</f>
        <v>11.8</v>
      </c>
      <c r="UD6" s="11">
        <f>IF(SUM(TH6:TI6,TK6:TM6,TO6)-TJ6-TN6&gt;0,SUM(TH6:TI6,TK6:TM6,TO6)-TJ6-TN6,"")</f>
        <v>43.05</v>
      </c>
      <c r="UE6" s="11" t="str">
        <f>IF(SUM(TP6:TQ6,TS6)-TR6&gt;0,SUM(TP6:TQ6,TS6)-TR6,"")</f>
        <v/>
      </c>
      <c r="UF6" s="11">
        <f>IF(SUM(TI6,TM6,TQ6)&gt;0,SUM(TI6,TM6,TQ6),"")</f>
        <v>11.8</v>
      </c>
      <c r="UG6" s="11">
        <f>IF(SUM(UD6,UE6)&gt;0,SUM(UD6,UE6),"")</f>
        <v>43.05</v>
      </c>
      <c r="UH6" s="11">
        <f>IF(SUM(TU6,TY6)&gt;0,SUM(TU6,TY6),"")</f>
        <v>10.5</v>
      </c>
      <c r="UI6" s="11">
        <f>IF(SUM(TT6:TU6,TW6:TY6,UA6)-SUM(TV6,TZ6)&gt;0,SUM(TT6:TU6,TW6:TY6,UA6)-SUM(TV6,TZ6),"")</f>
        <v>43.75</v>
      </c>
      <c r="UJ6" s="11">
        <f>IF(SUM(UD6,UE6,UI6)&gt;0,SUM(UD6,UE6,UI6),"")</f>
        <v>86.8</v>
      </c>
    </row>
    <row r="7" spans="1:556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78</v>
      </c>
      <c r="C7" s="4" t="s">
        <v>5</v>
      </c>
      <c r="D7" s="4">
        <v>2002</v>
      </c>
      <c r="E7" s="9">
        <f>SUM(J7:P7)+SUM(J7:M7)*0.0000001+SUM(J7)*0.0000000000001</f>
        <v>143.0000094300047</v>
      </c>
      <c r="F7" s="3" t="str">
        <f>IF(OR(AND(AN7&gt;=AU$16,AO7&gt;=AU$20,AN7&lt;&gt;"",AM7=""),AND(AS7&gt;=AU$16,AT7&gt;=AU$20,AS7&lt;&gt;"",AM7=""),AND(BQ7&gt;=BX$16,BR7&gt;=BX$20,BQ7&lt;&gt;"",BP7=""),AND(BV7&gt;=BX$16,BW7&gt;=BX$20,BV7&lt;&gt;"",BP7=""),AND(CT7&gt;=DA$16,CU7&gt;=DA$20,CT7&lt;&gt;"",CS7=""),AND(CY7&gt;=DA$16,CZ7&gt;=DA$20,CY7&lt;&gt;""),AND(DX7&gt;=EE$16,DY7&gt;=EE$20,DX7&lt;&gt;""),AND(EC7&gt;=EE$16,ED7&gt;=EE$20,EC7&lt;&gt;""),AND(EZ7&gt;=FG$16,FA7&gt;=FG$20,EZ7&lt;&gt;""),AND(FE7&gt;=FG$16,FF7&gt;=FG$20,FE7&lt;&gt;""),AND(GB7&gt;=GI$16,GC7&gt;=GI$20,GB7&lt;&gt;""),AND(GG7&gt;=GI$16,GH7&gt;=GI$20,GG7&lt;&gt;""),AND(HD7&gt;=HK$16,HE7&gt;=HK$20,HD7&lt;&gt;""),AND(HI7&gt;=HK$16,HJ7&gt;=HK$20,HI7&lt;&gt;""),AND(IF7&gt;=IM$16,IG7&gt;=IM$20,IF7&lt;&gt;""),AND(IK7&gt;=IM$16,IL7&gt;=IM$20,IK7&lt;&gt;""),AND(JH7&gt;=JO$16,JI7&gt;=JO$20,JH7&lt;&gt;""),AND(JM7&gt;=JO$16,JN7&gt;=JO$20,JM7&lt;&gt;""),AND(KJ7&gt;=KQ$16,KK7&gt;=KQ$20,KJ7&lt;&gt;""),AND(KO7&gt;=KQ$16,KP7&gt;=KQ$20,KO7&lt;&gt;""),AND(LL7&gt;=LS$16,LM7&gt;=LS$20,LL7&lt;&gt;""),AND(LQ7&gt;=LS$16,LR7&gt;=LS$20,LQ7&lt;&gt;""),AND(MN7&gt;=MU$16,MO7&gt;=MU$20,MN7&lt;&gt;""),AND(MS7&gt;=MU$16,MT7&gt;=MU$20,MS7&lt;&gt;""),AND(NP7&gt;=NW$16,NQ7&gt;=NW$20,NP7&lt;&gt;""),AND(NU7&gt;=NW$16,NV7&gt;=NW$20,NU7&lt;&gt;""),AND(OR7&gt;=OY$16,OS7&gt;=OY$20,OR7&lt;&gt;""),AND(OW7&gt;=OY$16,OX7&gt;=OY$20,OW7&lt;&gt;""),AND(PT7&gt;=QA$16,PU7&gt;=QA$20,PT7&lt;&gt;""),AND(PY7&gt;=QA$16,PZ7&gt;=QA$20,PY7&lt;&gt;""),AND(QV7&gt;=RC$16,QW7&gt;=RC$20,QV7&lt;&gt;""),AND(RA7&gt;=RC$16,RB7&gt;=RC$20,RA7&lt;&gt;""),AND(RX7&gt;=SE$16,RY7&gt;=SE$20,RX7&lt;&gt;""),AND(SC7&gt;=SE$16,SD7&gt;=SE$20,SC7&lt;&gt;""),AND(SZ7&gt;=TG$16,TA7&gt;=TG$20,SZ7&lt;&gt;""),AND(TF7&gt;=TG$16,TG7&gt;=TG$20,TF7&lt;&gt;"")),"P","")</f>
        <v>P</v>
      </c>
      <c r="G7" s="3" t="str">
        <f>IF(OR(AND(AO7&gt;=AU$20,AO7&lt;&gt;"",AM7=""),AND(AT7&gt;=AU$20,AT7&lt;&gt;"",AM7=""),AND(BR7&gt;=BX$20,BR7&lt;&gt;"",BP7=""),AND(BW7&gt;=BX$20,BW7&lt;&gt;"",BP7=""),AND(CU7&gt;=DA$20,CU7&lt;&gt;"",CS7=""),AND(CZ7&gt;=DA$20,CZ7&lt;&gt;"",CS7=""),AND(DY7&gt;=EE$20,DY7&lt;&gt;""),AND(ED7&gt;=EE$20,ED7&lt;&gt;""),AND(FA7&gt;=FG$20,FA7&lt;&gt;""),AND(FF7&gt;=FG$20,FF7&lt;&gt;""),AND(GC7&gt;=GI$20,GC7&lt;&gt;""),AND(GH7&gt;=GI$20,GH7&lt;&gt;""),AND(HE7&gt;=HK$20,HE7&lt;&gt;""),AND(HJ7&gt;=HK$20,HJ7&lt;&gt;""),AND(IG7&gt;=IM$20,IG7&lt;&gt;""),AND(IL7&gt;=IM$20,IL7&lt;&gt;""),AND(JI7&gt;=JO$20,JI7&lt;&gt;""),AND(JN7&gt;=JO$20,JN7&lt;&gt;""),AND(KK7&gt;=KQ$20,KK7&lt;&gt;""),AND(KP7&gt;=KQ$20,KP7&lt;&gt;""),AND(LM7&gt;=LS$20,LM7&lt;&gt;""),AND(LR7&gt;=LS$20,LR7&lt;&gt;""),AND(MO7&gt;=MU$20,MO7&lt;&gt;""),AND(MT7&gt;=MU$20,MT7&lt;&gt;""),AND(NQ7&gt;=NW$20,NQ7&lt;&gt;""),AND(NV7&gt;=NW$20,NV7&lt;&gt;""),AND(OS7&gt;=OY$20,OS7&lt;&gt;""),AND(OX7&gt;=OY$20,OX7&lt;&gt;""),AND(PU7&gt;=QA$20,PU7&lt;&gt;""),AND(PZ7&gt;=QA$20,PZ7&lt;&gt;""),AND(QW7&gt;=RC$20,QW7&lt;&gt;""),AND(RB7&gt;=RC$20,RB7&lt;&gt;""),AND(RY7&gt;=SE$20,RY7&lt;&gt;""),AND(SD7&gt;=SE$20,SD7&lt;&gt;""),AND(TA7&gt;=TG$20,TA7&lt;&gt;""),AND(TG7&gt;=TG$20,TG7&lt;&gt;"")),"P","")</f>
        <v>P</v>
      </c>
      <c r="H7" s="36" t="str">
        <f>IF(AND(G7="P",F7=""),"No DD",IF(OR(AND(AQ7&gt;=AU$19,AR7&gt;=AU$23,AQ7&lt;&gt;"",AM7=""),AND(AS7&gt;=AU$19,AT7&gt;=AU$23,AS7&lt;&gt;"",AM7=""),AND(BT7&gt;=BX$19,BU7&gt;=BX$23,BT7&lt;&gt;"",BP7=""),AND(BV7&gt;=BX$19,BW7&gt;=BX$23,BV7&lt;&gt;"",BP7=""),AND(CW7&gt;=DA$19,CX7&gt;=DA$23,CW7&lt;&gt;"",CS7=""),AND(CY7&gt;=DA$19,CZ7&gt;=DA$23,CY7&lt;&gt;"",CS7=""),AND(EA7&gt;=EE$19,EB7&gt;=EE$23,EA7&lt;&gt;""),AND(EC7&gt;=EE$19,ED7&gt;=EE$23,EC7&lt;&gt;""),AND(FC7&gt;=FG$19,FD7&gt;=FG$23,FC7&lt;&gt;""),AND(FE7&gt;=FG$19,FF7&gt;=FG$23,FE7&lt;&gt;""),AND(GE7&gt;=GI$19,GF7&gt;=GI$23,GE7&lt;&gt;""),AND(GG7&gt;=GI$19,GH7&gt;=GI$23,GG7&lt;&gt;""),AND(HG7&gt;=HK$19,HH7&gt;=HK$23,HG7&lt;&gt;""),AND(HI7&gt;=HK$19,HJ7&gt;=HK$23,HI7&lt;&gt;""),AND(II7&gt;=IM$19,IJ7&gt;=IM$23,II7&lt;&gt;""),AND(IK7&gt;=IM$19,IL7&gt;=IM$23,IK7&lt;&gt;""),AND(JK7&gt;=JO$19,JL7&gt;=JO$23,JK7&lt;&gt;""),AND(JM7&gt;=JO$19,JN7&gt;=JO$23,JM7&lt;&gt;""),AND(KM7&gt;=KQ$19,KN7&gt;=KQ$23,KM7&lt;&gt;""),AND(KO7&gt;=KQ$19,KP7&gt;=KQ$23,KO7&lt;&gt;""),AND(LO7&gt;=LS$19,LP7&gt;=LS$23,LO7&lt;&gt;""),AND(LQ7&gt;=LS$19,LR7&gt;=LS$23,LQ7&lt;&gt;""),AND(MQ7&gt;=MU$19,MR7&gt;=MU$23,MQ7&lt;&gt;""),AND(MS7&gt;=MU$19,MT7&gt;=MU$23,MS7&lt;&gt;""),AND(NS7&gt;=NW$19,NT7&gt;=NW$23,NS7&lt;&gt;""),AND(NU7&gt;=NW$19,NV7&gt;=NW$23,NU7&lt;&gt;""),AND(OU7&gt;=OY$19,OV7&gt;=OY$23,OU7&lt;&gt;""),AND(OW7&gt;=OY$19,OX7&gt;=OY$23,OW7&lt;&gt;""),AND(PW7&gt;=QA$19,PX7&gt;=QA$23,PW7&lt;&gt;""),AND(PY7&gt;=QA$19,PZ7&gt;=QA$23,PY7&lt;&gt;""),AND(QY7&gt;=RC$19,QZ7&gt;=RC$23,QY7&lt;&gt;""),AND(RA7&gt;=RC$19,RB7&gt;=RC$23,RA7&lt;&gt;""),AND(SA7&gt;=SE$19,SB7&gt;=SE$23,SA7&lt;&gt;""),AND(SC7&gt;=SE$19,SD7&gt;=SE$23,SC7&lt;&gt;""),AND(TC7&gt;=TG$19,TD7&gt;=TG$23,TC7&lt;&gt;""),AND(TE7&gt;=TG$19,TF7&gt;=TG$23,TE7&lt;&gt;"")),"Merit",IF(OR(AND(AQ7&gt;=AU$18,AR7&gt;=AU$22,AQ7&lt;&gt;"",AM7=""),AND(AS7&gt;=AU$18,AT7&gt;=AU$22,AS7&lt;&gt;"",AM7=""),AND(BT7&gt;=BX$18,BU7&gt;=BX$22,BT7&lt;&gt;"",BP7=""),AND(BV7&gt;=BX$18,BW7&gt;=BX$22,BV7&lt;&gt;"",BP7=""),AND(CW7&gt;=DA$18,CX7&gt;=DA$22,CW7&lt;&gt;"",CS7=""),AND(CY7&gt;=DA$18,CZ7&gt;=DA$22,CY7&lt;&gt;"",CS7=""),AND(EA7&gt;=EE$18,EB7&gt;=EE$22,EA7&lt;&gt;""),AND(EC7&gt;=EE$18,ED7&gt;=EE$22,EC7&lt;&gt;""),AND(FC7&gt;=FG$18,FD7&gt;=FG$22,FC7&lt;&gt;""),AND(FE7&gt;=FG$18,FF7&gt;=FG$22,FE7&lt;&gt;""),AND(GE7&gt;=GI$18,GF7&gt;=GI$22,GE7&lt;&gt;""),AND(GG7&gt;=GI$18,GH7&gt;=GI$22,GG7&lt;&gt;""),AND(HG7&gt;=HK$18,HH7&gt;=HK$22,HG7&lt;&gt;""),AND(HI7&gt;=HK$18,HJ7&gt;=HK$22,HI7&lt;&gt;""),AND(II7&gt;=IM$18,IJ7&gt;=IM$22,II7&lt;&gt;""),AND(IK7&gt;=IM$18,IL7&gt;=IM$22,IK7&lt;&gt;""),AND(JK7&gt;=JO$18,JL7&gt;=JO$22,JK7&lt;&gt;""),AND(JM7&gt;=JO$18,JN7&gt;=JO$22,JM7&lt;&gt;""),AND(KM7&gt;=KQ$18,KN7&gt;=KQ$22,KM7&lt;&gt;""),AND(KO7&gt;=KQ$18,KP7&gt;=KQ$22,KO7&lt;&gt;""),AND(LO7&gt;=LS$18,LP7&gt;=LS$22,LO7&lt;&gt;""),AND(LQ7&gt;=LS$18,LR7&gt;=LS$22,LQ7&lt;&gt;""),AND(MQ7&gt;=MU$18,MR7&gt;=MU$22,MQ7&lt;&gt;""),AND(MS7&gt;=MU$18,MT7&gt;=MU$22,MS7&lt;&gt;""),AND(NS7&gt;=NW$18,NT7&gt;=NW$22,NS7&lt;&gt;""),AND(NU7&gt;=NW$18,NV7&gt;=NW$22,NU7&lt;&gt;""),AND(OU7&gt;=OY$18,OV7&gt;=OY$22,OU7&lt;&gt;""),AND(OW7&gt;=OY$18,OX7&gt;=OY$22,OW7&lt;&gt;""),AND(PW7&gt;=QA$18,PX7&gt;=QA$22,PW7&lt;&gt;""),AND(PY7&gt;=QA$18,PZ7&gt;=QA$22,PY7&lt;&gt;""),AND(QY7&gt;=RC$18,QZ7&gt;=RC$22,QY7&lt;&gt;""),AND(RA7&gt;=RC$18,RB7&gt;=RC$22,RA7&lt;&gt;""),AND(SA7&gt;=SE$18,SB7&gt;=SE$22,SA7&lt;&gt;""),AND(SC7&gt;=SE$18,SD7&gt;=SE$22,SC7&lt;&gt;""),AND(TC7&gt;=TG$18,TD7&gt;=TG$22,TC7&lt;&gt;""),AND(TE7&gt;=TG$18,TF7&gt;=TG$22,TE7&lt;&gt;"")),"Excellence",IF(I7="P","Worlds Team",IF(F7="P","National Team","")))))</f>
        <v>Worlds Team</v>
      </c>
      <c r="I7" s="3" t="str">
        <f>IF(OR(AND(AQ7&gt;=AU$17,AR7&gt;=AU$21,AQ7&lt;&gt;"",AM7=""),AND(AS7&gt;=AU$17,AT7&gt;=AU$21,AS7&lt;&gt;"",AM7=""),AND(BT7&gt;=BX$17,BU7&gt;=BX$21,BT7&lt;&gt;"",BP7=""),AND(BV7&gt;=BX$17,BW7&gt;=BX$21,BV7&lt;&gt;"",BP7=""),AND(CW7&gt;=DA$17,CX7&gt;=DA$21,CW7&lt;&gt;"",CS7=""),AND(CY7&gt;=DA$17,CZ7&gt;=DA$21,CY7&lt;&gt;"",CS7=""),AND(EA7&gt;=EE$17,EB7&gt;=EE$21,EA7&lt;&gt;""),AND(EC7&gt;=EE$17,ED7&gt;=EE$21,EC7&lt;&gt;""),AND(FC7&gt;=FG$17,FD7&gt;=FG$21,FC7&lt;&gt;""),AND(FE7&gt;=FG$17,FF7&gt;=FG$21,FE7&lt;&gt;""),AND(GE7&gt;=GI$17,GF7&gt;=GI$21,GE7&lt;&gt;""),AND(GG7&gt;=GI$17,GH7&gt;=GI$21,GG7&lt;&gt;""),AND(HG7&gt;=HK$17,HH7&gt;=HK$21,HG7&lt;&gt;""),AND(HI7&gt;=HK$17,HJ7&gt;=HK$21,HI7&lt;&gt;""),AND(II7&gt;=IM$17,IJ7&gt;=IM$21,II7&lt;&gt;""),AND(IK7&gt;=IM$17,IL7&gt;=IM$21,IK7&lt;&gt;""),AND(JK7&gt;=JO$17,JL7&gt;=JO$21,JK7&lt;&gt;""),AND(JM7&gt;=JO$17,JN7&gt;=JO$21,JM7&lt;&gt;""),AND(KM7&gt;=KQ$17,KN7&gt;=KQ$21,KM7&lt;&gt;""),AND(KO7&gt;=KQ$17,KP7&gt;=KQ$21,KO7&lt;&gt;""),AND(LO7&gt;=LS$17,LP7&gt;=LS$21,LO7&lt;&gt;""),AND(LQ7&gt;=LS$17,LR7&gt;=LS$21,LQ7&lt;&gt;""),AND(MQ7&gt;=MU$17,MR7&gt;=MU$21,MQ7&lt;&gt;""),AND(MS7&gt;=MU$17,MT7&gt;=MU$21,MS7&lt;&gt;""),AND(NS7&gt;=NW$17,NT7&gt;=NW$21,NS7&lt;&gt;""),AND(NU7&gt;=NW$17,NV7&gt;=NW$21,NU7&lt;&gt;""),AND(OU7&gt;=OY$17,OV7&gt;=OY$21,OU7&lt;&gt;""),AND(OW7&gt;=OY$17,OX7&gt;=OY$21,OW7&lt;&gt;""),AND(PW7&gt;=QA$17,PX7&gt;=QA$21,PW7&lt;&gt;""),AND(PY7&gt;=QA$17,PZ7&gt;=QA$21,PY7&lt;&gt;""),AND(QY7&gt;=RC$17,QZ7&gt;=RC$21,QY7&lt;&gt;""),AND(RA7&gt;=RC$17,RB7&gt;=RC$21,RA7&lt;&gt;""),AND(SA7&gt;=SE$17,SB7&gt;=SE$21,SA7&lt;&gt;""),AND(SC7&gt;=SE$17,SD7&gt;=SE$21,SC7&lt;&gt;""),AND(TC7&gt;=TG$17,TD7&gt;=TG$21,TC7&lt;&gt;""),AND(TE7&gt;=TG$17,TF7&gt;=TG$21,TE7&lt;&gt;"")),"P","")</f>
        <v>P</v>
      </c>
      <c r="J7" s="8">
        <f>IF(COUNT(AO7,BR7,CU7)&gt;0,LARGE((AO7,BR7,CU7),1),0)</f>
        <v>47.199999999999996</v>
      </c>
      <c r="K7" s="8" t="str">
        <f>IF(J7=0,"",IF(J7=CU7,$BY$1,IF(J7=BR7,$AV$1,IF(J7=AO7,$S$1,""))))</f>
        <v>2025 Elite Canada</v>
      </c>
      <c r="L7" s="8">
        <f>IF(COUNT(AO7,BR7,CU7)&gt;1,LARGE((AO7,BR7,CU7),2),0)</f>
        <v>47.099999999999994</v>
      </c>
      <c r="M7" s="8" t="str">
        <f>IF(K7=0,"",IF(AND(L7=J7,L7=AO7,K7=BR7),$S$1,IF(AND(L7=J7,L7=AO7,L7=CU7),$S$1,IF(AND(L7=J7,L7=CU7,L7=BR7),$AV$1,IF(L7=CU7,$BY$1,IF(L7=BR7,$AV$1,IF(L7=AO7,$S$1,"")))))))</f>
        <v>2024 3rd Domestic Trial</v>
      </c>
      <c r="N7" s="8">
        <f>IF(MAX(AT7,BW7,CZ7)&gt;0,MAX(AT7,BW7,CZ7),0)</f>
        <v>48.699999999999996</v>
      </c>
      <c r="O7" s="8" t="str">
        <f>IF(N7=0,"",IF(N7=CZ7,$BY$1,IF(N7=BW7,$AV$1,IF(N7=AT7,$S$1,""))))</f>
        <v>2025 Nationals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17.3</v>
      </c>
      <c r="T7" s="19">
        <v>5.5</v>
      </c>
      <c r="U7" s="19">
        <v>0.2</v>
      </c>
      <c r="V7" s="19">
        <v>0</v>
      </c>
      <c r="W7" s="19">
        <v>17.399999999999999</v>
      </c>
      <c r="X7" s="19">
        <v>7.3</v>
      </c>
      <c r="Y7" s="19">
        <v>0.2</v>
      </c>
      <c r="Z7" s="19">
        <v>0</v>
      </c>
      <c r="AA7" s="19">
        <v>17.5</v>
      </c>
      <c r="AB7" s="19">
        <v>5.5</v>
      </c>
      <c r="AC7" s="19">
        <v>0</v>
      </c>
      <c r="AD7" s="19">
        <v>0</v>
      </c>
      <c r="AE7" s="19">
        <v>17.3</v>
      </c>
      <c r="AF7" s="19">
        <v>5.9</v>
      </c>
      <c r="AG7" s="19">
        <v>0</v>
      </c>
      <c r="AH7" s="19">
        <v>0</v>
      </c>
      <c r="AI7" s="19">
        <v>17.2</v>
      </c>
      <c r="AJ7" s="19">
        <v>5.9</v>
      </c>
      <c r="AK7" s="19">
        <v>0</v>
      </c>
      <c r="AL7" s="19">
        <v>0</v>
      </c>
      <c r="AM7" s="27"/>
      <c r="AN7" s="40">
        <f>IF(SUM(T7,X7)&gt;0,SUM(T7,X7),"")</f>
        <v>12.8</v>
      </c>
      <c r="AO7" s="40">
        <f>IF(SUM(S7:T7,V7:X7,Z7)-U7-Y7&gt;0,SUM(S7:T7,V7:X7,Z7)-U7-Y7,"")</f>
        <v>47.099999999999994</v>
      </c>
      <c r="AP7" s="40">
        <f>IF(SUM(AA7:AB7,AD7)-AC7&gt;0,SUM(AA7:AB7,AD7)-AC7,"")</f>
        <v>23</v>
      </c>
      <c r="AQ7" s="40">
        <f>IF(SUM(T7,X7,AB7)&gt;0,SUM(T7,X7,AB7),"")</f>
        <v>18.3</v>
      </c>
      <c r="AR7" s="40">
        <f>IF(SUM(AO7,AP7)&gt;0,SUM(AO7,AP7),"")</f>
        <v>70.099999999999994</v>
      </c>
      <c r="AS7" s="40">
        <f>IF(SUM(AF7,AJ7)&gt;0,SUM(AF7,AJ7),"")</f>
        <v>11.8</v>
      </c>
      <c r="AT7" s="40">
        <f>IF(SUM(AE7:AF7,AH7:AJ7,AL7)-SUM(AG7,AK7)&gt;0,SUM(AE7:AF7,AH7:AJ7,AL7)-SUM(AG7,AK7),"")</f>
        <v>46.300000000000004</v>
      </c>
      <c r="AU7" s="40">
        <f>IF(SUM(AO7,AP7,AT7)&gt;0,SUM(AO7,AP7,AT7),"")</f>
        <v>116.4</v>
      </c>
      <c r="AV7" s="18">
        <v>18.2</v>
      </c>
      <c r="AW7" s="18">
        <v>6.1</v>
      </c>
      <c r="AX7" s="18">
        <v>0</v>
      </c>
      <c r="AY7" s="18">
        <v>0</v>
      </c>
      <c r="AZ7" s="18">
        <v>17</v>
      </c>
      <c r="BA7" s="18">
        <v>5.9</v>
      </c>
      <c r="BB7" s="18">
        <v>0</v>
      </c>
      <c r="BC7" s="18">
        <v>0</v>
      </c>
      <c r="BD7" s="18"/>
      <c r="BE7" s="18"/>
      <c r="BF7" s="18"/>
      <c r="BG7" s="18"/>
      <c r="BH7" s="18">
        <v>17.8</v>
      </c>
      <c r="BI7" s="18">
        <v>6.1</v>
      </c>
      <c r="BJ7" s="18">
        <v>0</v>
      </c>
      <c r="BK7" s="18">
        <v>0</v>
      </c>
      <c r="BL7" s="18">
        <v>16.3</v>
      </c>
      <c r="BM7" s="18">
        <v>5.9</v>
      </c>
      <c r="BN7" s="18">
        <v>0</v>
      </c>
      <c r="BO7" s="18">
        <v>0</v>
      </c>
      <c r="BP7" s="28"/>
      <c r="BQ7" s="11">
        <f>IF(SUM(AW7,BA7)&gt;0,SUM(AW7,BA7),"")</f>
        <v>12</v>
      </c>
      <c r="BR7" s="11">
        <f>IF(SUM(AV7:AW7,AY7:BA7,BC7)-AX7-BB7&gt;0,SUM(AV7:AW7,AY7:BA7,BC7)-AX7-BB7,"")</f>
        <v>47.199999999999996</v>
      </c>
      <c r="BS7" s="11" t="str">
        <f>IF(SUM(BD7:BE7,BG7)-BF7&gt;0,SUM(BD7:BE7,BG7)-BF7,"")</f>
        <v/>
      </c>
      <c r="BT7" s="11">
        <f>IF(SUM(AW7,BA7,BE7)&gt;0,SUM(AW7,BA7,BE7),"")</f>
        <v>12</v>
      </c>
      <c r="BU7" s="11">
        <f>IF(SUM(BR7,BS7)&gt;0,SUM(BR7,BS7),"")</f>
        <v>47.199999999999996</v>
      </c>
      <c r="BV7" s="11">
        <f>IF(SUM(BI7,BM7)&gt;0,SUM(BI7,BM7),"")</f>
        <v>12</v>
      </c>
      <c r="BW7" s="11">
        <f>IF(SUM(BH7:BI7,BK7:BM7,BO7)-SUM(BJ7,BN7)&gt;0,SUM(BH7:BI7,BK7:BM7,BO7)-SUM(BJ7,BN7),"")</f>
        <v>46.1</v>
      </c>
      <c r="BX7" s="11">
        <f>IF(SUM(BR7,BS7,BW7)&gt;0,SUM(BR7,BS7,BW7),"")</f>
        <v>93.3</v>
      </c>
      <c r="BY7" s="19">
        <v>15.6</v>
      </c>
      <c r="BZ7" s="19">
        <v>3.3</v>
      </c>
      <c r="CA7" s="19">
        <v>0</v>
      </c>
      <c r="CB7" s="19">
        <v>0</v>
      </c>
      <c r="CC7" s="19">
        <v>16.3</v>
      </c>
      <c r="CD7" s="19">
        <v>6.1</v>
      </c>
      <c r="CE7" s="19">
        <v>0.2</v>
      </c>
      <c r="CF7" s="19">
        <v>0</v>
      </c>
      <c r="CG7" s="19"/>
      <c r="CH7" s="19"/>
      <c r="CI7" s="19"/>
      <c r="CJ7" s="19"/>
      <c r="CK7" s="19">
        <v>18.100000000000001</v>
      </c>
      <c r="CL7" s="19">
        <v>6.5</v>
      </c>
      <c r="CM7" s="19">
        <v>0.2</v>
      </c>
      <c r="CN7" s="19">
        <v>0</v>
      </c>
      <c r="CO7" s="19">
        <v>18.2</v>
      </c>
      <c r="CP7" s="19">
        <v>6.1</v>
      </c>
      <c r="CQ7" s="19">
        <v>0</v>
      </c>
      <c r="CR7" s="19">
        <v>0</v>
      </c>
      <c r="CS7" s="27"/>
      <c r="CT7" s="40">
        <f>IF(SUM(BZ7,CD7)&gt;0,SUM(BZ7,CD7),"")</f>
        <v>9.3999999999999986</v>
      </c>
      <c r="CU7" s="40">
        <f>IF(SUM(BY7:BZ7,CB7:CD7,CF7)-CA7-CE7&gt;0,SUM(BY7:BZ7,CB7:CD7,CF7)-CA7-CE7,"")</f>
        <v>41.1</v>
      </c>
      <c r="CV7" s="40" t="str">
        <f>IF(SUM(CG7:CH7,CJ7)-CI7&gt;0,SUM(CG7:CH7,CJ7)-CI7,"")</f>
        <v/>
      </c>
      <c r="CW7" s="40">
        <f>IF(SUM(BZ7,CD7,CH7)&gt;0,SUM(BZ7,CD7,CH7),"")</f>
        <v>9.3999999999999986</v>
      </c>
      <c r="CX7" s="40">
        <f>IF(SUM(CU7,CV7)&gt;0,SUM(CU7,CV7),"")</f>
        <v>41.1</v>
      </c>
      <c r="CY7" s="40">
        <f>IF(SUM(CL7,CP7)&gt;0,SUM(CL7,CP7),"")</f>
        <v>12.6</v>
      </c>
      <c r="CZ7" s="40">
        <f>IF(SUM(CK7:CL7,CN7:CP7,CR7)-SUM(CM7,CQ7)&gt;0,SUM(CK7:CL7,CN7:CP7,CR7)-SUM(CM7,CQ7),"")</f>
        <v>48.699999999999996</v>
      </c>
      <c r="DA7" s="40">
        <f>IF(SUM(CU7,CV7,CZ7)&gt;0,SUM(CU7,CV7,CZ7),"")</f>
        <v>89.8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16.899999999999999</v>
      </c>
      <c r="TI7" s="26">
        <f>IF($CS7="P",BZ7,(BZ7+AW7)/2)</f>
        <v>4.6999999999999993</v>
      </c>
      <c r="TJ7" s="26">
        <f>IF($CS7="P",CA7,(CA7+AX7)/2)</f>
        <v>0</v>
      </c>
      <c r="TK7" s="26">
        <f>IF($CS7="P",CB7,(CB7+AY7)/2)</f>
        <v>0</v>
      </c>
      <c r="TL7" s="26">
        <f>IF($CS7="P",CC7,(CC7+AZ7)/2)</f>
        <v>16.649999999999999</v>
      </c>
      <c r="TM7" s="26">
        <f>IF($CS7="P",CD7,(CD7+BA7)/2)</f>
        <v>6</v>
      </c>
      <c r="TN7" s="26">
        <f>IF($CS7="P",CE7,(CE7+BB7)/2)</f>
        <v>0.1</v>
      </c>
      <c r="TO7" s="26">
        <f>IF($CS7="P",CF7,(CF7+BC7)/2)</f>
        <v>0</v>
      </c>
      <c r="TP7" s="26">
        <f>IF($CS7="P",CG7,(CG7+BD7)/2)</f>
        <v>0</v>
      </c>
      <c r="TQ7" s="26">
        <f>IF($CS7="P",CH7,(CH7+BE7)/2)</f>
        <v>0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17.950000000000003</v>
      </c>
      <c r="TU7" s="26">
        <f>IF($CS7="P",CL7,(CL7+BI7)/2)</f>
        <v>6.3</v>
      </c>
      <c r="TV7" s="26">
        <f>IF($CS7="P",CM7,(CM7+BJ7)/2)</f>
        <v>0.1</v>
      </c>
      <c r="TW7" s="26">
        <f>IF($CS7="P",CN7,(CN7+BK7)/2)</f>
        <v>0</v>
      </c>
      <c r="TX7" s="26">
        <f>IF($CS7="P",CO7,(CO7+BL7)/2)</f>
        <v>17.25</v>
      </c>
      <c r="TY7" s="26">
        <f>IF($CS7="P",CP7,(CP7+BM7)/2)</f>
        <v>6</v>
      </c>
      <c r="TZ7" s="26">
        <f>IF($CS7="P",CQ7,(CQ7+BN7)/2)</f>
        <v>0</v>
      </c>
      <c r="UA7" s="26">
        <f>IF($CS7="P",CR7,(CR7+BO7)/2)</f>
        <v>0</v>
      </c>
      <c r="UB7" s="28" t="s">
        <v>53</v>
      </c>
      <c r="UC7" s="11">
        <f>IF(SUM(TI7,TM7)&gt;0,SUM(TI7,TM7),"")</f>
        <v>10.7</v>
      </c>
      <c r="UD7" s="11">
        <f>IF(SUM(TH7:TI7,TK7:TM7,TO7)-TJ7-TN7&gt;0,SUM(TH7:TI7,TK7:TM7,TO7)-TJ7-TN7,"")</f>
        <v>44.15</v>
      </c>
      <c r="UE7" s="11" t="str">
        <f>IF(SUM(TP7:TQ7,TS7)-TR7&gt;0,SUM(TP7:TQ7,TS7)-TR7,"")</f>
        <v/>
      </c>
      <c r="UF7" s="11">
        <f>IF(SUM(TI7,TM7,TQ7)&gt;0,SUM(TI7,TM7,TQ7),"")</f>
        <v>10.7</v>
      </c>
      <c r="UG7" s="11">
        <f>IF(SUM(UD7,UE7)&gt;0,SUM(UD7,UE7),"")</f>
        <v>44.15</v>
      </c>
      <c r="UH7" s="11">
        <f>IF(SUM(TU7,TY7)&gt;0,SUM(TU7,TY7),"")</f>
        <v>12.3</v>
      </c>
      <c r="UI7" s="11">
        <f>IF(SUM(TT7:TU7,TW7:TY7,UA7)-SUM(TV7,TZ7)&gt;0,SUM(TT7:TU7,TW7:TY7,UA7)-SUM(TV7,TZ7),"")</f>
        <v>47.4</v>
      </c>
      <c r="UJ7" s="11">
        <f>IF(SUM(UD7,UE7,UI7)&gt;0,SUM(UD7,UE7,UI7),"")</f>
        <v>91.55</v>
      </c>
    </row>
    <row r="8" spans="1:556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133</v>
      </c>
      <c r="C8" s="4" t="s">
        <v>5</v>
      </c>
      <c r="D8" s="4">
        <v>2003</v>
      </c>
      <c r="E8" s="9">
        <f>SUM(J8:P8)+SUM(J8:M8)*0.0000001+SUM(J8)*0.0000000000001</f>
        <v>141.40000926000491</v>
      </c>
      <c r="F8" s="3" t="str">
        <f>IF(OR(AND(AN8&gt;=AU$16,AO8&gt;=AU$20,AN8&lt;&gt;"",AM8=""),AND(AS8&gt;=AU$16,AT8&gt;=AU$20,AS8&lt;&gt;"",AM8=""),AND(BQ8&gt;=BX$16,BR8&gt;=BX$20,BQ8&lt;&gt;"",BP8=""),AND(BV8&gt;=BX$16,BW8&gt;=BX$20,BV8&lt;&gt;"",BP8=""),AND(CT8&gt;=DA$16,CU8&gt;=DA$20,CT8&lt;&gt;"",CS8=""),AND(CY8&gt;=DA$16,CZ8&gt;=DA$20,CY8&lt;&gt;""),AND(DX8&gt;=EE$16,DY8&gt;=EE$20,DX8&lt;&gt;""),AND(EC8&gt;=EE$16,ED8&gt;=EE$20,EC8&lt;&gt;""),AND(EZ8&gt;=FG$16,FA8&gt;=FG$20,EZ8&lt;&gt;""),AND(FE8&gt;=FG$16,FF8&gt;=FG$20,FE8&lt;&gt;""),AND(GB8&gt;=GI$16,GC8&gt;=GI$20,GB8&lt;&gt;""),AND(GG8&gt;=GI$16,GH8&gt;=GI$20,GG8&lt;&gt;""),AND(HD8&gt;=HK$16,HE8&gt;=HK$20,HD8&lt;&gt;""),AND(HI8&gt;=HK$16,HJ8&gt;=HK$20,HI8&lt;&gt;""),AND(IF8&gt;=IM$16,IG8&gt;=IM$20,IF8&lt;&gt;""),AND(IK8&gt;=IM$16,IL8&gt;=IM$20,IK8&lt;&gt;""),AND(JH8&gt;=JO$16,JI8&gt;=JO$20,JH8&lt;&gt;""),AND(JM8&gt;=JO$16,JN8&gt;=JO$20,JM8&lt;&gt;""),AND(KJ8&gt;=KQ$16,KK8&gt;=KQ$20,KJ8&lt;&gt;""),AND(KO8&gt;=KQ$16,KP8&gt;=KQ$20,KO8&lt;&gt;""),AND(LL8&gt;=LS$16,LM8&gt;=LS$20,LL8&lt;&gt;""),AND(LQ8&gt;=LS$16,LR8&gt;=LS$20,LQ8&lt;&gt;""),AND(MN8&gt;=MU$16,MO8&gt;=MU$20,MN8&lt;&gt;""),AND(MS8&gt;=MU$16,MT8&gt;=MU$20,MS8&lt;&gt;""),AND(NP8&gt;=NW$16,NQ8&gt;=NW$20,NP8&lt;&gt;""),AND(NU8&gt;=NW$16,NV8&gt;=NW$20,NU8&lt;&gt;""),AND(OR8&gt;=OY$16,OS8&gt;=OY$20,OR8&lt;&gt;""),AND(OW8&gt;=OY$16,OX8&gt;=OY$20,OW8&lt;&gt;""),AND(PT8&gt;=QA$16,PU8&gt;=QA$20,PT8&lt;&gt;""),AND(PY8&gt;=QA$16,PZ8&gt;=QA$20,PY8&lt;&gt;""),AND(QV8&gt;=RC$16,QW8&gt;=RC$20,QV8&lt;&gt;""),AND(RA8&gt;=RC$16,RB8&gt;=RC$20,RA8&lt;&gt;""),AND(RX8&gt;=SE$16,RY8&gt;=SE$20,RX8&lt;&gt;""),AND(SC8&gt;=SE$16,SD8&gt;=SE$20,SC8&lt;&gt;""),AND(SZ8&gt;=TG$16,TA8&gt;=TG$20,SZ8&lt;&gt;""),AND(TF8&gt;=TG$16,TG8&gt;=TG$20,TF8&lt;&gt;"")),"P","")</f>
        <v>P</v>
      </c>
      <c r="G8" s="3" t="str">
        <f>IF(OR(AND(AO8&gt;=AU$20,AO8&lt;&gt;"",AM8=""),AND(AT8&gt;=AU$20,AT8&lt;&gt;"",AM8=""),AND(BR8&gt;=BX$20,BR8&lt;&gt;"",BP8=""),AND(BW8&gt;=BX$20,BW8&lt;&gt;"",BP8=""),AND(CU8&gt;=DA$20,CU8&lt;&gt;"",CS8=""),AND(CZ8&gt;=DA$20,CZ8&lt;&gt;"",CS8=""),AND(DY8&gt;=EE$20,DY8&lt;&gt;""),AND(ED8&gt;=EE$20,ED8&lt;&gt;""),AND(FA8&gt;=FG$20,FA8&lt;&gt;""),AND(FF8&gt;=FG$20,FF8&lt;&gt;""),AND(GC8&gt;=GI$20,GC8&lt;&gt;""),AND(GH8&gt;=GI$20,GH8&lt;&gt;""),AND(HE8&gt;=HK$20,HE8&lt;&gt;""),AND(HJ8&gt;=HK$20,HJ8&lt;&gt;""),AND(IG8&gt;=IM$20,IG8&lt;&gt;""),AND(IL8&gt;=IM$20,IL8&lt;&gt;""),AND(JI8&gt;=JO$20,JI8&lt;&gt;""),AND(JN8&gt;=JO$20,JN8&lt;&gt;""),AND(KK8&gt;=KQ$20,KK8&lt;&gt;""),AND(KP8&gt;=KQ$20,KP8&lt;&gt;""),AND(LM8&gt;=LS$20,LM8&lt;&gt;""),AND(LR8&gt;=LS$20,LR8&lt;&gt;""),AND(MO8&gt;=MU$20,MO8&lt;&gt;""),AND(MT8&gt;=MU$20,MT8&lt;&gt;""),AND(NQ8&gt;=NW$20,NQ8&lt;&gt;""),AND(NV8&gt;=NW$20,NV8&lt;&gt;""),AND(OS8&gt;=OY$20,OS8&lt;&gt;""),AND(OX8&gt;=OY$20,OX8&lt;&gt;""),AND(PU8&gt;=QA$20,PU8&lt;&gt;""),AND(PZ8&gt;=QA$20,PZ8&lt;&gt;""),AND(QW8&gt;=RC$20,QW8&lt;&gt;""),AND(RB8&gt;=RC$20,RB8&lt;&gt;""),AND(RY8&gt;=SE$20,RY8&lt;&gt;""),AND(SD8&gt;=SE$20,SD8&lt;&gt;""),AND(TA8&gt;=TG$20,TA8&lt;&gt;""),AND(TG8&gt;=TG$20,TG8&lt;&gt;"")),"P","")</f>
        <v>P</v>
      </c>
      <c r="H8" s="36" t="str">
        <f>IF(AND(G8="P",F8=""),"No DD",IF(OR(AND(AQ8&gt;=AU$19,AR8&gt;=AU$23,AQ8&lt;&gt;"",AM8=""),AND(AS8&gt;=AU$19,AT8&gt;=AU$23,AS8&lt;&gt;"",AM8=""),AND(BT8&gt;=BX$19,BU8&gt;=BX$23,BT8&lt;&gt;"",BP8=""),AND(BV8&gt;=BX$19,BW8&gt;=BX$23,BV8&lt;&gt;"",BP8=""),AND(CW8&gt;=DA$19,CX8&gt;=DA$23,CW8&lt;&gt;"",CS8=""),AND(CY8&gt;=DA$19,CZ8&gt;=DA$23,CY8&lt;&gt;"",CS8=""),AND(EA8&gt;=EE$19,EB8&gt;=EE$23,EA8&lt;&gt;""),AND(EC8&gt;=EE$19,ED8&gt;=EE$23,EC8&lt;&gt;""),AND(FC8&gt;=FG$19,FD8&gt;=FG$23,FC8&lt;&gt;""),AND(FE8&gt;=FG$19,FF8&gt;=FG$23,FE8&lt;&gt;""),AND(GE8&gt;=GI$19,GF8&gt;=GI$23,GE8&lt;&gt;""),AND(GG8&gt;=GI$19,GH8&gt;=GI$23,GG8&lt;&gt;""),AND(HG8&gt;=HK$19,HH8&gt;=HK$23,HG8&lt;&gt;""),AND(HI8&gt;=HK$19,HJ8&gt;=HK$23,HI8&lt;&gt;""),AND(II8&gt;=IM$19,IJ8&gt;=IM$23,II8&lt;&gt;""),AND(IK8&gt;=IM$19,IL8&gt;=IM$23,IK8&lt;&gt;""),AND(JK8&gt;=JO$19,JL8&gt;=JO$23,JK8&lt;&gt;""),AND(JM8&gt;=JO$19,JN8&gt;=JO$23,JM8&lt;&gt;""),AND(KM8&gt;=KQ$19,KN8&gt;=KQ$23,KM8&lt;&gt;""),AND(KO8&gt;=KQ$19,KP8&gt;=KQ$23,KO8&lt;&gt;""),AND(LO8&gt;=LS$19,LP8&gt;=LS$23,LO8&lt;&gt;""),AND(LQ8&gt;=LS$19,LR8&gt;=LS$23,LQ8&lt;&gt;""),AND(MQ8&gt;=MU$19,MR8&gt;=MU$23,MQ8&lt;&gt;""),AND(MS8&gt;=MU$19,MT8&gt;=MU$23,MS8&lt;&gt;""),AND(NS8&gt;=NW$19,NT8&gt;=NW$23,NS8&lt;&gt;""),AND(NU8&gt;=NW$19,NV8&gt;=NW$23,NU8&lt;&gt;""),AND(OU8&gt;=OY$19,OV8&gt;=OY$23,OU8&lt;&gt;""),AND(OW8&gt;=OY$19,OX8&gt;=OY$23,OW8&lt;&gt;""),AND(PW8&gt;=QA$19,PX8&gt;=QA$23,PW8&lt;&gt;""),AND(PY8&gt;=QA$19,PZ8&gt;=QA$23,PY8&lt;&gt;""),AND(QY8&gt;=RC$19,QZ8&gt;=RC$23,QY8&lt;&gt;""),AND(RA8&gt;=RC$19,RB8&gt;=RC$23,RA8&lt;&gt;""),AND(SA8&gt;=SE$19,SB8&gt;=SE$23,SA8&lt;&gt;""),AND(SC8&gt;=SE$19,SD8&gt;=SE$23,SC8&lt;&gt;""),AND(TC8&gt;=TG$19,TD8&gt;=TG$23,TC8&lt;&gt;""),AND(TE8&gt;=TG$19,TF8&gt;=TG$23,TE8&lt;&gt;"")),"Merit",IF(OR(AND(AQ8&gt;=AU$18,AR8&gt;=AU$22,AQ8&lt;&gt;"",AM8=""),AND(AS8&gt;=AU$18,AT8&gt;=AU$22,AS8&lt;&gt;"",AM8=""),AND(BT8&gt;=BX$18,BU8&gt;=BX$22,BT8&lt;&gt;"",BP8=""),AND(BV8&gt;=BX$18,BW8&gt;=BX$22,BV8&lt;&gt;"",BP8=""),AND(CW8&gt;=DA$18,CX8&gt;=DA$22,CW8&lt;&gt;"",CS8=""),AND(CY8&gt;=DA$18,CZ8&gt;=DA$22,CY8&lt;&gt;"",CS8=""),AND(EA8&gt;=EE$18,EB8&gt;=EE$22,EA8&lt;&gt;""),AND(EC8&gt;=EE$18,ED8&gt;=EE$22,EC8&lt;&gt;""),AND(FC8&gt;=FG$18,FD8&gt;=FG$22,FC8&lt;&gt;""),AND(FE8&gt;=FG$18,FF8&gt;=FG$22,FE8&lt;&gt;""),AND(GE8&gt;=GI$18,GF8&gt;=GI$22,GE8&lt;&gt;""),AND(GG8&gt;=GI$18,GH8&gt;=GI$22,GG8&lt;&gt;""),AND(HG8&gt;=HK$18,HH8&gt;=HK$22,HG8&lt;&gt;""),AND(HI8&gt;=HK$18,HJ8&gt;=HK$22,HI8&lt;&gt;""),AND(II8&gt;=IM$18,IJ8&gt;=IM$22,II8&lt;&gt;""),AND(IK8&gt;=IM$18,IL8&gt;=IM$22,IK8&lt;&gt;""),AND(JK8&gt;=JO$18,JL8&gt;=JO$22,JK8&lt;&gt;""),AND(JM8&gt;=JO$18,JN8&gt;=JO$22,JM8&lt;&gt;""),AND(KM8&gt;=KQ$18,KN8&gt;=KQ$22,KM8&lt;&gt;""),AND(KO8&gt;=KQ$18,KP8&gt;=KQ$22,KO8&lt;&gt;""),AND(LO8&gt;=LS$18,LP8&gt;=LS$22,LO8&lt;&gt;""),AND(LQ8&gt;=LS$18,LR8&gt;=LS$22,LQ8&lt;&gt;""),AND(MQ8&gt;=MU$18,MR8&gt;=MU$22,MQ8&lt;&gt;""),AND(MS8&gt;=MU$18,MT8&gt;=MU$22,MS8&lt;&gt;""),AND(NS8&gt;=NW$18,NT8&gt;=NW$22,NS8&lt;&gt;""),AND(NU8&gt;=NW$18,NV8&gt;=NW$22,NU8&lt;&gt;""),AND(OU8&gt;=OY$18,OV8&gt;=OY$22,OU8&lt;&gt;""),AND(OW8&gt;=OY$18,OX8&gt;=OY$22,OW8&lt;&gt;""),AND(PW8&gt;=QA$18,PX8&gt;=QA$22,PW8&lt;&gt;""),AND(PY8&gt;=QA$18,PZ8&gt;=QA$22,PY8&lt;&gt;""),AND(QY8&gt;=RC$18,QZ8&gt;=RC$22,QY8&lt;&gt;""),AND(RA8&gt;=RC$18,RB8&gt;=RC$22,RA8&lt;&gt;""),AND(SA8&gt;=SE$18,SB8&gt;=SE$22,SA8&lt;&gt;""),AND(SC8&gt;=SE$18,SD8&gt;=SE$22,SC8&lt;&gt;""),AND(TC8&gt;=TG$18,TD8&gt;=TG$22,TC8&lt;&gt;""),AND(TE8&gt;=TG$18,TF8&gt;=TG$22,TE8&lt;&gt;"")),"Excellence",IF(I8="P","Worlds Team",IF(F8="P","National Team","")))))</f>
        <v>Worlds Team</v>
      </c>
      <c r="I8" s="3" t="str">
        <f>IF(OR(AND(AQ8&gt;=AU$17,AR8&gt;=AU$21,AQ8&lt;&gt;"",AM8=""),AND(AS8&gt;=AU$17,AT8&gt;=AU$21,AS8&lt;&gt;"",AM8=""),AND(BT8&gt;=BX$17,BU8&gt;=BX$21,BT8&lt;&gt;"",BP8=""),AND(BV8&gt;=BX$17,BW8&gt;=BX$21,BV8&lt;&gt;"",BP8=""),AND(CW8&gt;=DA$17,CX8&gt;=DA$21,CW8&lt;&gt;"",CS8=""),AND(CY8&gt;=DA$17,CZ8&gt;=DA$21,CY8&lt;&gt;"",CS8=""),AND(EA8&gt;=EE$17,EB8&gt;=EE$21,EA8&lt;&gt;""),AND(EC8&gt;=EE$17,ED8&gt;=EE$21,EC8&lt;&gt;""),AND(FC8&gt;=FG$17,FD8&gt;=FG$21,FC8&lt;&gt;""),AND(FE8&gt;=FG$17,FF8&gt;=FG$21,FE8&lt;&gt;""),AND(GE8&gt;=GI$17,GF8&gt;=GI$21,GE8&lt;&gt;""),AND(GG8&gt;=GI$17,GH8&gt;=GI$21,GG8&lt;&gt;""),AND(HG8&gt;=HK$17,HH8&gt;=HK$21,HG8&lt;&gt;""),AND(HI8&gt;=HK$17,HJ8&gt;=HK$21,HI8&lt;&gt;""),AND(II8&gt;=IM$17,IJ8&gt;=IM$21,II8&lt;&gt;""),AND(IK8&gt;=IM$17,IL8&gt;=IM$21,IK8&lt;&gt;""),AND(JK8&gt;=JO$17,JL8&gt;=JO$21,JK8&lt;&gt;""),AND(JM8&gt;=JO$17,JN8&gt;=JO$21,JM8&lt;&gt;""),AND(KM8&gt;=KQ$17,KN8&gt;=KQ$21,KM8&lt;&gt;""),AND(KO8&gt;=KQ$17,KP8&gt;=KQ$21,KO8&lt;&gt;""),AND(LO8&gt;=LS$17,LP8&gt;=LS$21,LO8&lt;&gt;""),AND(LQ8&gt;=LS$17,LR8&gt;=LS$21,LQ8&lt;&gt;""),AND(MQ8&gt;=MU$17,MR8&gt;=MU$21,MQ8&lt;&gt;""),AND(MS8&gt;=MU$17,MT8&gt;=MU$21,MS8&lt;&gt;""),AND(NS8&gt;=NW$17,NT8&gt;=NW$21,NS8&lt;&gt;""),AND(NU8&gt;=NW$17,NV8&gt;=NW$21,NU8&lt;&gt;""),AND(OU8&gt;=OY$17,OV8&gt;=OY$21,OU8&lt;&gt;""),AND(OW8&gt;=OY$17,OX8&gt;=OY$21,OW8&lt;&gt;""),AND(PW8&gt;=QA$17,PX8&gt;=QA$21,PW8&lt;&gt;""),AND(PY8&gt;=QA$17,PZ8&gt;=QA$21,PY8&lt;&gt;""),AND(QY8&gt;=RC$17,QZ8&gt;=RC$21,QY8&lt;&gt;""),AND(RA8&gt;=RC$17,RB8&gt;=RC$21,RA8&lt;&gt;""),AND(SA8&gt;=SE$17,SB8&gt;=SE$21,SA8&lt;&gt;""),AND(SC8&gt;=SE$17,SD8&gt;=SE$21,SC8&lt;&gt;""),AND(TC8&gt;=TG$17,TD8&gt;=TG$21,TC8&lt;&gt;""),AND(TE8&gt;=TG$17,TF8&gt;=TG$21,TE8&lt;&gt;"")),"P","")</f>
        <v>P</v>
      </c>
      <c r="J8" s="8">
        <f>IF(COUNT(AO8,BR8,CU8)&gt;0,LARGE((AO8,BR8,CU8),1),0)</f>
        <v>49.1</v>
      </c>
      <c r="K8" s="8" t="str">
        <f>IF(J8=0,"",IF(J8=CU8,$BY$1,IF(J8=BR8,$AV$1,IF(J8=AO8,$S$1,""))))</f>
        <v>2025 Elite Canada</v>
      </c>
      <c r="L8" s="8">
        <f>IF(COUNT(AO8,BR8,CU8)&gt;1,LARGE((AO8,BR8,CU8),2),0)</f>
        <v>43.5</v>
      </c>
      <c r="M8" s="8" t="str">
        <f>IF(K8=0,"",IF(AND(L8=J8,L8=AO8,K8=BR8),$S$1,IF(AND(L8=J8,L8=AO8,L8=CU8),$S$1,IF(AND(L8=J8,L8=CU8,L8=BR8),$AV$1,IF(L8=CU8,$BY$1,IF(L8=BR8,$AV$1,IF(L8=AO8,$S$1,"")))))))</f>
        <v>2025 Nationals</v>
      </c>
      <c r="N8" s="8">
        <f>IF(MAX(AT8,BW8,CZ8)&gt;0,MAX(AT8,BW8,CZ8),0)</f>
        <v>48.8</v>
      </c>
      <c r="O8" s="8" t="str">
        <f>IF(N8=0,"",IF(N8=CZ8,$BY$1,IF(N8=BW8,$AV$1,IF(N8=AT8,$S$1,""))))</f>
        <v>2024 3rd Domestic Trial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17.399999999999999</v>
      </c>
      <c r="T8" s="19">
        <v>6.9</v>
      </c>
      <c r="U8" s="19">
        <v>0</v>
      </c>
      <c r="V8" s="19">
        <v>0</v>
      </c>
      <c r="W8" s="19">
        <v>10.4</v>
      </c>
      <c r="X8" s="19">
        <v>3.2</v>
      </c>
      <c r="Y8" s="19">
        <v>0</v>
      </c>
      <c r="Z8" s="19">
        <v>0</v>
      </c>
      <c r="AA8" s="19">
        <v>16.7</v>
      </c>
      <c r="AB8" s="19">
        <v>6.9</v>
      </c>
      <c r="AC8" s="19">
        <v>0</v>
      </c>
      <c r="AD8" s="19">
        <v>0</v>
      </c>
      <c r="AE8" s="19">
        <v>18.100000000000001</v>
      </c>
      <c r="AF8" s="19">
        <v>6.9</v>
      </c>
      <c r="AG8" s="19">
        <v>0</v>
      </c>
      <c r="AH8" s="19">
        <v>0</v>
      </c>
      <c r="AI8" s="19">
        <v>17.3</v>
      </c>
      <c r="AJ8" s="19">
        <v>6.5</v>
      </c>
      <c r="AK8" s="19">
        <v>0</v>
      </c>
      <c r="AL8" s="19">
        <v>0</v>
      </c>
      <c r="AM8" s="27"/>
      <c r="AN8" s="40">
        <f>IF(SUM(T8,X8)&gt;0,SUM(T8,X8),"")</f>
        <v>10.100000000000001</v>
      </c>
      <c r="AO8" s="40">
        <f>IF(SUM(S8:T8,V8:X8,Z8)-U8-Y8&gt;0,SUM(S8:T8,V8:X8,Z8)-U8-Y8,"")</f>
        <v>37.9</v>
      </c>
      <c r="AP8" s="40">
        <f>IF(SUM(AA8:AB8,AD8)-AC8&gt;0,SUM(AA8:AB8,AD8)-AC8,"")</f>
        <v>23.6</v>
      </c>
      <c r="AQ8" s="40">
        <f>IF(SUM(T8,X8,AB8)&gt;0,SUM(T8,X8,AB8),"")</f>
        <v>17</v>
      </c>
      <c r="AR8" s="40">
        <f>IF(SUM(AO8,AP8)&gt;0,SUM(AO8,AP8),"")</f>
        <v>61.5</v>
      </c>
      <c r="AS8" s="40">
        <f>IF(SUM(AF8,AJ8)&gt;0,SUM(AF8,AJ8),"")</f>
        <v>13.4</v>
      </c>
      <c r="AT8" s="40">
        <f>IF(SUM(AE8:AF8,AH8:AJ8,AL8)-SUM(AG8,AK8)&gt;0,SUM(AE8:AF8,AH8:AJ8,AL8)-SUM(AG8,AK8),"")</f>
        <v>48.8</v>
      </c>
      <c r="AU8" s="40">
        <f>IF(SUM(AO8,AP8,AT8)&gt;0,SUM(AO8,AP8,AT8),"")</f>
        <v>110.3</v>
      </c>
      <c r="AV8" s="18">
        <v>18.3</v>
      </c>
      <c r="AW8" s="18">
        <v>6.9</v>
      </c>
      <c r="AX8" s="18">
        <v>0</v>
      </c>
      <c r="AY8" s="18">
        <v>0</v>
      </c>
      <c r="AZ8" s="18">
        <v>17.8</v>
      </c>
      <c r="BA8" s="18">
        <v>6.1</v>
      </c>
      <c r="BB8" s="18">
        <v>0</v>
      </c>
      <c r="BC8" s="18">
        <v>0</v>
      </c>
      <c r="BD8" s="18"/>
      <c r="BE8" s="18"/>
      <c r="BF8" s="18"/>
      <c r="BG8" s="18"/>
      <c r="BH8" s="18">
        <v>14.6</v>
      </c>
      <c r="BI8" s="18">
        <v>3.2</v>
      </c>
      <c r="BJ8" s="18">
        <v>0</v>
      </c>
      <c r="BK8" s="18">
        <v>0</v>
      </c>
      <c r="BL8" s="18">
        <v>17.399999999999999</v>
      </c>
      <c r="BM8" s="18">
        <v>5.9</v>
      </c>
      <c r="BN8" s="18">
        <v>0</v>
      </c>
      <c r="BO8" s="18">
        <v>0</v>
      </c>
      <c r="BP8" s="28"/>
      <c r="BQ8" s="11">
        <f>IF(SUM(AW8,BA8)&gt;0,SUM(AW8,BA8),"")</f>
        <v>13</v>
      </c>
      <c r="BR8" s="11">
        <f>IF(SUM(AV8:AW8,AY8:BA8,BC8)-AX8-BB8&gt;0,SUM(AV8:AW8,AY8:BA8,BC8)-AX8-BB8,"")</f>
        <v>49.1</v>
      </c>
      <c r="BS8" s="11" t="str">
        <f>IF(SUM(BD8:BE8,BG8)-BF8&gt;0,SUM(BD8:BE8,BG8)-BF8,"")</f>
        <v/>
      </c>
      <c r="BT8" s="11">
        <f>IF(SUM(AW8,BA8,BE8)&gt;0,SUM(AW8,BA8,BE8),"")</f>
        <v>13</v>
      </c>
      <c r="BU8" s="11">
        <f>IF(SUM(BR8,BS8)&gt;0,SUM(BR8,BS8),"")</f>
        <v>49.1</v>
      </c>
      <c r="BV8" s="11">
        <f>IF(SUM(BI8,BM8)&gt;0,SUM(BI8,BM8),"")</f>
        <v>9.1000000000000014</v>
      </c>
      <c r="BW8" s="11">
        <f>IF(SUM(BH8:BI8,BK8:BM8,BO8)-SUM(BJ8,BN8)&gt;0,SUM(BH8:BI8,BK8:BM8,BO8)-SUM(BJ8,BN8),"")</f>
        <v>41.1</v>
      </c>
      <c r="BX8" s="11">
        <f>IF(SUM(BR8,BS8,BW8)&gt;0,SUM(BR8,BS8,BW8),"")</f>
        <v>90.2</v>
      </c>
      <c r="BY8" s="19">
        <v>17.850000000000001</v>
      </c>
      <c r="BZ8" s="19">
        <v>6.9</v>
      </c>
      <c r="CA8" s="19">
        <v>0</v>
      </c>
      <c r="CB8" s="19">
        <v>0</v>
      </c>
      <c r="CC8" s="19">
        <v>14.100000000000001</v>
      </c>
      <c r="CD8" s="19">
        <v>4.6500000000000004</v>
      </c>
      <c r="CE8" s="19">
        <v>0</v>
      </c>
      <c r="CF8" s="19">
        <v>0</v>
      </c>
      <c r="CG8" s="19"/>
      <c r="CH8" s="19"/>
      <c r="CI8" s="19"/>
      <c r="CJ8" s="19"/>
      <c r="CK8" s="19">
        <v>16.350000000000001</v>
      </c>
      <c r="CL8" s="19">
        <v>5.0500000000000007</v>
      </c>
      <c r="CM8" s="19">
        <v>0</v>
      </c>
      <c r="CN8" s="19">
        <v>0</v>
      </c>
      <c r="CO8" s="19">
        <v>17.350000000000001</v>
      </c>
      <c r="CP8" s="19">
        <v>6.2</v>
      </c>
      <c r="CQ8" s="19">
        <v>0</v>
      </c>
      <c r="CR8" s="19">
        <v>0</v>
      </c>
      <c r="CS8" s="27" t="s">
        <v>53</v>
      </c>
      <c r="CT8" s="40">
        <f>IF(SUM(BZ8,CD8)&gt;0,SUM(BZ8,CD8),"")</f>
        <v>11.55</v>
      </c>
      <c r="CU8" s="40">
        <f>IF(SUM(BY8:BZ8,CB8:CD8,CF8)-CA8-CE8&gt;0,SUM(BY8:BZ8,CB8:CD8,CF8)-CA8-CE8,"")</f>
        <v>43.5</v>
      </c>
      <c r="CV8" s="40" t="str">
        <f>IF(SUM(CG8:CH8,CJ8)-CI8&gt;0,SUM(CG8:CH8,CJ8)-CI8,"")</f>
        <v/>
      </c>
      <c r="CW8" s="40">
        <f>IF(SUM(BZ8,CD8,CH8)&gt;0,SUM(BZ8,CD8,CH8),"")</f>
        <v>11.55</v>
      </c>
      <c r="CX8" s="40">
        <f>IF(SUM(CU8,CV8)&gt;0,SUM(CU8,CV8),"")</f>
        <v>43.5</v>
      </c>
      <c r="CY8" s="40">
        <f>IF(SUM(CL8,CP8)&gt;0,SUM(CL8,CP8),"")</f>
        <v>11.25</v>
      </c>
      <c r="CZ8" s="40">
        <f>IF(SUM(CK8:CL8,CN8:CP8,CR8)-SUM(CM8,CQ8)&gt;0,SUM(CK8:CL8,CN8:CP8,CR8)-SUM(CM8,CQ8),"")</f>
        <v>44.95</v>
      </c>
      <c r="DA8" s="40">
        <f>IF(SUM(CU8,CV8,CZ8)&gt;0,SUM(CU8,CV8,CZ8),"")</f>
        <v>88.45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17.850000000000001</v>
      </c>
      <c r="TI8" s="26">
        <f>IF($CS8="P",BZ8,(BZ8+AW8)/2)</f>
        <v>6.9</v>
      </c>
      <c r="TJ8" s="26">
        <f>IF($CS8="P",CA8,(CA8+AX8)/2)</f>
        <v>0</v>
      </c>
      <c r="TK8" s="26">
        <f>IF($CS8="P",CB8,(CB8+AY8)/2)</f>
        <v>0</v>
      </c>
      <c r="TL8" s="26">
        <f>IF($CS8="P",CC8,(CC8+AZ8)/2)</f>
        <v>14.100000000000001</v>
      </c>
      <c r="TM8" s="26">
        <f>IF($CS8="P",CD8,(CD8+BA8)/2)</f>
        <v>4.6500000000000004</v>
      </c>
      <c r="TN8" s="26">
        <f>IF($CS8="P",CE8,(CE8+BB8)/2)</f>
        <v>0</v>
      </c>
      <c r="TO8" s="26">
        <f>IF($CS8="P",CF8,(CF8+BC8)/2)</f>
        <v>0</v>
      </c>
      <c r="TP8" s="26">
        <f>IF($CS8="P",CG8,(CG8+BD8)/2)</f>
        <v>0</v>
      </c>
      <c r="TQ8" s="26">
        <f>IF($CS8="P",CH8,(CH8+BE8)/2)</f>
        <v>0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16.350000000000001</v>
      </c>
      <c r="TU8" s="26">
        <f>IF($CS8="P",CL8,(CL8+BI8)/2)</f>
        <v>5.0500000000000007</v>
      </c>
      <c r="TV8" s="26">
        <f>IF($CS8="P",CM8,(CM8+BJ8)/2)</f>
        <v>0</v>
      </c>
      <c r="TW8" s="26">
        <f>IF($CS8="P",CN8,(CN8+BK8)/2)</f>
        <v>0</v>
      </c>
      <c r="TX8" s="26">
        <f>IF($CS8="P",CO8,(CO8+BL8)/2)</f>
        <v>17.350000000000001</v>
      </c>
      <c r="TY8" s="26">
        <f>IF($CS8="P",CP8,(CP8+BM8)/2)</f>
        <v>6.2</v>
      </c>
      <c r="TZ8" s="26">
        <f>IF($CS8="P",CQ8,(CQ8+BN8)/2)</f>
        <v>0</v>
      </c>
      <c r="UA8" s="26">
        <f>IF($CS8="P",CR8,(CR8+BO8)/2)</f>
        <v>0</v>
      </c>
      <c r="UB8" s="28" t="s">
        <v>53</v>
      </c>
      <c r="UC8" s="11">
        <f>IF(SUM(TI8,TM8)&gt;0,SUM(TI8,TM8),"")</f>
        <v>11.55</v>
      </c>
      <c r="UD8" s="11">
        <f>IF(SUM(TH8:TI8,TK8:TM8,TO8)-TJ8-TN8&gt;0,SUM(TH8:TI8,TK8:TM8,TO8)-TJ8-TN8,"")</f>
        <v>43.5</v>
      </c>
      <c r="UE8" s="11" t="str">
        <f>IF(SUM(TP8:TQ8,TS8)-TR8&gt;0,SUM(TP8:TQ8,TS8)-TR8,"")</f>
        <v/>
      </c>
      <c r="UF8" s="11">
        <f>IF(SUM(TI8,TM8,TQ8)&gt;0,SUM(TI8,TM8,TQ8),"")</f>
        <v>11.55</v>
      </c>
      <c r="UG8" s="11">
        <f>IF(SUM(UD8,UE8)&gt;0,SUM(UD8,UE8),"")</f>
        <v>43.5</v>
      </c>
      <c r="UH8" s="11">
        <f>IF(SUM(TU8,TY8)&gt;0,SUM(TU8,TY8),"")</f>
        <v>11.25</v>
      </c>
      <c r="UI8" s="11">
        <f>IF(SUM(TT8:TU8,TW8:TY8,UA8)-SUM(TV8,TZ8)&gt;0,SUM(TT8:TU8,TW8:TY8,UA8)-SUM(TV8,TZ8),"")</f>
        <v>44.95</v>
      </c>
      <c r="UJ8" s="11">
        <f>IF(SUM(UD8,UE8,UI8)&gt;0,SUM(UD8,UE8,UI8),"")</f>
        <v>88.45</v>
      </c>
    </row>
    <row r="9" spans="1:556" x14ac:dyDescent="0.2">
      <c r="A9" s="4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>6</v>
      </c>
      <c r="B9" s="5" t="s">
        <v>143</v>
      </c>
      <c r="C9" s="4" t="s">
        <v>7</v>
      </c>
      <c r="D9" s="4">
        <v>2006</v>
      </c>
      <c r="E9" s="9">
        <f>SUM(J9:P9)+SUM(J9:M9)*0.0000001+SUM(J9)*0.0000000000001</f>
        <v>136.00000890000464</v>
      </c>
      <c r="F9" s="3" t="str">
        <f>IF(OR(AND(AN9&gt;=AU$16,AO9&gt;=AU$20,AN9&lt;&gt;"",AM9=""),AND(AS9&gt;=AU$16,AT9&gt;=AU$20,AS9&lt;&gt;"",AM9=""),AND(BQ9&gt;=BX$16,BR9&gt;=BX$20,BQ9&lt;&gt;"",BP9=""),AND(BV9&gt;=BX$16,BW9&gt;=BX$20,BV9&lt;&gt;"",BP9=""),AND(CT9&gt;=DA$16,CU9&gt;=DA$20,CT9&lt;&gt;"",CS9=""),AND(CY9&gt;=DA$16,CZ9&gt;=DA$20,CY9&lt;&gt;""),AND(DX9&gt;=EE$16,DY9&gt;=EE$20,DX9&lt;&gt;""),AND(EC9&gt;=EE$16,ED9&gt;=EE$20,EC9&lt;&gt;""),AND(EZ9&gt;=FG$16,FA9&gt;=FG$20,EZ9&lt;&gt;""),AND(FE9&gt;=FG$16,FF9&gt;=FG$20,FE9&lt;&gt;""),AND(GB9&gt;=GI$16,GC9&gt;=GI$20,GB9&lt;&gt;""),AND(GG9&gt;=GI$16,GH9&gt;=GI$20,GG9&lt;&gt;""),AND(HD9&gt;=HK$16,HE9&gt;=HK$20,HD9&lt;&gt;""),AND(HI9&gt;=HK$16,HJ9&gt;=HK$20,HI9&lt;&gt;""),AND(IF9&gt;=IM$16,IG9&gt;=IM$20,IF9&lt;&gt;""),AND(IK9&gt;=IM$16,IL9&gt;=IM$20,IK9&lt;&gt;""),AND(JH9&gt;=JO$16,JI9&gt;=JO$20,JH9&lt;&gt;""),AND(JM9&gt;=JO$16,JN9&gt;=JO$20,JM9&lt;&gt;""),AND(KJ9&gt;=KQ$16,KK9&gt;=KQ$20,KJ9&lt;&gt;""),AND(KO9&gt;=KQ$16,KP9&gt;=KQ$20,KO9&lt;&gt;""),AND(LL9&gt;=LS$16,LM9&gt;=LS$20,LL9&lt;&gt;""),AND(LQ9&gt;=LS$16,LR9&gt;=LS$20,LQ9&lt;&gt;""),AND(MN9&gt;=MU$16,MO9&gt;=MU$20,MN9&lt;&gt;""),AND(MS9&gt;=MU$16,MT9&gt;=MU$20,MS9&lt;&gt;""),AND(NP9&gt;=NW$16,NQ9&gt;=NW$20,NP9&lt;&gt;""),AND(NU9&gt;=NW$16,NV9&gt;=NW$20,NU9&lt;&gt;""),AND(OR9&gt;=OY$16,OS9&gt;=OY$20,OR9&lt;&gt;""),AND(OW9&gt;=OY$16,OX9&gt;=OY$20,OW9&lt;&gt;""),AND(PT9&gt;=QA$16,PU9&gt;=QA$20,PT9&lt;&gt;""),AND(PY9&gt;=QA$16,PZ9&gt;=QA$20,PY9&lt;&gt;""),AND(QV9&gt;=RC$16,QW9&gt;=RC$20,QV9&lt;&gt;""),AND(RA9&gt;=RC$16,RB9&gt;=RC$20,RA9&lt;&gt;""),AND(RX9&gt;=SE$16,RY9&gt;=SE$20,RX9&lt;&gt;""),AND(SC9&gt;=SE$16,SD9&gt;=SE$20,SC9&lt;&gt;""),AND(SZ9&gt;=TG$16,TA9&gt;=TG$20,SZ9&lt;&gt;""),AND(TF9&gt;=TG$16,TG9&gt;=TG$20,TF9&lt;&gt;"")),"P","")</f>
        <v>P</v>
      </c>
      <c r="G9" s="3" t="str">
        <f>IF(OR(AND(AO9&gt;=AU$20,AO9&lt;&gt;"",AM9=""),AND(AT9&gt;=AU$20,AT9&lt;&gt;"",AM9=""),AND(BR9&gt;=BX$20,BR9&lt;&gt;"",BP9=""),AND(BW9&gt;=BX$20,BW9&lt;&gt;"",BP9=""),AND(CU9&gt;=DA$20,CU9&lt;&gt;"",CS9=""),AND(CZ9&gt;=DA$20,CZ9&lt;&gt;"",CS9=""),AND(DY9&gt;=EE$20,DY9&lt;&gt;""),AND(ED9&gt;=EE$20,ED9&lt;&gt;""),AND(FA9&gt;=FG$20,FA9&lt;&gt;""),AND(FF9&gt;=FG$20,FF9&lt;&gt;""),AND(GC9&gt;=GI$20,GC9&lt;&gt;""),AND(GH9&gt;=GI$20,GH9&lt;&gt;""),AND(HE9&gt;=HK$20,HE9&lt;&gt;""),AND(HJ9&gt;=HK$20,HJ9&lt;&gt;""),AND(IG9&gt;=IM$20,IG9&lt;&gt;""),AND(IL9&gt;=IM$20,IL9&lt;&gt;""),AND(JI9&gt;=JO$20,JI9&lt;&gt;""),AND(JN9&gt;=JO$20,JN9&lt;&gt;""),AND(KK9&gt;=KQ$20,KK9&lt;&gt;""),AND(KP9&gt;=KQ$20,KP9&lt;&gt;""),AND(LM9&gt;=LS$20,LM9&lt;&gt;""),AND(LR9&gt;=LS$20,LR9&lt;&gt;""),AND(MO9&gt;=MU$20,MO9&lt;&gt;""),AND(MT9&gt;=MU$20,MT9&lt;&gt;""),AND(NQ9&gt;=NW$20,NQ9&lt;&gt;""),AND(NV9&gt;=NW$20,NV9&lt;&gt;""),AND(OS9&gt;=OY$20,OS9&lt;&gt;""),AND(OX9&gt;=OY$20,OX9&lt;&gt;""),AND(PU9&gt;=QA$20,PU9&lt;&gt;""),AND(PZ9&gt;=QA$20,PZ9&lt;&gt;""),AND(QW9&gt;=RC$20,QW9&lt;&gt;""),AND(RB9&gt;=RC$20,RB9&lt;&gt;""),AND(RY9&gt;=SE$20,RY9&lt;&gt;""),AND(SD9&gt;=SE$20,SD9&lt;&gt;""),AND(TA9&gt;=TG$20,TA9&lt;&gt;""),AND(TG9&gt;=TG$20,TG9&lt;&gt;"")),"P","")</f>
        <v>P</v>
      </c>
      <c r="H9" s="36" t="str">
        <f>IF(AND(G9="P",F9=""),"No DD",IF(OR(AND(AQ9&gt;=AU$19,AR9&gt;=AU$23,AQ9&lt;&gt;"",AM9=""),AND(AS9&gt;=AU$19,AT9&gt;=AU$23,AS9&lt;&gt;"",AM9=""),AND(BT9&gt;=BX$19,BU9&gt;=BX$23,BT9&lt;&gt;"",BP9=""),AND(BV9&gt;=BX$19,BW9&gt;=BX$23,BV9&lt;&gt;"",BP9=""),AND(CW9&gt;=DA$19,CX9&gt;=DA$23,CW9&lt;&gt;"",CS9=""),AND(CY9&gt;=DA$19,CZ9&gt;=DA$23,CY9&lt;&gt;"",CS9=""),AND(EA9&gt;=EE$19,EB9&gt;=EE$23,EA9&lt;&gt;""),AND(EC9&gt;=EE$19,ED9&gt;=EE$23,EC9&lt;&gt;""),AND(FC9&gt;=FG$19,FD9&gt;=FG$23,FC9&lt;&gt;""),AND(FE9&gt;=FG$19,FF9&gt;=FG$23,FE9&lt;&gt;""),AND(GE9&gt;=GI$19,GF9&gt;=GI$23,GE9&lt;&gt;""),AND(GG9&gt;=GI$19,GH9&gt;=GI$23,GG9&lt;&gt;""),AND(HG9&gt;=HK$19,HH9&gt;=HK$23,HG9&lt;&gt;""),AND(HI9&gt;=HK$19,HJ9&gt;=HK$23,HI9&lt;&gt;""),AND(II9&gt;=IM$19,IJ9&gt;=IM$23,II9&lt;&gt;""),AND(IK9&gt;=IM$19,IL9&gt;=IM$23,IK9&lt;&gt;""),AND(JK9&gt;=JO$19,JL9&gt;=JO$23,JK9&lt;&gt;""),AND(JM9&gt;=JO$19,JN9&gt;=JO$23,JM9&lt;&gt;""),AND(KM9&gt;=KQ$19,KN9&gt;=KQ$23,KM9&lt;&gt;""),AND(KO9&gt;=KQ$19,KP9&gt;=KQ$23,KO9&lt;&gt;""),AND(LO9&gt;=LS$19,LP9&gt;=LS$23,LO9&lt;&gt;""),AND(LQ9&gt;=LS$19,LR9&gt;=LS$23,LQ9&lt;&gt;""),AND(MQ9&gt;=MU$19,MR9&gt;=MU$23,MQ9&lt;&gt;""),AND(MS9&gt;=MU$19,MT9&gt;=MU$23,MS9&lt;&gt;""),AND(NS9&gt;=NW$19,NT9&gt;=NW$23,NS9&lt;&gt;""),AND(NU9&gt;=NW$19,NV9&gt;=NW$23,NU9&lt;&gt;""),AND(OU9&gt;=OY$19,OV9&gt;=OY$23,OU9&lt;&gt;""),AND(OW9&gt;=OY$19,OX9&gt;=OY$23,OW9&lt;&gt;""),AND(PW9&gt;=QA$19,PX9&gt;=QA$23,PW9&lt;&gt;""),AND(PY9&gt;=QA$19,PZ9&gt;=QA$23,PY9&lt;&gt;""),AND(QY9&gt;=RC$19,QZ9&gt;=RC$23,QY9&lt;&gt;""),AND(RA9&gt;=RC$19,RB9&gt;=RC$23,RA9&lt;&gt;""),AND(SA9&gt;=SE$19,SB9&gt;=SE$23,SA9&lt;&gt;""),AND(SC9&gt;=SE$19,SD9&gt;=SE$23,SC9&lt;&gt;""),AND(TC9&gt;=TG$19,TD9&gt;=TG$23,TC9&lt;&gt;""),AND(TE9&gt;=TG$19,TF9&gt;=TG$23,TE9&lt;&gt;"")),"Merit",IF(OR(AND(AQ9&gt;=AU$18,AR9&gt;=AU$22,AQ9&lt;&gt;"",AM9=""),AND(AS9&gt;=AU$18,AT9&gt;=AU$22,AS9&lt;&gt;"",AM9=""),AND(BT9&gt;=BX$18,BU9&gt;=BX$22,BT9&lt;&gt;"",BP9=""),AND(BV9&gt;=BX$18,BW9&gt;=BX$22,BV9&lt;&gt;"",BP9=""),AND(CW9&gt;=DA$18,CX9&gt;=DA$22,CW9&lt;&gt;"",CS9=""),AND(CY9&gt;=DA$18,CZ9&gt;=DA$22,CY9&lt;&gt;"",CS9=""),AND(EA9&gt;=EE$18,EB9&gt;=EE$22,EA9&lt;&gt;""),AND(EC9&gt;=EE$18,ED9&gt;=EE$22,EC9&lt;&gt;""),AND(FC9&gt;=FG$18,FD9&gt;=FG$22,FC9&lt;&gt;""),AND(FE9&gt;=FG$18,FF9&gt;=FG$22,FE9&lt;&gt;""),AND(GE9&gt;=GI$18,GF9&gt;=GI$22,GE9&lt;&gt;""),AND(GG9&gt;=GI$18,GH9&gt;=GI$22,GG9&lt;&gt;""),AND(HG9&gt;=HK$18,HH9&gt;=HK$22,HG9&lt;&gt;""),AND(HI9&gt;=HK$18,HJ9&gt;=HK$22,HI9&lt;&gt;""),AND(II9&gt;=IM$18,IJ9&gt;=IM$22,II9&lt;&gt;""),AND(IK9&gt;=IM$18,IL9&gt;=IM$22,IK9&lt;&gt;""),AND(JK9&gt;=JO$18,JL9&gt;=JO$22,JK9&lt;&gt;""),AND(JM9&gt;=JO$18,JN9&gt;=JO$22,JM9&lt;&gt;""),AND(KM9&gt;=KQ$18,KN9&gt;=KQ$22,KM9&lt;&gt;""),AND(KO9&gt;=KQ$18,KP9&gt;=KQ$22,KO9&lt;&gt;""),AND(LO9&gt;=LS$18,LP9&gt;=LS$22,LO9&lt;&gt;""),AND(LQ9&gt;=LS$18,LR9&gt;=LS$22,LQ9&lt;&gt;""),AND(MQ9&gt;=MU$18,MR9&gt;=MU$22,MQ9&lt;&gt;""),AND(MS9&gt;=MU$18,MT9&gt;=MU$22,MS9&lt;&gt;""),AND(NS9&gt;=NW$18,NT9&gt;=NW$22,NS9&lt;&gt;""),AND(NU9&gt;=NW$18,NV9&gt;=NW$22,NU9&lt;&gt;""),AND(OU9&gt;=OY$18,OV9&gt;=OY$22,OU9&lt;&gt;""),AND(OW9&gt;=OY$18,OX9&gt;=OY$22,OW9&lt;&gt;""),AND(PW9&gt;=QA$18,PX9&gt;=QA$22,PW9&lt;&gt;""),AND(PY9&gt;=QA$18,PZ9&gt;=QA$22,PY9&lt;&gt;""),AND(QY9&gt;=RC$18,QZ9&gt;=RC$22,QY9&lt;&gt;""),AND(RA9&gt;=RC$18,RB9&gt;=RC$22,RA9&lt;&gt;""),AND(SA9&gt;=SE$18,SB9&gt;=SE$22,SA9&lt;&gt;""),AND(SC9&gt;=SE$18,SD9&gt;=SE$22,SC9&lt;&gt;""),AND(TC9&gt;=TG$18,TD9&gt;=TG$22,TC9&lt;&gt;""),AND(TE9&gt;=TG$18,TF9&gt;=TG$22,TE9&lt;&gt;"")),"Excellence",IF(I9="P","Worlds Team",IF(F9="P","National Team","")))))</f>
        <v>National Team</v>
      </c>
      <c r="I9" s="3" t="str">
        <f>IF(OR(AND(AQ9&gt;=AU$17,AR9&gt;=AU$21,AQ9&lt;&gt;"",AM9=""),AND(AS9&gt;=AU$17,AT9&gt;=AU$21,AS9&lt;&gt;"",AM9=""),AND(BT9&gt;=BX$17,BU9&gt;=BX$21,BT9&lt;&gt;"",BP9=""),AND(BV9&gt;=BX$17,BW9&gt;=BX$21,BV9&lt;&gt;"",BP9=""),AND(CW9&gt;=DA$17,CX9&gt;=DA$21,CW9&lt;&gt;"",CS9=""),AND(CY9&gt;=DA$17,CZ9&gt;=DA$21,CY9&lt;&gt;"",CS9=""),AND(EA9&gt;=EE$17,EB9&gt;=EE$21,EA9&lt;&gt;""),AND(EC9&gt;=EE$17,ED9&gt;=EE$21,EC9&lt;&gt;""),AND(FC9&gt;=FG$17,FD9&gt;=FG$21,FC9&lt;&gt;""),AND(FE9&gt;=FG$17,FF9&gt;=FG$21,FE9&lt;&gt;""),AND(GE9&gt;=GI$17,GF9&gt;=GI$21,GE9&lt;&gt;""),AND(GG9&gt;=GI$17,GH9&gt;=GI$21,GG9&lt;&gt;""),AND(HG9&gt;=HK$17,HH9&gt;=HK$21,HG9&lt;&gt;""),AND(HI9&gt;=HK$17,HJ9&gt;=HK$21,HI9&lt;&gt;""),AND(II9&gt;=IM$17,IJ9&gt;=IM$21,II9&lt;&gt;""),AND(IK9&gt;=IM$17,IL9&gt;=IM$21,IK9&lt;&gt;""),AND(JK9&gt;=JO$17,JL9&gt;=JO$21,JK9&lt;&gt;""),AND(JM9&gt;=JO$17,JN9&gt;=JO$21,JM9&lt;&gt;""),AND(KM9&gt;=KQ$17,KN9&gt;=KQ$21,KM9&lt;&gt;""),AND(KO9&gt;=KQ$17,KP9&gt;=KQ$21,KO9&lt;&gt;""),AND(LO9&gt;=LS$17,LP9&gt;=LS$21,LO9&lt;&gt;""),AND(LQ9&gt;=LS$17,LR9&gt;=LS$21,LQ9&lt;&gt;""),AND(MQ9&gt;=MU$17,MR9&gt;=MU$21,MQ9&lt;&gt;""),AND(MS9&gt;=MU$17,MT9&gt;=MU$21,MS9&lt;&gt;""),AND(NS9&gt;=NW$17,NT9&gt;=NW$21,NS9&lt;&gt;""),AND(NU9&gt;=NW$17,NV9&gt;=NW$21,NU9&lt;&gt;""),AND(OU9&gt;=OY$17,OV9&gt;=OY$21,OU9&lt;&gt;""),AND(OW9&gt;=OY$17,OX9&gt;=OY$21,OW9&lt;&gt;""),AND(PW9&gt;=QA$17,PX9&gt;=QA$21,PW9&lt;&gt;""),AND(PY9&gt;=QA$17,PZ9&gt;=QA$21,PY9&lt;&gt;""),AND(QY9&gt;=RC$17,QZ9&gt;=RC$21,QY9&lt;&gt;""),AND(RA9&gt;=RC$17,RB9&gt;=RC$21,RA9&lt;&gt;""),AND(SA9&gt;=SE$17,SB9&gt;=SE$21,SA9&lt;&gt;""),AND(SC9&gt;=SE$17,SD9&gt;=SE$21,SC9&lt;&gt;""),AND(TC9&gt;=TG$17,TD9&gt;=TG$21,TC9&lt;&gt;""),AND(TE9&gt;=TG$17,TF9&gt;=TG$21,TE9&lt;&gt;"")),"P","")</f>
        <v/>
      </c>
      <c r="J9" s="8">
        <f>IF(COUNT(AO9,BR9,CU9)&gt;0,LARGE((AO9,BR9,CU9),1),0)</f>
        <v>46.4</v>
      </c>
      <c r="K9" s="8" t="str">
        <f>IF(J9=0,"",IF(J9=CU9,$BY$1,IF(J9=BR9,$AV$1,IF(J9=AO9,$S$1,""))))</f>
        <v>2025 Elite Canada</v>
      </c>
      <c r="L9" s="8">
        <f>IF(COUNT(AO9,BR9,CU9)&gt;1,LARGE((AO9,BR9,CU9),2),0)</f>
        <v>42.6</v>
      </c>
      <c r="M9" s="8" t="str">
        <f>IF(K9=0,"",IF(AND(L9=J9,L9=AO9,K9=BR9),$S$1,IF(AND(L9=J9,L9=AO9,L9=CU9),$S$1,IF(AND(L9=J9,L9=CU9,L9=BR9),$AV$1,IF(L9=CU9,$BY$1,IF(L9=BR9,$AV$1,IF(L9=AO9,$S$1,"")))))))</f>
        <v>2025 Nationals</v>
      </c>
      <c r="N9" s="8">
        <f>IF(MAX(AT9,BW9,CZ9)&gt;0,MAX(AT9,BW9,CZ9),0)</f>
        <v>47</v>
      </c>
      <c r="O9" s="8" t="str">
        <f>IF(N9=0,"",IF(N9=CZ9,$BY$1,IF(N9=BW9,$AV$1,IF(N9=AT9,$S$1,""))))</f>
        <v>2025 Elite Canada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16.8</v>
      </c>
      <c r="T9" s="19">
        <v>5</v>
      </c>
      <c r="U9" s="19">
        <v>0.5</v>
      </c>
      <c r="V9" s="19">
        <v>0</v>
      </c>
      <c r="W9" s="19">
        <v>16.7</v>
      </c>
      <c r="X9" s="19">
        <v>2.6</v>
      </c>
      <c r="Y9" s="19">
        <v>3</v>
      </c>
      <c r="Z9" s="19">
        <v>0</v>
      </c>
      <c r="AA9" s="19">
        <v>16.899999999999999</v>
      </c>
      <c r="AB9" s="19">
        <v>5.2</v>
      </c>
      <c r="AC9" s="19">
        <v>0</v>
      </c>
      <c r="AD9" s="19">
        <v>0</v>
      </c>
      <c r="AE9" s="19">
        <v>16.5</v>
      </c>
      <c r="AF9" s="19">
        <v>5.2</v>
      </c>
      <c r="AG9" s="19">
        <v>0</v>
      </c>
      <c r="AH9" s="19">
        <v>0</v>
      </c>
      <c r="AI9" s="19">
        <v>17.100000000000001</v>
      </c>
      <c r="AJ9" s="19">
        <v>5</v>
      </c>
      <c r="AK9" s="19">
        <v>0</v>
      </c>
      <c r="AL9" s="19">
        <v>0</v>
      </c>
      <c r="AM9" s="27"/>
      <c r="AN9" s="40">
        <f>IF(SUM(T9,X9)&gt;0,SUM(T9,X9),"")</f>
        <v>7.6</v>
      </c>
      <c r="AO9" s="40">
        <f>IF(SUM(S9:T9,V9:X9,Z9)-U9-Y9&gt;0,SUM(S9:T9,V9:X9,Z9)-U9-Y9,"")</f>
        <v>37.6</v>
      </c>
      <c r="AP9" s="40">
        <f>IF(SUM(AA9:AB9,AD9)-AC9&gt;0,SUM(AA9:AB9,AD9)-AC9,"")</f>
        <v>22.099999999999998</v>
      </c>
      <c r="AQ9" s="40">
        <f>IF(SUM(T9,X9,AB9)&gt;0,SUM(T9,X9,AB9),"")</f>
        <v>12.8</v>
      </c>
      <c r="AR9" s="40">
        <f>IF(SUM(AO9,AP9)&gt;0,SUM(AO9,AP9),"")</f>
        <v>59.7</v>
      </c>
      <c r="AS9" s="40">
        <f>IF(SUM(AF9,AJ9)&gt;0,SUM(AF9,AJ9),"")</f>
        <v>10.199999999999999</v>
      </c>
      <c r="AT9" s="40">
        <f>IF(SUM(AE9:AF9,AH9:AJ9,AL9)-SUM(AG9,AK9)&gt;0,SUM(AE9:AF9,AH9:AJ9,AL9)-SUM(AG9,AK9),"")</f>
        <v>43.8</v>
      </c>
      <c r="AU9" s="40">
        <f>IF(SUM(AO9,AP9,AT9)&gt;0,SUM(AO9,AP9,AT9),"")</f>
        <v>103.5</v>
      </c>
      <c r="AV9" s="18">
        <v>17.600000000000001</v>
      </c>
      <c r="AW9" s="18">
        <v>5.8</v>
      </c>
      <c r="AX9" s="18">
        <v>0</v>
      </c>
      <c r="AY9" s="18">
        <v>0</v>
      </c>
      <c r="AZ9" s="18">
        <v>17.100000000000001</v>
      </c>
      <c r="BA9" s="18">
        <v>5.9</v>
      </c>
      <c r="BB9" s="18">
        <v>0</v>
      </c>
      <c r="BC9" s="18">
        <v>0</v>
      </c>
      <c r="BD9" s="18"/>
      <c r="BE9" s="18"/>
      <c r="BF9" s="18"/>
      <c r="BG9" s="18"/>
      <c r="BH9" s="18">
        <v>18.2</v>
      </c>
      <c r="BI9" s="18">
        <v>5.8</v>
      </c>
      <c r="BJ9" s="18">
        <v>0</v>
      </c>
      <c r="BK9" s="18">
        <v>0</v>
      </c>
      <c r="BL9" s="18">
        <v>17.3</v>
      </c>
      <c r="BM9" s="18">
        <v>5.7</v>
      </c>
      <c r="BN9" s="18">
        <v>0</v>
      </c>
      <c r="BO9" s="18">
        <v>0</v>
      </c>
      <c r="BP9" s="28"/>
      <c r="BQ9" s="11">
        <f>IF(SUM(AW9,BA9)&gt;0,SUM(AW9,BA9),"")</f>
        <v>11.7</v>
      </c>
      <c r="BR9" s="11">
        <f>IF(SUM(AV9:AW9,AY9:BA9,BC9)-AX9-BB9&gt;0,SUM(AV9:AW9,AY9:BA9,BC9)-AX9-BB9,"")</f>
        <v>46.4</v>
      </c>
      <c r="BS9" s="11" t="str">
        <f>IF(SUM(BD9:BE9,BG9)-BF9&gt;0,SUM(BD9:BE9,BG9)-BF9,"")</f>
        <v/>
      </c>
      <c r="BT9" s="11">
        <f>IF(SUM(AW9,BA9,BE9)&gt;0,SUM(AW9,BA9,BE9),"")</f>
        <v>11.7</v>
      </c>
      <c r="BU9" s="11">
        <f>IF(SUM(BR9,BS9)&gt;0,SUM(BR9,BS9),"")</f>
        <v>46.4</v>
      </c>
      <c r="BV9" s="11">
        <f>IF(SUM(BI9,BM9)&gt;0,SUM(BI9,BM9),"")</f>
        <v>11.5</v>
      </c>
      <c r="BW9" s="11">
        <f>IF(SUM(BH9:BI9,BK9:BM9,BO9)-SUM(BJ9,BN9)&gt;0,SUM(BH9:BI9,BK9:BM9,BO9)-SUM(BJ9,BN9),"")</f>
        <v>47</v>
      </c>
      <c r="BX9" s="11">
        <f>IF(SUM(BR9,BS9,BW9)&gt;0,SUM(BR9,BS9,BW9),"")</f>
        <v>93.4</v>
      </c>
      <c r="BY9" s="19">
        <v>14.4</v>
      </c>
      <c r="BZ9" s="19">
        <v>6.1</v>
      </c>
      <c r="CA9" s="19">
        <v>0.2</v>
      </c>
      <c r="CB9" s="19">
        <v>0</v>
      </c>
      <c r="CC9" s="19">
        <v>17.2</v>
      </c>
      <c r="CD9" s="19">
        <v>5.2</v>
      </c>
      <c r="CE9" s="19">
        <v>0.1</v>
      </c>
      <c r="CF9" s="19">
        <v>0</v>
      </c>
      <c r="CG9" s="19"/>
      <c r="CH9" s="19"/>
      <c r="CI9" s="19"/>
      <c r="CJ9" s="19"/>
      <c r="CK9" s="19">
        <v>16.7</v>
      </c>
      <c r="CL9" s="19">
        <v>5.3</v>
      </c>
      <c r="CM9" s="19">
        <v>0.2</v>
      </c>
      <c r="CN9" s="19">
        <v>0</v>
      </c>
      <c r="CO9" s="19">
        <v>17.7</v>
      </c>
      <c r="CP9" s="19">
        <v>3.2</v>
      </c>
      <c r="CQ9" s="19">
        <v>1</v>
      </c>
      <c r="CR9" s="19">
        <v>0</v>
      </c>
      <c r="CS9" s="27"/>
      <c r="CT9" s="40">
        <f>IF(SUM(BZ9,CD9)&gt;0,SUM(BZ9,CD9),"")</f>
        <v>11.3</v>
      </c>
      <c r="CU9" s="40">
        <f>IF(SUM(BY9:BZ9,CB9:CD9,CF9)-CA9-CE9&gt;0,SUM(BY9:BZ9,CB9:CD9,CF9)-CA9-CE9,"")</f>
        <v>42.6</v>
      </c>
      <c r="CV9" s="40" t="str">
        <f>IF(SUM(CG9:CH9,CJ9)-CI9&gt;0,SUM(CG9:CH9,CJ9)-CI9,"")</f>
        <v/>
      </c>
      <c r="CW9" s="40">
        <f>IF(SUM(BZ9,CD9,CH9)&gt;0,SUM(BZ9,CD9,CH9),"")</f>
        <v>11.3</v>
      </c>
      <c r="CX9" s="40">
        <f>IF(SUM(CU9,CV9)&gt;0,SUM(CU9,CV9),"")</f>
        <v>42.6</v>
      </c>
      <c r="CY9" s="40">
        <f>IF(SUM(CL9,CP9)&gt;0,SUM(CL9,CP9),"")</f>
        <v>8.5</v>
      </c>
      <c r="CZ9" s="40">
        <f>IF(SUM(CK9:CL9,CN9:CP9,CR9)-SUM(CM9,CQ9)&gt;0,SUM(CK9:CL9,CN9:CP9,CR9)-SUM(CM9,CQ9),"")</f>
        <v>41.7</v>
      </c>
      <c r="DA9" s="40">
        <f>IF(SUM(CU9,CV9,CZ9)&gt;0,SUM(CU9,CV9,CZ9),"")</f>
        <v>84.300000000000011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>
        <v>16</v>
      </c>
      <c r="DE9" s="17">
        <v>2.9</v>
      </c>
      <c r="DF9" s="17">
        <v>0</v>
      </c>
      <c r="DG9" s="17">
        <v>0</v>
      </c>
      <c r="DH9" s="17">
        <v>16.5</v>
      </c>
      <c r="DI9" s="17">
        <v>6.5</v>
      </c>
      <c r="DJ9" s="17">
        <v>0</v>
      </c>
      <c r="DK9" s="17">
        <v>0</v>
      </c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>
        <f>IF(SUM(DE9,DI9)&gt;0,SUM(DE9,DI9),"")</f>
        <v>9.4</v>
      </c>
      <c r="DY9" s="40">
        <f>IF(SUM(DD9:DE9,DG9:DI9,DK9)-DF9-DJ9&gt;0,SUM(DD9:DE9,DG9:DI9,DK9)-DF9-DJ9,"")</f>
        <v>41.9</v>
      </c>
      <c r="DZ9" s="40" t="str">
        <f>IF(SUM(DL9:DM9,DO9)-DN9&gt;0,SUM(DL9:DM9,DO9)-DN9,"")</f>
        <v/>
      </c>
      <c r="EA9" s="40">
        <f>IF(SUM(DE9,DI9,DM9)&gt;0,SUM(DE9,DI9,DM9),"")</f>
        <v>9.4</v>
      </c>
      <c r="EB9" s="40">
        <f>IF(SUM(DY9,DZ9)&gt;0,SUM(DY9,DZ9),"")</f>
        <v>41.9</v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>
        <f>IF(SUM(DY9,DZ9,ED9)&gt;0,SUM(DY9,DZ9,ED9),"")</f>
        <v>41.9</v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16</v>
      </c>
      <c r="TI9" s="26">
        <f>IF($CS9="P",BZ9,(BZ9+AW9)/2)</f>
        <v>5.9499999999999993</v>
      </c>
      <c r="TJ9" s="26">
        <f>IF($CS9="P",CA9,(CA9+AX9)/2)</f>
        <v>0.1</v>
      </c>
      <c r="TK9" s="26">
        <f>IF($CS9="P",CB9,(CB9+AY9)/2)</f>
        <v>0</v>
      </c>
      <c r="TL9" s="26">
        <f>IF($CS9="P",CC9,(CC9+AZ9)/2)</f>
        <v>17.149999999999999</v>
      </c>
      <c r="TM9" s="26">
        <f>IF($CS9="P",CD9,(CD9+BA9)/2)</f>
        <v>5.5500000000000007</v>
      </c>
      <c r="TN9" s="26">
        <f>IF($CS9="P",CE9,(CE9+BB9)/2)</f>
        <v>0.05</v>
      </c>
      <c r="TO9" s="26">
        <f>IF($CS9="P",CF9,(CF9+BC9)/2)</f>
        <v>0</v>
      </c>
      <c r="TP9" s="26">
        <f>IF($CS9="P",CG9,(CG9+BD9)/2)</f>
        <v>0</v>
      </c>
      <c r="TQ9" s="26">
        <f>IF($CS9="P",CH9,(CH9+BE9)/2)</f>
        <v>0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17.45</v>
      </c>
      <c r="TU9" s="26">
        <f>IF($CS9="P",CL9,(CL9+BI9)/2)</f>
        <v>5.55</v>
      </c>
      <c r="TV9" s="26">
        <f>IF($CS9="P",CM9,(CM9+BJ9)/2)</f>
        <v>0.1</v>
      </c>
      <c r="TW9" s="26">
        <f>IF($CS9="P",CN9,(CN9+BK9)/2)</f>
        <v>0</v>
      </c>
      <c r="TX9" s="26">
        <f>IF($CS9="P",CO9,(CO9+BL9)/2)</f>
        <v>17.5</v>
      </c>
      <c r="TY9" s="26">
        <f>IF($CS9="P",CP9,(CP9+BM9)/2)</f>
        <v>4.45</v>
      </c>
      <c r="TZ9" s="26">
        <f>IF($CS9="P",CQ9,(CQ9+BN9)/2)</f>
        <v>0.5</v>
      </c>
      <c r="UA9" s="26">
        <f>IF($CS9="P",CR9,(CR9+BO9)/2)</f>
        <v>0</v>
      </c>
      <c r="UB9" s="28" t="s">
        <v>53</v>
      </c>
      <c r="UC9" s="11">
        <f>IF(SUM(TI9,TM9)&gt;0,SUM(TI9,TM9),"")</f>
        <v>11.5</v>
      </c>
      <c r="UD9" s="11">
        <f>IF(SUM(TH9:TI9,TK9:TM9,TO9)-TJ9-TN9&gt;0,SUM(TH9:TI9,TK9:TM9,TO9)-TJ9-TN9,"")</f>
        <v>44.499999999999993</v>
      </c>
      <c r="UE9" s="11" t="str">
        <f>IF(SUM(TP9:TQ9,TS9)-TR9&gt;0,SUM(TP9:TQ9,TS9)-TR9,"")</f>
        <v/>
      </c>
      <c r="UF9" s="11">
        <f>IF(SUM(TI9,TM9,TQ9)&gt;0,SUM(TI9,TM9,TQ9),"")</f>
        <v>11.5</v>
      </c>
      <c r="UG9" s="11">
        <f>IF(SUM(UD9,UE9)&gt;0,SUM(UD9,UE9),"")</f>
        <v>44.499999999999993</v>
      </c>
      <c r="UH9" s="11">
        <f>IF(SUM(TU9,TY9)&gt;0,SUM(TU9,TY9),"")</f>
        <v>10</v>
      </c>
      <c r="UI9" s="11">
        <f>IF(SUM(TT9:TU9,TW9:TY9,UA9)-SUM(TV9,TZ9)&gt;0,SUM(TT9:TU9,TW9:TY9,UA9)-SUM(TV9,TZ9),"")</f>
        <v>44.35</v>
      </c>
      <c r="UJ9" s="11">
        <f>IF(SUM(UD9,UE9,UI9)&gt;0,SUM(UD9,UE9,UI9),"")</f>
        <v>88.85</v>
      </c>
    </row>
    <row r="10" spans="1:556" x14ac:dyDescent="0.2">
      <c r="A10" s="4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>7</v>
      </c>
      <c r="B10" s="5" t="s">
        <v>117</v>
      </c>
      <c r="C10" s="4" t="s">
        <v>5</v>
      </c>
      <c r="D10" s="4">
        <v>2004</v>
      </c>
      <c r="E10" s="9">
        <f>SUM(J10:P10)+SUM(J10:M10)*0.0000001+SUM(J10)*0.0000000000001</f>
        <v>73.350007335004889</v>
      </c>
      <c r="F10" s="3" t="str">
        <f>IF(OR(AND(AN10&gt;=AU$16,AO10&gt;=AU$20,AN10&lt;&gt;"",AM10=""),AND(AS10&gt;=AU$16,AT10&gt;=AU$20,AS10&lt;&gt;"",AM10=""),AND(BQ10&gt;=BX$16,BR10&gt;=BX$20,BQ10&lt;&gt;"",BP10=""),AND(BV10&gt;=BX$16,BW10&gt;=BX$20,BV10&lt;&gt;"",BP10=""),AND(CT10&gt;=DA$16,CU10&gt;=DA$20,CT10&lt;&gt;"",CS10=""),AND(CY10&gt;=DA$16,CZ10&gt;=DA$20,CY10&lt;&gt;""),AND(DX10&gt;=EE$16,DY10&gt;=EE$20,DX10&lt;&gt;""),AND(EC10&gt;=EE$16,ED10&gt;=EE$20,EC10&lt;&gt;""),AND(EZ10&gt;=FG$16,FA10&gt;=FG$20,EZ10&lt;&gt;""),AND(FE10&gt;=FG$16,FF10&gt;=FG$20,FE10&lt;&gt;""),AND(GB10&gt;=GI$16,GC10&gt;=GI$20,GB10&lt;&gt;""),AND(GG10&gt;=GI$16,GH10&gt;=GI$20,GG10&lt;&gt;""),AND(HD10&gt;=HK$16,HE10&gt;=HK$20,HD10&lt;&gt;""),AND(HI10&gt;=HK$16,HJ10&gt;=HK$20,HI10&lt;&gt;""),AND(IF10&gt;=IM$16,IG10&gt;=IM$20,IF10&lt;&gt;""),AND(IK10&gt;=IM$16,IL10&gt;=IM$20,IK10&lt;&gt;""),AND(JH10&gt;=JO$16,JI10&gt;=JO$20,JH10&lt;&gt;""),AND(JM10&gt;=JO$16,JN10&gt;=JO$20,JM10&lt;&gt;""),AND(KJ10&gt;=KQ$16,KK10&gt;=KQ$20,KJ10&lt;&gt;""),AND(KO10&gt;=KQ$16,KP10&gt;=KQ$20,KO10&lt;&gt;""),AND(LL10&gt;=LS$16,LM10&gt;=LS$20,LL10&lt;&gt;""),AND(LQ10&gt;=LS$16,LR10&gt;=LS$20,LQ10&lt;&gt;""),AND(MN10&gt;=MU$16,MO10&gt;=MU$20,MN10&lt;&gt;""),AND(MS10&gt;=MU$16,MT10&gt;=MU$20,MS10&lt;&gt;""),AND(NP10&gt;=NW$16,NQ10&gt;=NW$20,NP10&lt;&gt;""),AND(NU10&gt;=NW$16,NV10&gt;=NW$20,NU10&lt;&gt;""),AND(OR10&gt;=OY$16,OS10&gt;=OY$20,OR10&lt;&gt;""),AND(OW10&gt;=OY$16,OX10&gt;=OY$20,OW10&lt;&gt;""),AND(PT10&gt;=QA$16,PU10&gt;=QA$20,PT10&lt;&gt;""),AND(PY10&gt;=QA$16,PZ10&gt;=QA$20,PY10&lt;&gt;""),AND(QV10&gt;=RC$16,QW10&gt;=RC$20,QV10&lt;&gt;""),AND(RA10&gt;=RC$16,RB10&gt;=RC$20,RA10&lt;&gt;""),AND(RX10&gt;=SE$16,RY10&gt;=SE$20,RX10&lt;&gt;""),AND(SC10&gt;=SE$16,SD10&gt;=SE$20,SC10&lt;&gt;""),AND(SZ10&gt;=TG$16,TA10&gt;=TG$20,SZ10&lt;&gt;""),AND(TF10&gt;=TG$16,TG10&gt;=TG$20,TF10&lt;&gt;"")),"P","")</f>
        <v>P</v>
      </c>
      <c r="G10" s="3" t="str">
        <f>IF(OR(AND(AO10&gt;=AU$20,AO10&lt;&gt;"",AM10=""),AND(AT10&gt;=AU$20,AT10&lt;&gt;"",AM10=""),AND(BR10&gt;=BX$20,BR10&lt;&gt;"",BP10=""),AND(BW10&gt;=BX$20,BW10&lt;&gt;"",BP10=""),AND(CU10&gt;=DA$20,CU10&lt;&gt;"",CS10=""),AND(CZ10&gt;=DA$20,CZ10&lt;&gt;"",CS10=""),AND(DY10&gt;=EE$20,DY10&lt;&gt;""),AND(ED10&gt;=EE$20,ED10&lt;&gt;""),AND(FA10&gt;=FG$20,FA10&lt;&gt;""),AND(FF10&gt;=FG$20,FF10&lt;&gt;""),AND(GC10&gt;=GI$20,GC10&lt;&gt;""),AND(GH10&gt;=GI$20,GH10&lt;&gt;""),AND(HE10&gt;=HK$20,HE10&lt;&gt;""),AND(HJ10&gt;=HK$20,HJ10&lt;&gt;""),AND(IG10&gt;=IM$20,IG10&lt;&gt;""),AND(IL10&gt;=IM$20,IL10&lt;&gt;""),AND(JI10&gt;=JO$20,JI10&lt;&gt;""),AND(JN10&gt;=JO$20,JN10&lt;&gt;""),AND(KK10&gt;=KQ$20,KK10&lt;&gt;""),AND(KP10&gt;=KQ$20,KP10&lt;&gt;""),AND(LM10&gt;=LS$20,LM10&lt;&gt;""),AND(LR10&gt;=LS$20,LR10&lt;&gt;""),AND(MO10&gt;=MU$20,MO10&lt;&gt;""),AND(MT10&gt;=MU$20,MT10&lt;&gt;""),AND(NQ10&gt;=NW$20,NQ10&lt;&gt;""),AND(NV10&gt;=NW$20,NV10&lt;&gt;""),AND(OS10&gt;=OY$20,OS10&lt;&gt;""),AND(OX10&gt;=OY$20,OX10&lt;&gt;""),AND(PU10&gt;=QA$20,PU10&lt;&gt;""),AND(PZ10&gt;=QA$20,PZ10&lt;&gt;""),AND(QW10&gt;=RC$20,QW10&lt;&gt;""),AND(RB10&gt;=RC$20,RB10&lt;&gt;""),AND(RY10&gt;=SE$20,RY10&lt;&gt;""),AND(SD10&gt;=SE$20,SD10&lt;&gt;""),AND(TA10&gt;=TG$20,TA10&lt;&gt;""),AND(TG10&gt;=TG$20,TG10&lt;&gt;"")),"P","")</f>
        <v>P</v>
      </c>
      <c r="H10" s="36" t="str">
        <f>IF(AND(G10="P",F10=""),"No DD",IF(OR(AND(AQ10&gt;=AU$19,AR10&gt;=AU$23,AQ10&lt;&gt;"",AM10=""),AND(AS10&gt;=AU$19,AT10&gt;=AU$23,AS10&lt;&gt;"",AM10=""),AND(BT10&gt;=BX$19,BU10&gt;=BX$23,BT10&lt;&gt;"",BP10=""),AND(BV10&gt;=BX$19,BW10&gt;=BX$23,BV10&lt;&gt;"",BP10=""),AND(CW10&gt;=DA$19,CX10&gt;=DA$23,CW10&lt;&gt;"",CS10=""),AND(CY10&gt;=DA$19,CZ10&gt;=DA$23,CY10&lt;&gt;"",CS10=""),AND(EA10&gt;=EE$19,EB10&gt;=EE$23,EA10&lt;&gt;""),AND(EC10&gt;=EE$19,ED10&gt;=EE$23,EC10&lt;&gt;""),AND(FC10&gt;=FG$19,FD10&gt;=FG$23,FC10&lt;&gt;""),AND(FE10&gt;=FG$19,FF10&gt;=FG$23,FE10&lt;&gt;""),AND(GE10&gt;=GI$19,GF10&gt;=GI$23,GE10&lt;&gt;""),AND(GG10&gt;=GI$19,GH10&gt;=GI$23,GG10&lt;&gt;""),AND(HG10&gt;=HK$19,HH10&gt;=HK$23,HG10&lt;&gt;""),AND(HI10&gt;=HK$19,HJ10&gt;=HK$23,HI10&lt;&gt;""),AND(II10&gt;=IM$19,IJ10&gt;=IM$23,II10&lt;&gt;""),AND(IK10&gt;=IM$19,IL10&gt;=IM$23,IK10&lt;&gt;""),AND(JK10&gt;=JO$19,JL10&gt;=JO$23,JK10&lt;&gt;""),AND(JM10&gt;=JO$19,JN10&gt;=JO$23,JM10&lt;&gt;""),AND(KM10&gt;=KQ$19,KN10&gt;=KQ$23,KM10&lt;&gt;""),AND(KO10&gt;=KQ$19,KP10&gt;=KQ$23,KO10&lt;&gt;""),AND(LO10&gt;=LS$19,LP10&gt;=LS$23,LO10&lt;&gt;""),AND(LQ10&gt;=LS$19,LR10&gt;=LS$23,LQ10&lt;&gt;""),AND(MQ10&gt;=MU$19,MR10&gt;=MU$23,MQ10&lt;&gt;""),AND(MS10&gt;=MU$19,MT10&gt;=MU$23,MS10&lt;&gt;""),AND(NS10&gt;=NW$19,NT10&gt;=NW$23,NS10&lt;&gt;""),AND(NU10&gt;=NW$19,NV10&gt;=NW$23,NU10&lt;&gt;""),AND(OU10&gt;=OY$19,OV10&gt;=OY$23,OU10&lt;&gt;""),AND(OW10&gt;=OY$19,OX10&gt;=OY$23,OW10&lt;&gt;""),AND(PW10&gt;=QA$19,PX10&gt;=QA$23,PW10&lt;&gt;""),AND(PY10&gt;=QA$19,PZ10&gt;=QA$23,PY10&lt;&gt;""),AND(QY10&gt;=RC$19,QZ10&gt;=RC$23,QY10&lt;&gt;""),AND(RA10&gt;=RC$19,RB10&gt;=RC$23,RA10&lt;&gt;""),AND(SA10&gt;=SE$19,SB10&gt;=SE$23,SA10&lt;&gt;""),AND(SC10&gt;=SE$19,SD10&gt;=SE$23,SC10&lt;&gt;""),AND(TC10&gt;=TG$19,TD10&gt;=TG$23,TC10&lt;&gt;""),AND(TE10&gt;=TG$19,TF10&gt;=TG$23,TE10&lt;&gt;"")),"Merit",IF(OR(AND(AQ10&gt;=AU$18,AR10&gt;=AU$22,AQ10&lt;&gt;"",AM10=""),AND(AS10&gt;=AU$18,AT10&gt;=AU$22,AS10&lt;&gt;"",AM10=""),AND(BT10&gt;=BX$18,BU10&gt;=BX$22,BT10&lt;&gt;"",BP10=""),AND(BV10&gt;=BX$18,BW10&gt;=BX$22,BV10&lt;&gt;"",BP10=""),AND(CW10&gt;=DA$18,CX10&gt;=DA$22,CW10&lt;&gt;"",CS10=""),AND(CY10&gt;=DA$18,CZ10&gt;=DA$22,CY10&lt;&gt;"",CS10=""),AND(EA10&gt;=EE$18,EB10&gt;=EE$22,EA10&lt;&gt;""),AND(EC10&gt;=EE$18,ED10&gt;=EE$22,EC10&lt;&gt;""),AND(FC10&gt;=FG$18,FD10&gt;=FG$22,FC10&lt;&gt;""),AND(FE10&gt;=FG$18,FF10&gt;=FG$22,FE10&lt;&gt;""),AND(GE10&gt;=GI$18,GF10&gt;=GI$22,GE10&lt;&gt;""),AND(GG10&gt;=GI$18,GH10&gt;=GI$22,GG10&lt;&gt;""),AND(HG10&gt;=HK$18,HH10&gt;=HK$22,HG10&lt;&gt;""),AND(HI10&gt;=HK$18,HJ10&gt;=HK$22,HI10&lt;&gt;""),AND(II10&gt;=IM$18,IJ10&gt;=IM$22,II10&lt;&gt;""),AND(IK10&gt;=IM$18,IL10&gt;=IM$22,IK10&lt;&gt;""),AND(JK10&gt;=JO$18,JL10&gt;=JO$22,JK10&lt;&gt;""),AND(JM10&gt;=JO$18,JN10&gt;=JO$22,JM10&lt;&gt;""),AND(KM10&gt;=KQ$18,KN10&gt;=KQ$22,KM10&lt;&gt;""),AND(KO10&gt;=KQ$18,KP10&gt;=KQ$22,KO10&lt;&gt;""),AND(LO10&gt;=LS$18,LP10&gt;=LS$22,LO10&lt;&gt;""),AND(LQ10&gt;=LS$18,LR10&gt;=LS$22,LQ10&lt;&gt;""),AND(MQ10&gt;=MU$18,MR10&gt;=MU$22,MQ10&lt;&gt;""),AND(MS10&gt;=MU$18,MT10&gt;=MU$22,MS10&lt;&gt;""),AND(NS10&gt;=NW$18,NT10&gt;=NW$22,NS10&lt;&gt;""),AND(NU10&gt;=NW$18,NV10&gt;=NW$22,NU10&lt;&gt;""),AND(OU10&gt;=OY$18,OV10&gt;=OY$22,OU10&lt;&gt;""),AND(OW10&gt;=OY$18,OX10&gt;=OY$22,OW10&lt;&gt;""),AND(PW10&gt;=QA$18,PX10&gt;=QA$22,PW10&lt;&gt;""),AND(PY10&gt;=QA$18,PZ10&gt;=QA$22,PY10&lt;&gt;""),AND(QY10&gt;=RC$18,QZ10&gt;=RC$22,QY10&lt;&gt;""),AND(RA10&gt;=RC$18,RB10&gt;=RC$22,RA10&lt;&gt;""),AND(SA10&gt;=SE$18,SB10&gt;=SE$22,SA10&lt;&gt;""),AND(SC10&gt;=SE$18,SD10&gt;=SE$22,SC10&lt;&gt;""),AND(TC10&gt;=TG$18,TD10&gt;=TG$22,TC10&lt;&gt;""),AND(TE10&gt;=TG$18,TF10&gt;=TG$22,TE10&lt;&gt;"")),"Excellence",IF(I10="P","Worlds Team",IF(F10="P","National Team","")))))</f>
        <v>Worlds Team</v>
      </c>
      <c r="I10" s="3" t="str">
        <f>IF(OR(AND(AQ10&gt;=AU$17,AR10&gt;=AU$21,AQ10&lt;&gt;"",AM10=""),AND(AS10&gt;=AU$17,AT10&gt;=AU$21,AS10&lt;&gt;"",AM10=""),AND(BT10&gt;=BX$17,BU10&gt;=BX$21,BT10&lt;&gt;"",BP10=""),AND(BV10&gt;=BX$17,BW10&gt;=BX$21,BV10&lt;&gt;"",BP10=""),AND(CW10&gt;=DA$17,CX10&gt;=DA$21,CW10&lt;&gt;"",CS10=""),AND(CY10&gt;=DA$17,CZ10&gt;=DA$21,CY10&lt;&gt;"",CS10=""),AND(EA10&gt;=EE$17,EB10&gt;=EE$21,EA10&lt;&gt;""),AND(EC10&gt;=EE$17,ED10&gt;=EE$21,EC10&lt;&gt;""),AND(FC10&gt;=FG$17,FD10&gt;=FG$21,FC10&lt;&gt;""),AND(FE10&gt;=FG$17,FF10&gt;=FG$21,FE10&lt;&gt;""),AND(GE10&gt;=GI$17,GF10&gt;=GI$21,GE10&lt;&gt;""),AND(GG10&gt;=GI$17,GH10&gt;=GI$21,GG10&lt;&gt;""),AND(HG10&gt;=HK$17,HH10&gt;=HK$21,HG10&lt;&gt;""),AND(HI10&gt;=HK$17,HJ10&gt;=HK$21,HI10&lt;&gt;""),AND(II10&gt;=IM$17,IJ10&gt;=IM$21,II10&lt;&gt;""),AND(IK10&gt;=IM$17,IL10&gt;=IM$21,IK10&lt;&gt;""),AND(JK10&gt;=JO$17,JL10&gt;=JO$21,JK10&lt;&gt;""),AND(JM10&gt;=JO$17,JN10&gt;=JO$21,JM10&lt;&gt;""),AND(KM10&gt;=KQ$17,KN10&gt;=KQ$21,KM10&lt;&gt;""),AND(KO10&gt;=KQ$17,KP10&gt;=KQ$21,KO10&lt;&gt;""),AND(LO10&gt;=LS$17,LP10&gt;=LS$21,LO10&lt;&gt;""),AND(LQ10&gt;=LS$17,LR10&gt;=LS$21,LQ10&lt;&gt;""),AND(MQ10&gt;=MU$17,MR10&gt;=MU$21,MQ10&lt;&gt;""),AND(MS10&gt;=MU$17,MT10&gt;=MU$21,MS10&lt;&gt;""),AND(NS10&gt;=NW$17,NT10&gt;=NW$21,NS10&lt;&gt;""),AND(NU10&gt;=NW$17,NV10&gt;=NW$21,NU10&lt;&gt;""),AND(OU10&gt;=OY$17,OV10&gt;=OY$21,OU10&lt;&gt;""),AND(OW10&gt;=OY$17,OX10&gt;=OY$21,OW10&lt;&gt;""),AND(PW10&gt;=QA$17,PX10&gt;=QA$21,PW10&lt;&gt;""),AND(PY10&gt;=QA$17,PZ10&gt;=QA$21,PY10&lt;&gt;""),AND(QY10&gt;=RC$17,QZ10&gt;=RC$21,QY10&lt;&gt;""),AND(RA10&gt;=RC$17,RB10&gt;=RC$21,RA10&lt;&gt;""),AND(SA10&gt;=SE$17,SB10&gt;=SE$21,SA10&lt;&gt;""),AND(SC10&gt;=SE$17,SD10&gt;=SE$21,SC10&lt;&gt;""),AND(TC10&gt;=TG$17,TD10&gt;=TG$21,TC10&lt;&gt;""),AND(TE10&gt;=TG$17,TF10&gt;=TG$21,TE10&lt;&gt;"")),"P","")</f>
        <v>P</v>
      </c>
      <c r="J10" s="8">
        <f>IF(COUNT(AO10,BR10,CU10)&gt;0,LARGE((AO10,BR10,CU10),1),0)</f>
        <v>48.899999999999991</v>
      </c>
      <c r="K10" s="8" t="str">
        <f>IF(J10=0,"",IF(J10=CU10,$BY$1,IF(J10=BR10,$AV$1,IF(J10=AO10,$S$1,""))))</f>
        <v>2025 Elite Canada</v>
      </c>
      <c r="L10" s="8">
        <f>IF(COUNT(AO10,BR10,CU10)&gt;1,LARGE((AO10,BR10,CU10),2),0)</f>
        <v>24.449999999999996</v>
      </c>
      <c r="M10" s="8" t="str">
        <f>IF(K10=0,"",IF(AND(L10=J10,L10=AO10,K10=BR10),$S$1,IF(AND(L10=J10,L10=AO10,L10=CU10),$S$1,IF(AND(L10=J10,L10=CU10,L10=BR10),$AV$1,IF(L10=CU10,$BY$1,IF(L10=BR10,$AV$1,IF(L10=AO10,$S$1,"")))))))</f>
        <v>2025 Nationals</v>
      </c>
      <c r="N10" s="8">
        <f>IF(MAX(AT10,BW10,CZ10)&gt;0,MAX(AT10,BW10,CZ10),0)</f>
        <v>0</v>
      </c>
      <c r="O10" s="8" t="str">
        <f>IF(N10=0,"",IF(N10=CZ10,$BY$1,IF(N10=BW10,$AV$1,IF(N10=AT10,$S$1,""))))</f>
        <v/>
      </c>
      <c r="P10" s="8" t="str">
        <f>IF(MAX(DB10:DC10)&gt;0,MAX(DB10:DC10),"")</f>
        <v/>
      </c>
      <c r="Q10" s="11" t="str">
        <f>IF(P10="","",IF(P10=DB10,"("&amp;DB$2&amp;")",IF(P10=DC10,"("&amp;DC$2&amp;")")))</f>
        <v/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/>
      </c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27"/>
      <c r="AN10" s="40" t="str">
        <f>IF(SUM(T10,X10)&gt;0,SUM(T10,X10),"")</f>
        <v/>
      </c>
      <c r="AO10" s="40" t="str">
        <f>IF(SUM(S10:T10,V10:X10,Z10)-U10-Y10&gt;0,SUM(S10:T10,V10:X10,Z10)-U10-Y10,"")</f>
        <v/>
      </c>
      <c r="AP10" s="40" t="str">
        <f>IF(SUM(AA10:AB10,AD10)-AC10&gt;0,SUM(AA10:AB10,AD10)-AC10,"")</f>
        <v/>
      </c>
      <c r="AQ10" s="40" t="str">
        <f>IF(SUM(T10,X10,AB10)&gt;0,SUM(T10,X10,AB10),"")</f>
        <v/>
      </c>
      <c r="AR10" s="40" t="str">
        <f>IF(SUM(AO10,AP10)&gt;0,SUM(AO10,AP10),"")</f>
        <v/>
      </c>
      <c r="AS10" s="40" t="str">
        <f>IF(SUM(AF10,AJ10)&gt;0,SUM(AF10,AJ10),"")</f>
        <v/>
      </c>
      <c r="AT10" s="40" t="str">
        <f>IF(SUM(AE10:AF10,AH10:AJ10,AL10)-SUM(AG10,AK10)&gt;0,SUM(AE10:AF10,AH10:AJ10,AL10)-SUM(AG10,AK10),"")</f>
        <v/>
      </c>
      <c r="AU10" s="40" t="str">
        <f>IF(SUM(AO10,AP10,AT10)&gt;0,SUM(AO10,AP10,AT10),"")</f>
        <v/>
      </c>
      <c r="AV10" s="18">
        <v>17.7</v>
      </c>
      <c r="AW10" s="18">
        <v>6.5</v>
      </c>
      <c r="AX10" s="18">
        <v>0</v>
      </c>
      <c r="AY10" s="18">
        <v>0</v>
      </c>
      <c r="AZ10" s="18">
        <v>17.399999999999999</v>
      </c>
      <c r="BA10" s="18">
        <v>7.3</v>
      </c>
      <c r="BB10" s="18">
        <v>0</v>
      </c>
      <c r="BC10" s="18">
        <v>0</v>
      </c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>IF(SUM(AW10,BA10)&gt;0,SUM(AW10,BA10),"")</f>
        <v>13.8</v>
      </c>
      <c r="BR10" s="11">
        <f>IF(SUM(AV10:AW10,AY10:BA10,BC10)-AX10-BB10&gt;0,SUM(AV10:AW10,AY10:BA10,BC10)-AX10-BB10,"")</f>
        <v>48.899999999999991</v>
      </c>
      <c r="BS10" s="11" t="str">
        <f>IF(SUM(BD10:BE10,BG10)-BF10&gt;0,SUM(BD10:BE10,BG10)-BF10,"")</f>
        <v/>
      </c>
      <c r="BT10" s="11">
        <f>IF(SUM(AW10,BA10,BE10)&gt;0,SUM(AW10,BA10,BE10),"")</f>
        <v>13.8</v>
      </c>
      <c r="BU10" s="11">
        <f>IF(SUM(BR10,BS10)&gt;0,SUM(BR10,BS10),"")</f>
        <v>48.899999999999991</v>
      </c>
      <c r="BV10" s="11" t="str">
        <f>IF(SUM(BI10,BM10)&gt;0,SUM(BI10,BM10),"")</f>
        <v/>
      </c>
      <c r="BW10" s="11" t="str">
        <f>IF(SUM(BH10:BI10,BK10:BM10,BO10)-SUM(BJ10,BN10)&gt;0,SUM(BH10:BI10,BK10:BM10,BO10)-SUM(BJ10,BN10),"")</f>
        <v/>
      </c>
      <c r="BX10" s="11">
        <f>IF(SUM(BR10,BS10,BW10)&gt;0,SUM(BR10,BS10,BW10),"")</f>
        <v>48.899999999999991</v>
      </c>
      <c r="BY10" s="19">
        <v>8.85</v>
      </c>
      <c r="BZ10" s="19">
        <v>3.25</v>
      </c>
      <c r="CA10" s="19">
        <v>0</v>
      </c>
      <c r="CB10" s="19">
        <v>0</v>
      </c>
      <c r="CC10" s="19">
        <v>8.6999999999999993</v>
      </c>
      <c r="CD10" s="19">
        <v>3.65</v>
      </c>
      <c r="CE10" s="19">
        <v>0</v>
      </c>
      <c r="CF10" s="19">
        <v>0</v>
      </c>
      <c r="CG10" s="19"/>
      <c r="CH10" s="19"/>
      <c r="CI10" s="19"/>
      <c r="CJ10" s="19"/>
      <c r="CK10" s="19">
        <v>0</v>
      </c>
      <c r="CL10" s="19">
        <v>0</v>
      </c>
      <c r="CM10" s="19">
        <v>0</v>
      </c>
      <c r="CN10" s="19">
        <v>0</v>
      </c>
      <c r="CO10" s="19">
        <v>0</v>
      </c>
      <c r="CP10" s="19">
        <v>0</v>
      </c>
      <c r="CQ10" s="19">
        <v>0</v>
      </c>
      <c r="CR10" s="19">
        <v>0</v>
      </c>
      <c r="CS10" s="27" t="s">
        <v>53</v>
      </c>
      <c r="CT10" s="40">
        <f>IF(SUM(BZ10,CD10)&gt;0,SUM(BZ10,CD10),"")</f>
        <v>6.9</v>
      </c>
      <c r="CU10" s="40">
        <f>IF(SUM(BY10:BZ10,CB10:CD10,CF10)-CA10-CE10&gt;0,SUM(BY10:BZ10,CB10:CD10,CF10)-CA10-CE10,"")</f>
        <v>24.449999999999996</v>
      </c>
      <c r="CV10" s="40" t="str">
        <f>IF(SUM(CG10:CH10,CJ10)-CI10&gt;0,SUM(CG10:CH10,CJ10)-CI10,"")</f>
        <v/>
      </c>
      <c r="CW10" s="40">
        <f>IF(SUM(BZ10,CD10,CH10)&gt;0,SUM(BZ10,CD10,CH10),"")</f>
        <v>6.9</v>
      </c>
      <c r="CX10" s="40">
        <f>IF(SUM(CU10,CV10)&gt;0,SUM(CU10,CV10),"")</f>
        <v>24.449999999999996</v>
      </c>
      <c r="CY10" s="40" t="str">
        <f>IF(SUM(CL10,CP10)&gt;0,SUM(CL10,CP10),"")</f>
        <v/>
      </c>
      <c r="CZ10" s="40" t="str">
        <f>IF(SUM(CK10:CL10,CN10:CP10,CR10)-SUM(CM10,CQ10)&gt;0,SUM(CK10:CL10,CN10:CP10,CR10)-SUM(CM10,CQ10),"")</f>
        <v/>
      </c>
      <c r="DA10" s="40">
        <f>IF(SUM(CU10,CV10,CZ10)&gt;0,SUM(CU10,CV10,CZ10),"")</f>
        <v>24.449999999999996</v>
      </c>
      <c r="DB10" s="51" t="str">
        <f>IF(MAX(DY10,FA10,GC10,HE10,IG10,JI10,KK10,LM10,MO10,NQ10,OS10,PU10,QW10,RY10,TA10)-IF(L10="",0,L10)&gt;0.001,MAX(DY10,FA10,GC10,HE10,IG10,JI10,KK10,LM10,MO10,NQ10,OS10,PU10,QW10,RY10,TA10)-IF(L10="",0,L10),"")</f>
        <v/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8.85</v>
      </c>
      <c r="TI10" s="26">
        <f>IF($CS10="P",BZ10,(BZ10+AW10)/2)</f>
        <v>3.25</v>
      </c>
      <c r="TJ10" s="26">
        <f>IF($CS10="P",CA10,(CA10+AX10)/2)</f>
        <v>0</v>
      </c>
      <c r="TK10" s="26">
        <f>IF($CS10="P",CB10,(CB10+AY10)/2)</f>
        <v>0</v>
      </c>
      <c r="TL10" s="26">
        <f>IF($CS10="P",CC10,(CC10+AZ10)/2)</f>
        <v>8.6999999999999993</v>
      </c>
      <c r="TM10" s="26">
        <f>IF($CS10="P",CD10,(CD10+BA10)/2)</f>
        <v>3.65</v>
      </c>
      <c r="TN10" s="26">
        <f>IF($CS10="P",CE10,(CE10+BB10)/2)</f>
        <v>0</v>
      </c>
      <c r="TO10" s="26">
        <f>IF($CS10="P",CF10,(CF10+BC10)/2)</f>
        <v>0</v>
      </c>
      <c r="TP10" s="26">
        <f>IF($CS10="P",CG10,(CG10+BD10)/2)</f>
        <v>0</v>
      </c>
      <c r="TQ10" s="26">
        <f>IF($CS10="P",CH10,(CH10+BE10)/2)</f>
        <v>0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0</v>
      </c>
      <c r="TU10" s="26">
        <f>IF($CS10="P",CL10,(CL10+BI10)/2)</f>
        <v>0</v>
      </c>
      <c r="TV10" s="26">
        <f>IF($CS10="P",CM10,(CM10+BJ10)/2)</f>
        <v>0</v>
      </c>
      <c r="TW10" s="26">
        <f>IF($CS10="P",CN10,(CN10+BK10)/2)</f>
        <v>0</v>
      </c>
      <c r="TX10" s="26">
        <f>IF($CS10="P",CO10,(CO10+BL10)/2)</f>
        <v>0</v>
      </c>
      <c r="TY10" s="26">
        <f>IF($CS10="P",CP10,(CP10+BM10)/2)</f>
        <v>0</v>
      </c>
      <c r="TZ10" s="26">
        <f>IF($CS10="P",CQ10,(CQ10+BN10)/2)</f>
        <v>0</v>
      </c>
      <c r="UA10" s="26">
        <f>IF($CS10="P",CR10,(CR10+BO10)/2)</f>
        <v>0</v>
      </c>
      <c r="UB10" s="28" t="s">
        <v>53</v>
      </c>
      <c r="UC10" s="11">
        <f>IF(SUM(TI10,TM10)&gt;0,SUM(TI10,TM10),"")</f>
        <v>6.9</v>
      </c>
      <c r="UD10" s="11">
        <f>IF(SUM(TH10:TI10,TK10:TM10,TO10)-TJ10-TN10&gt;0,SUM(TH10:TI10,TK10:TM10,TO10)-TJ10-TN10,"")</f>
        <v>24.449999999999996</v>
      </c>
      <c r="UE10" s="11" t="str">
        <f>IF(SUM(TP10:TQ10,TS10)-TR10&gt;0,SUM(TP10:TQ10,TS10)-TR10,"")</f>
        <v/>
      </c>
      <c r="UF10" s="11">
        <f>IF(SUM(TI10,TM10,TQ10)&gt;0,SUM(TI10,TM10,TQ10),"")</f>
        <v>6.9</v>
      </c>
      <c r="UG10" s="11">
        <f>IF(SUM(UD10,UE10)&gt;0,SUM(UD10,UE10),"")</f>
        <v>24.449999999999996</v>
      </c>
      <c r="UH10" s="11" t="str">
        <f>IF(SUM(TU10,TY10)&gt;0,SUM(TU10,TY10),"")</f>
        <v/>
      </c>
      <c r="UI10" s="11" t="str">
        <f>IF(SUM(TT10:TU10,TW10:TY10,UA10)-SUM(TV10,TZ10)&gt;0,SUM(TT10:TU10,TW10:TY10,UA10)-SUM(TV10,TZ10),"")</f>
        <v/>
      </c>
      <c r="UJ10" s="11">
        <f>IF(SUM(UD10,UE10,UI10)&gt;0,SUM(UD10,UE10,UI10),"")</f>
        <v>24.449999999999996</v>
      </c>
    </row>
    <row r="11" spans="1:556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195</v>
      </c>
      <c r="C11" s="4" t="s">
        <v>5</v>
      </c>
      <c r="D11" s="4">
        <v>2008</v>
      </c>
      <c r="E11" s="9">
        <f>SUM(J11:P11)+SUM(J11:M11)*0.0000001+SUM(J11)*0.0000000000001</f>
        <v>131.50000865000445</v>
      </c>
      <c r="F11" s="3" t="str">
        <f>IF(OR(AND(AN11&gt;=AU$16,AO11&gt;=AU$20,AN11&lt;&gt;"",AM11=""),AND(AS11&gt;=AU$16,AT11&gt;=AU$20,AS11&lt;&gt;"",AM11=""),AND(BQ11&gt;=BX$16,BR11&gt;=BX$20,BQ11&lt;&gt;"",BP11=""),AND(BV11&gt;=BX$16,BW11&gt;=BX$20,BV11&lt;&gt;"",BP11=""),AND(CT11&gt;=DA$16,CU11&gt;=DA$20,CT11&lt;&gt;"",CS11=""),AND(CY11&gt;=DA$16,CZ11&gt;=DA$20,CY11&lt;&gt;""),AND(DX11&gt;=EE$16,DY11&gt;=EE$20,DX11&lt;&gt;""),AND(EC11&gt;=EE$16,ED11&gt;=EE$20,EC11&lt;&gt;""),AND(EZ11&gt;=FG$16,FA11&gt;=FG$20,EZ11&lt;&gt;""),AND(FE11&gt;=FG$16,FF11&gt;=FG$20,FE11&lt;&gt;""),AND(GB11&gt;=GI$16,GC11&gt;=GI$20,GB11&lt;&gt;""),AND(GG11&gt;=GI$16,GH11&gt;=GI$20,GG11&lt;&gt;""),AND(HD11&gt;=HK$16,HE11&gt;=HK$20,HD11&lt;&gt;""),AND(HI11&gt;=HK$16,HJ11&gt;=HK$20,HI11&lt;&gt;""),AND(IF11&gt;=IM$16,IG11&gt;=IM$20,IF11&lt;&gt;""),AND(IK11&gt;=IM$16,IL11&gt;=IM$20,IK11&lt;&gt;""),AND(JH11&gt;=JO$16,JI11&gt;=JO$20,JH11&lt;&gt;""),AND(JM11&gt;=JO$16,JN11&gt;=JO$20,JM11&lt;&gt;""),AND(KJ11&gt;=KQ$16,KK11&gt;=KQ$20,KJ11&lt;&gt;""),AND(KO11&gt;=KQ$16,KP11&gt;=KQ$20,KO11&lt;&gt;""),AND(LL11&gt;=LS$16,LM11&gt;=LS$20,LL11&lt;&gt;""),AND(LQ11&gt;=LS$16,LR11&gt;=LS$20,LQ11&lt;&gt;""),AND(MN11&gt;=MU$16,MO11&gt;=MU$20,MN11&lt;&gt;""),AND(MS11&gt;=MU$16,MT11&gt;=MU$20,MS11&lt;&gt;""),AND(NP11&gt;=NW$16,NQ11&gt;=NW$20,NP11&lt;&gt;""),AND(NU11&gt;=NW$16,NV11&gt;=NW$20,NU11&lt;&gt;""),AND(OR11&gt;=OY$16,OS11&gt;=OY$20,OR11&lt;&gt;""),AND(OW11&gt;=OY$16,OX11&gt;=OY$20,OW11&lt;&gt;""),AND(PT11&gt;=QA$16,PU11&gt;=QA$20,PT11&lt;&gt;""),AND(PY11&gt;=QA$16,PZ11&gt;=QA$20,PY11&lt;&gt;""),AND(QV11&gt;=RC$16,QW11&gt;=RC$20,QV11&lt;&gt;""),AND(RA11&gt;=RC$16,RB11&gt;=RC$20,RA11&lt;&gt;""),AND(RX11&gt;=SE$16,RY11&gt;=SE$20,RX11&lt;&gt;""),AND(SC11&gt;=SE$16,SD11&gt;=SE$20,SC11&lt;&gt;""),AND(SZ11&gt;=TG$16,TA11&gt;=TG$20,SZ11&lt;&gt;""),AND(TF11&gt;=TG$16,TG11&gt;=TG$20,TF11&lt;&gt;"")),"P","")</f>
        <v/>
      </c>
      <c r="G11" s="3" t="str">
        <f>IF(OR(AND(AO11&gt;=AU$20,AO11&lt;&gt;"",AM11=""),AND(AT11&gt;=AU$20,AT11&lt;&gt;"",AM11=""),AND(BR11&gt;=BX$20,BR11&lt;&gt;"",BP11=""),AND(BW11&gt;=BX$20,BW11&lt;&gt;"",BP11=""),AND(CU11&gt;=DA$20,CU11&lt;&gt;"",CS11=""),AND(CZ11&gt;=DA$20,CZ11&lt;&gt;"",CS11=""),AND(DY11&gt;=EE$20,DY11&lt;&gt;""),AND(ED11&gt;=EE$20,ED11&lt;&gt;""),AND(FA11&gt;=FG$20,FA11&lt;&gt;""),AND(FF11&gt;=FG$20,FF11&lt;&gt;""),AND(GC11&gt;=GI$20,GC11&lt;&gt;""),AND(GH11&gt;=GI$20,GH11&lt;&gt;""),AND(HE11&gt;=HK$20,HE11&lt;&gt;""),AND(HJ11&gt;=HK$20,HJ11&lt;&gt;""),AND(IG11&gt;=IM$20,IG11&lt;&gt;""),AND(IL11&gt;=IM$20,IL11&lt;&gt;""),AND(JI11&gt;=JO$20,JI11&lt;&gt;""),AND(JN11&gt;=JO$20,JN11&lt;&gt;""),AND(KK11&gt;=KQ$20,KK11&lt;&gt;""),AND(KP11&gt;=KQ$20,KP11&lt;&gt;""),AND(LM11&gt;=LS$20,LM11&lt;&gt;""),AND(LR11&gt;=LS$20,LR11&lt;&gt;""),AND(MO11&gt;=MU$20,MO11&lt;&gt;""),AND(MT11&gt;=MU$20,MT11&lt;&gt;""),AND(NQ11&gt;=NW$20,NQ11&lt;&gt;""),AND(NV11&gt;=NW$20,NV11&lt;&gt;""),AND(OS11&gt;=OY$20,OS11&lt;&gt;""),AND(OX11&gt;=OY$20,OX11&lt;&gt;""),AND(PU11&gt;=QA$20,PU11&lt;&gt;""),AND(PZ11&gt;=QA$20,PZ11&lt;&gt;""),AND(QW11&gt;=RC$20,QW11&lt;&gt;""),AND(RB11&gt;=RC$20,RB11&lt;&gt;""),AND(RY11&gt;=SE$20,RY11&lt;&gt;""),AND(SD11&gt;=SE$20,SD11&lt;&gt;""),AND(TA11&gt;=TG$20,TA11&lt;&gt;""),AND(TG11&gt;=TG$20,TG11&lt;&gt;"")),"P","")</f>
        <v/>
      </c>
      <c r="H11" s="36" t="str">
        <f>IF(AND(G11="P",F11=""),"No DD",IF(OR(AND(AQ11&gt;=AU$19,AR11&gt;=AU$23,AQ11&lt;&gt;"",AM11=""),AND(AS11&gt;=AU$19,AT11&gt;=AU$23,AS11&lt;&gt;"",AM11=""),AND(BT11&gt;=BX$19,BU11&gt;=BX$23,BT11&lt;&gt;"",BP11=""),AND(BV11&gt;=BX$19,BW11&gt;=BX$23,BV11&lt;&gt;"",BP11=""),AND(CW11&gt;=DA$19,CX11&gt;=DA$23,CW11&lt;&gt;"",CS11=""),AND(CY11&gt;=DA$19,CZ11&gt;=DA$23,CY11&lt;&gt;"",CS11=""),AND(EA11&gt;=EE$19,EB11&gt;=EE$23,EA11&lt;&gt;""),AND(EC11&gt;=EE$19,ED11&gt;=EE$23,EC11&lt;&gt;""),AND(FC11&gt;=FG$19,FD11&gt;=FG$23,FC11&lt;&gt;""),AND(FE11&gt;=FG$19,FF11&gt;=FG$23,FE11&lt;&gt;""),AND(GE11&gt;=GI$19,GF11&gt;=GI$23,GE11&lt;&gt;""),AND(GG11&gt;=GI$19,GH11&gt;=GI$23,GG11&lt;&gt;""),AND(HG11&gt;=HK$19,HH11&gt;=HK$23,HG11&lt;&gt;""),AND(HI11&gt;=HK$19,HJ11&gt;=HK$23,HI11&lt;&gt;""),AND(II11&gt;=IM$19,IJ11&gt;=IM$23,II11&lt;&gt;""),AND(IK11&gt;=IM$19,IL11&gt;=IM$23,IK11&lt;&gt;""),AND(JK11&gt;=JO$19,JL11&gt;=JO$23,JK11&lt;&gt;""),AND(JM11&gt;=JO$19,JN11&gt;=JO$23,JM11&lt;&gt;""),AND(KM11&gt;=KQ$19,KN11&gt;=KQ$23,KM11&lt;&gt;""),AND(KO11&gt;=KQ$19,KP11&gt;=KQ$23,KO11&lt;&gt;""),AND(LO11&gt;=LS$19,LP11&gt;=LS$23,LO11&lt;&gt;""),AND(LQ11&gt;=LS$19,LR11&gt;=LS$23,LQ11&lt;&gt;""),AND(MQ11&gt;=MU$19,MR11&gt;=MU$23,MQ11&lt;&gt;""),AND(MS11&gt;=MU$19,MT11&gt;=MU$23,MS11&lt;&gt;""),AND(NS11&gt;=NW$19,NT11&gt;=NW$23,NS11&lt;&gt;""),AND(NU11&gt;=NW$19,NV11&gt;=NW$23,NU11&lt;&gt;""),AND(OU11&gt;=OY$19,OV11&gt;=OY$23,OU11&lt;&gt;""),AND(OW11&gt;=OY$19,OX11&gt;=OY$23,OW11&lt;&gt;""),AND(PW11&gt;=QA$19,PX11&gt;=QA$23,PW11&lt;&gt;""),AND(PY11&gt;=QA$19,PZ11&gt;=QA$23,PY11&lt;&gt;""),AND(QY11&gt;=RC$19,QZ11&gt;=RC$23,QY11&lt;&gt;""),AND(RA11&gt;=RC$19,RB11&gt;=RC$23,RA11&lt;&gt;""),AND(SA11&gt;=SE$19,SB11&gt;=SE$23,SA11&lt;&gt;""),AND(SC11&gt;=SE$19,SD11&gt;=SE$23,SC11&lt;&gt;""),AND(TC11&gt;=TG$19,TD11&gt;=TG$23,TC11&lt;&gt;""),AND(TE11&gt;=TG$19,TF11&gt;=TG$23,TE11&lt;&gt;"")),"Merit",IF(OR(AND(AQ11&gt;=AU$18,AR11&gt;=AU$22,AQ11&lt;&gt;"",AM11=""),AND(AS11&gt;=AU$18,AT11&gt;=AU$22,AS11&lt;&gt;"",AM11=""),AND(BT11&gt;=BX$18,BU11&gt;=BX$22,BT11&lt;&gt;"",BP11=""),AND(BV11&gt;=BX$18,BW11&gt;=BX$22,BV11&lt;&gt;"",BP11=""),AND(CW11&gt;=DA$18,CX11&gt;=DA$22,CW11&lt;&gt;"",CS11=""),AND(CY11&gt;=DA$18,CZ11&gt;=DA$22,CY11&lt;&gt;"",CS11=""),AND(EA11&gt;=EE$18,EB11&gt;=EE$22,EA11&lt;&gt;""),AND(EC11&gt;=EE$18,ED11&gt;=EE$22,EC11&lt;&gt;""),AND(FC11&gt;=FG$18,FD11&gt;=FG$22,FC11&lt;&gt;""),AND(FE11&gt;=FG$18,FF11&gt;=FG$22,FE11&lt;&gt;""),AND(GE11&gt;=GI$18,GF11&gt;=GI$22,GE11&lt;&gt;""),AND(GG11&gt;=GI$18,GH11&gt;=GI$22,GG11&lt;&gt;""),AND(HG11&gt;=HK$18,HH11&gt;=HK$22,HG11&lt;&gt;""),AND(HI11&gt;=HK$18,HJ11&gt;=HK$22,HI11&lt;&gt;""),AND(II11&gt;=IM$18,IJ11&gt;=IM$22,II11&lt;&gt;""),AND(IK11&gt;=IM$18,IL11&gt;=IM$22,IK11&lt;&gt;""),AND(JK11&gt;=JO$18,JL11&gt;=JO$22,JK11&lt;&gt;""),AND(JM11&gt;=JO$18,JN11&gt;=JO$22,JM11&lt;&gt;""),AND(KM11&gt;=KQ$18,KN11&gt;=KQ$22,KM11&lt;&gt;""),AND(KO11&gt;=KQ$18,KP11&gt;=KQ$22,KO11&lt;&gt;""),AND(LO11&gt;=LS$18,LP11&gt;=LS$22,LO11&lt;&gt;""),AND(LQ11&gt;=LS$18,LR11&gt;=LS$22,LQ11&lt;&gt;""),AND(MQ11&gt;=MU$18,MR11&gt;=MU$22,MQ11&lt;&gt;""),AND(MS11&gt;=MU$18,MT11&gt;=MU$22,MS11&lt;&gt;""),AND(NS11&gt;=NW$18,NT11&gt;=NW$22,NS11&lt;&gt;""),AND(NU11&gt;=NW$18,NV11&gt;=NW$22,NU11&lt;&gt;""),AND(OU11&gt;=OY$18,OV11&gt;=OY$22,OU11&lt;&gt;""),AND(OW11&gt;=OY$18,OX11&gt;=OY$22,OW11&lt;&gt;""),AND(PW11&gt;=QA$18,PX11&gt;=QA$22,PW11&lt;&gt;""),AND(PY11&gt;=QA$18,PZ11&gt;=QA$22,PY11&lt;&gt;""),AND(QY11&gt;=RC$18,QZ11&gt;=RC$22,QY11&lt;&gt;""),AND(RA11&gt;=RC$18,RB11&gt;=RC$22,RA11&lt;&gt;""),AND(SA11&gt;=SE$18,SB11&gt;=SE$22,SA11&lt;&gt;""),AND(SC11&gt;=SE$18,SD11&gt;=SE$22,SC11&lt;&gt;""),AND(TC11&gt;=TG$18,TD11&gt;=TG$22,TC11&lt;&gt;""),AND(TE11&gt;=TG$18,TF11&gt;=TG$22,TE11&lt;&gt;"")),"Excellence",IF(I11="P","Worlds Team",IF(F11="P","National Team","")))))</f>
        <v/>
      </c>
      <c r="I11" s="3" t="str">
        <f>IF(OR(AND(AQ11&gt;=AU$17,AR11&gt;=AU$21,AQ11&lt;&gt;"",AM11=""),AND(AS11&gt;=AU$17,AT11&gt;=AU$21,AS11&lt;&gt;"",AM11=""),AND(BT11&gt;=BX$17,BU11&gt;=BX$21,BT11&lt;&gt;"",BP11=""),AND(BV11&gt;=BX$17,BW11&gt;=BX$21,BV11&lt;&gt;"",BP11=""),AND(CW11&gt;=DA$17,CX11&gt;=DA$21,CW11&lt;&gt;"",CS11=""),AND(CY11&gt;=DA$17,CZ11&gt;=DA$21,CY11&lt;&gt;"",CS11=""),AND(EA11&gt;=EE$17,EB11&gt;=EE$21,EA11&lt;&gt;""),AND(EC11&gt;=EE$17,ED11&gt;=EE$21,EC11&lt;&gt;""),AND(FC11&gt;=FG$17,FD11&gt;=FG$21,FC11&lt;&gt;""),AND(FE11&gt;=FG$17,FF11&gt;=FG$21,FE11&lt;&gt;""),AND(GE11&gt;=GI$17,GF11&gt;=GI$21,GE11&lt;&gt;""),AND(GG11&gt;=GI$17,GH11&gt;=GI$21,GG11&lt;&gt;""),AND(HG11&gt;=HK$17,HH11&gt;=HK$21,HG11&lt;&gt;""),AND(HI11&gt;=HK$17,HJ11&gt;=HK$21,HI11&lt;&gt;""),AND(II11&gt;=IM$17,IJ11&gt;=IM$21,II11&lt;&gt;""),AND(IK11&gt;=IM$17,IL11&gt;=IM$21,IK11&lt;&gt;""),AND(JK11&gt;=JO$17,JL11&gt;=JO$21,JK11&lt;&gt;""),AND(JM11&gt;=JO$17,JN11&gt;=JO$21,JM11&lt;&gt;""),AND(KM11&gt;=KQ$17,KN11&gt;=KQ$21,KM11&lt;&gt;""),AND(KO11&gt;=KQ$17,KP11&gt;=KQ$21,KO11&lt;&gt;""),AND(LO11&gt;=LS$17,LP11&gt;=LS$21,LO11&lt;&gt;""),AND(LQ11&gt;=LS$17,LR11&gt;=LS$21,LQ11&lt;&gt;""),AND(MQ11&gt;=MU$17,MR11&gt;=MU$21,MQ11&lt;&gt;""),AND(MS11&gt;=MU$17,MT11&gt;=MU$21,MS11&lt;&gt;""),AND(NS11&gt;=NW$17,NT11&gt;=NW$21,NS11&lt;&gt;""),AND(NU11&gt;=NW$17,NV11&gt;=NW$21,NU11&lt;&gt;""),AND(OU11&gt;=OY$17,OV11&gt;=OY$21,OU11&lt;&gt;""),AND(OW11&gt;=OY$17,OX11&gt;=OY$21,OW11&lt;&gt;""),AND(PW11&gt;=QA$17,PX11&gt;=QA$21,PW11&lt;&gt;""),AND(PY11&gt;=QA$17,PZ11&gt;=QA$21,PY11&lt;&gt;""),AND(QY11&gt;=RC$17,QZ11&gt;=RC$21,QY11&lt;&gt;""),AND(RA11&gt;=RC$17,RB11&gt;=RC$21,RA11&lt;&gt;""),AND(SA11&gt;=SE$17,SB11&gt;=SE$21,SA11&lt;&gt;""),AND(SC11&gt;=SE$17,SD11&gt;=SE$21,SC11&lt;&gt;""),AND(TC11&gt;=TG$17,TD11&gt;=TG$21,TC11&lt;&gt;""),AND(TE11&gt;=TG$17,TF11&gt;=TG$21,TE11&lt;&gt;"")),"P","")</f>
        <v/>
      </c>
      <c r="J11" s="8">
        <f>IF(COUNT(AO11,BR11,CU11)&gt;0,LARGE((AO11,BR11,CU11),1),0)</f>
        <v>44.3</v>
      </c>
      <c r="K11" s="8" t="str">
        <f>IF(J11=0,"",IF(J11=CU11,$BY$1,IF(J11=BR11,$AV$1,IF(J11=AO11,$S$1,""))))</f>
        <v>2025 Nationals</v>
      </c>
      <c r="L11" s="8">
        <f>IF(COUNT(AO11,BR11,CU11)&gt;1,LARGE((AO11,BR11,CU11),2),0)</f>
        <v>42.199999999999996</v>
      </c>
      <c r="M11" s="8" t="str">
        <f>IF(K11=0,"",IF(AND(L11=J11,L11=AO11,K11=BR11),$S$1,IF(AND(L11=J11,L11=AO11,L11=CU11),$S$1,IF(AND(L11=J11,L11=CU11,L11=BR11),$AV$1,IF(L11=CU11,$BY$1,IF(L11=BR11,$AV$1,IF(L11=AO11,$S$1,"")))))))</f>
        <v>2025 Elite Canada</v>
      </c>
      <c r="N11" s="8">
        <f>IF(MAX(AT11,BW11,CZ11)&gt;0,MAX(AT11,BW11,CZ11),0)</f>
        <v>45</v>
      </c>
      <c r="O11" s="8" t="str">
        <f>IF(N11=0,"",IF(N11=CZ11,$BY$1,IF(N11=BW11,$AV$1,IF(N11=AT11,$S$1,""))))</f>
        <v>2025 Nationals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15</v>
      </c>
      <c r="T11" s="19">
        <v>7.2</v>
      </c>
      <c r="U11" s="19">
        <v>2</v>
      </c>
      <c r="V11" s="19">
        <v>0.6</v>
      </c>
      <c r="W11" s="19">
        <v>13.5</v>
      </c>
      <c r="X11" s="19">
        <v>6.8</v>
      </c>
      <c r="Y11" s="19">
        <v>0.2</v>
      </c>
      <c r="Z11" s="19">
        <v>0.6</v>
      </c>
      <c r="AA11" s="19">
        <v>15.1</v>
      </c>
      <c r="AB11" s="19">
        <v>8.1999999999999993</v>
      </c>
      <c r="AC11" s="19">
        <v>0</v>
      </c>
      <c r="AD11" s="19">
        <v>0.6</v>
      </c>
      <c r="AE11" s="19">
        <v>15.4</v>
      </c>
      <c r="AF11" s="19">
        <v>7.5</v>
      </c>
      <c r="AG11" s="19">
        <v>0.4</v>
      </c>
      <c r="AH11" s="19">
        <v>0.6</v>
      </c>
      <c r="AI11" s="19">
        <v>13.8</v>
      </c>
      <c r="AJ11" s="19">
        <v>7</v>
      </c>
      <c r="AK11" s="19">
        <v>0</v>
      </c>
      <c r="AL11" s="19">
        <v>0.6</v>
      </c>
      <c r="AM11" s="27"/>
      <c r="AN11" s="40">
        <f>IF(SUM(T11,X11)&gt;0,SUM(T11,X11),"")</f>
        <v>14</v>
      </c>
      <c r="AO11" s="40">
        <f>IF(SUM(S11:T11,V11:X11,Z11)-U11-Y11&gt;0,SUM(S11:T11,V11:X11,Z11)-U11-Y11,"")</f>
        <v>41.499999999999993</v>
      </c>
      <c r="AP11" s="40">
        <f>IF(SUM(AA11:AB11,AD11)-AC11&gt;0,SUM(AA11:AB11,AD11)-AC11,"")</f>
        <v>23.9</v>
      </c>
      <c r="AQ11" s="40">
        <f>IF(SUM(T11,X11,AB11)&gt;0,SUM(T11,X11,AB11),"")</f>
        <v>22.2</v>
      </c>
      <c r="AR11" s="40">
        <f>IF(SUM(AO11,AP11)&gt;0,SUM(AO11,AP11),"")</f>
        <v>65.399999999999991</v>
      </c>
      <c r="AS11" s="40">
        <f>IF(SUM(AF11,AJ11)&gt;0,SUM(AF11,AJ11),"")</f>
        <v>14.5</v>
      </c>
      <c r="AT11" s="40">
        <f>IF(SUM(AE11:AF11,AH11:AJ11,AL11)-SUM(AG11,AK11)&gt;0,SUM(AE11:AF11,AH11:AJ11,AL11)-SUM(AG11,AK11),"")</f>
        <v>44.5</v>
      </c>
      <c r="AU11" s="40">
        <f>IF(SUM(AO11,AP11,AT11)&gt;0,SUM(AO11,AP11,AT11),"")</f>
        <v>109.89999999999999</v>
      </c>
      <c r="AV11" s="18">
        <v>15.3</v>
      </c>
      <c r="AW11" s="18">
        <v>6.6</v>
      </c>
      <c r="AX11" s="18">
        <v>0.2</v>
      </c>
      <c r="AY11" s="18">
        <v>0</v>
      </c>
      <c r="AZ11" s="18">
        <v>15.1</v>
      </c>
      <c r="BA11" s="18">
        <v>5.4</v>
      </c>
      <c r="BB11" s="18">
        <v>0</v>
      </c>
      <c r="BC11" s="18">
        <v>0</v>
      </c>
      <c r="BD11" s="18"/>
      <c r="BE11" s="18"/>
      <c r="BF11" s="18"/>
      <c r="BG11" s="18"/>
      <c r="BH11" s="18">
        <v>16.3</v>
      </c>
      <c r="BI11" s="18">
        <v>5.7</v>
      </c>
      <c r="BJ11" s="18">
        <v>0</v>
      </c>
      <c r="BK11" s="18">
        <v>0</v>
      </c>
      <c r="BL11" s="18">
        <v>15.4</v>
      </c>
      <c r="BM11" s="18">
        <v>4</v>
      </c>
      <c r="BN11" s="18">
        <v>0</v>
      </c>
      <c r="BO11" s="18">
        <v>0</v>
      </c>
      <c r="BP11" s="28"/>
      <c r="BQ11" s="11">
        <f>IF(SUM(AW11,BA11)&gt;0,SUM(AW11,BA11),"")</f>
        <v>12</v>
      </c>
      <c r="BR11" s="11">
        <f>IF(SUM(AV11:AW11,AY11:BA11,BC11)-AX11-BB11&gt;0,SUM(AV11:AW11,AY11:BA11,BC11)-AX11-BB11,"")</f>
        <v>42.199999999999996</v>
      </c>
      <c r="BS11" s="11" t="str">
        <f>IF(SUM(BD11:BE11,BG11)-BF11&gt;0,SUM(BD11:BE11,BG11)-BF11,"")</f>
        <v/>
      </c>
      <c r="BT11" s="11">
        <f>IF(SUM(AW11,BA11,BE11)&gt;0,SUM(AW11,BA11,BE11),"")</f>
        <v>12</v>
      </c>
      <c r="BU11" s="11">
        <f>IF(SUM(BR11,BS11)&gt;0,SUM(BR11,BS11),"")</f>
        <v>42.199999999999996</v>
      </c>
      <c r="BV11" s="11">
        <f>IF(SUM(BI11,BM11)&gt;0,SUM(BI11,BM11),"")</f>
        <v>9.6999999999999993</v>
      </c>
      <c r="BW11" s="11">
        <f>IF(SUM(BH11:BI11,BK11:BM11,BO11)-SUM(BJ11,BN11)&gt;0,SUM(BH11:BI11,BK11:BM11,BO11)-SUM(BJ11,BN11),"")</f>
        <v>41.4</v>
      </c>
      <c r="BX11" s="11">
        <f>IF(SUM(BR11,BS11,BW11)&gt;0,SUM(BR11,BS11,BW11),"")</f>
        <v>83.6</v>
      </c>
      <c r="BY11" s="19">
        <v>16.399999999999999</v>
      </c>
      <c r="BZ11" s="19">
        <v>5.7</v>
      </c>
      <c r="CA11" s="19">
        <v>0</v>
      </c>
      <c r="CB11" s="19">
        <v>0</v>
      </c>
      <c r="CC11" s="19">
        <v>15.6</v>
      </c>
      <c r="CD11" s="19">
        <v>6.6</v>
      </c>
      <c r="CE11" s="19">
        <v>0</v>
      </c>
      <c r="CF11" s="19">
        <v>0</v>
      </c>
      <c r="CG11" s="19"/>
      <c r="CH11" s="19"/>
      <c r="CI11" s="19"/>
      <c r="CJ11" s="19"/>
      <c r="CK11" s="19">
        <v>16.5</v>
      </c>
      <c r="CL11" s="19">
        <v>5.7</v>
      </c>
      <c r="CM11" s="19">
        <v>0</v>
      </c>
      <c r="CN11" s="19">
        <v>0</v>
      </c>
      <c r="CO11" s="19">
        <v>16</v>
      </c>
      <c r="CP11" s="19">
        <v>6.8</v>
      </c>
      <c r="CQ11" s="19">
        <v>0</v>
      </c>
      <c r="CR11" s="19">
        <v>0</v>
      </c>
      <c r="CS11" s="27"/>
      <c r="CT11" s="40">
        <f>IF(SUM(BZ11,CD11)&gt;0,SUM(BZ11,CD11),"")</f>
        <v>12.3</v>
      </c>
      <c r="CU11" s="40">
        <f>IF(SUM(BY11:BZ11,CB11:CD11,CF11)-CA11-CE11&gt;0,SUM(BY11:BZ11,CB11:CD11,CF11)-CA11-CE11,"")</f>
        <v>44.3</v>
      </c>
      <c r="CV11" s="40" t="str">
        <f>IF(SUM(CG11:CH11,CJ11)-CI11&gt;0,SUM(CG11:CH11,CJ11)-CI11,"")</f>
        <v/>
      </c>
      <c r="CW11" s="40">
        <f>IF(SUM(BZ11,CD11,CH11)&gt;0,SUM(BZ11,CD11,CH11),"")</f>
        <v>12.3</v>
      </c>
      <c r="CX11" s="40">
        <f>IF(SUM(CU11,CV11)&gt;0,SUM(CU11,CV11),"")</f>
        <v>44.3</v>
      </c>
      <c r="CY11" s="40">
        <f>IF(SUM(CL11,CP11)&gt;0,SUM(CL11,CP11),"")</f>
        <v>12.5</v>
      </c>
      <c r="CZ11" s="40">
        <f>IF(SUM(CK11:CL11,CN11:CP11,CR11)-SUM(CM11,CQ11)&gt;0,SUM(CK11:CL11,CN11:CP11,CR11)-SUM(CM11,CQ11),"")</f>
        <v>45</v>
      </c>
      <c r="DA11" s="40">
        <f>IF(SUM(CU11,CV11,CZ11)&gt;0,SUM(CU11,CV11,CZ11),"")</f>
        <v>89.3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15.85</v>
      </c>
      <c r="TI11" s="26">
        <f>IF($CS11="P",BZ11,(BZ11+AW11)/2)</f>
        <v>6.15</v>
      </c>
      <c r="TJ11" s="26">
        <f>IF($CS11="P",CA11,(CA11+AX11)/2)</f>
        <v>0.1</v>
      </c>
      <c r="TK11" s="26">
        <f>IF($CS11="P",CB11,(CB11+AY11)/2)</f>
        <v>0</v>
      </c>
      <c r="TL11" s="26">
        <f>IF($CS11="P",CC11,(CC11+AZ11)/2)</f>
        <v>15.35</v>
      </c>
      <c r="TM11" s="26">
        <f>IF($CS11="P",CD11,(CD11+BA11)/2)</f>
        <v>6</v>
      </c>
      <c r="TN11" s="26">
        <f>IF($CS11="P",CE11,(CE11+BB11)/2)</f>
        <v>0</v>
      </c>
      <c r="TO11" s="26">
        <f>IF($CS11="P",CF11,(CF11+BC11)/2)</f>
        <v>0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16.399999999999999</v>
      </c>
      <c r="TU11" s="26">
        <f>IF($CS11="P",CL11,(CL11+BI11)/2)</f>
        <v>5.7</v>
      </c>
      <c r="TV11" s="26">
        <f>IF($CS11="P",CM11,(CM11+BJ11)/2)</f>
        <v>0</v>
      </c>
      <c r="TW11" s="26">
        <f>IF($CS11="P",CN11,(CN11+BK11)/2)</f>
        <v>0</v>
      </c>
      <c r="TX11" s="26">
        <f>IF($CS11="P",CO11,(CO11+BL11)/2)</f>
        <v>15.7</v>
      </c>
      <c r="TY11" s="26">
        <f>IF($CS11="P",CP11,(CP11+BM11)/2)</f>
        <v>5.4</v>
      </c>
      <c r="TZ11" s="26">
        <f>IF($CS11="P",CQ11,(CQ11+BN11)/2)</f>
        <v>0</v>
      </c>
      <c r="UA11" s="26">
        <f>IF($CS11="P",CR11,(CR11+BO11)/2)</f>
        <v>0</v>
      </c>
      <c r="UB11" s="28" t="s">
        <v>53</v>
      </c>
      <c r="UC11" s="11">
        <f>IF(SUM(TI11,TM11)&gt;0,SUM(TI11,TM11),"")</f>
        <v>12.15</v>
      </c>
      <c r="UD11" s="11">
        <f>IF(SUM(TH11:TI11,TK11:TM11,TO11)-TJ11-TN11&gt;0,SUM(TH11:TI11,TK11:TM11,TO11)-TJ11-TN11,"")</f>
        <v>43.25</v>
      </c>
      <c r="UE11" s="11" t="str">
        <f>IF(SUM(TP11:TQ11,TS11)-TR11&gt;0,SUM(TP11:TQ11,TS11)-TR11,"")</f>
        <v/>
      </c>
      <c r="UF11" s="11">
        <f>IF(SUM(TI11,TM11,TQ11)&gt;0,SUM(TI11,TM11,TQ11),"")</f>
        <v>12.15</v>
      </c>
      <c r="UG11" s="11">
        <f>IF(SUM(UD11,UE11)&gt;0,SUM(UD11,UE11),"")</f>
        <v>43.25</v>
      </c>
      <c r="UH11" s="11">
        <f>IF(SUM(TU11,TY11)&gt;0,SUM(TU11,TY11),"")</f>
        <v>11.100000000000001</v>
      </c>
      <c r="UI11" s="11">
        <f>IF(SUM(TT11:TU11,TW11:TY11,UA11)-SUM(TV11,TZ11)&gt;0,SUM(TT11:TU11,TW11:TY11,UA11)-SUM(TV11,TZ11),"")</f>
        <v>43.199999999999996</v>
      </c>
      <c r="UJ11" s="11">
        <f>IF(SUM(UD11,UE11,UI11)&gt;0,SUM(UD11,UE11,UI11),"")</f>
        <v>86.449999999999989</v>
      </c>
    </row>
    <row r="12" spans="1:556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202</v>
      </c>
      <c r="C12" s="4" t="s">
        <v>3</v>
      </c>
      <c r="D12" s="4">
        <v>2008</v>
      </c>
      <c r="E12" s="9">
        <f>SUM(J12:P12)+SUM(J12:M12)*0.0000001+SUM(J12)*0.0000000000001</f>
        <v>129.90000853000427</v>
      </c>
      <c r="F12" s="3" t="str">
        <f>IF(OR(AND(AN12&gt;=AU$16,AO12&gt;=AU$20,AN12&lt;&gt;"",AM12=""),AND(AS12&gt;=AU$16,AT12&gt;=AU$20,AS12&lt;&gt;"",AM12=""),AND(BQ12&gt;=BX$16,BR12&gt;=BX$20,BQ12&lt;&gt;"",BP12=""),AND(BV12&gt;=BX$16,BW12&gt;=BX$20,BV12&lt;&gt;"",BP12=""),AND(CT12&gt;=DA$16,CU12&gt;=DA$20,CT12&lt;&gt;"",CS12=""),AND(CY12&gt;=DA$16,CZ12&gt;=DA$20,CY12&lt;&gt;""),AND(DX12&gt;=EE$16,DY12&gt;=EE$20,DX12&lt;&gt;""),AND(EC12&gt;=EE$16,ED12&gt;=EE$20,EC12&lt;&gt;""),AND(EZ12&gt;=FG$16,FA12&gt;=FG$20,EZ12&lt;&gt;""),AND(FE12&gt;=FG$16,FF12&gt;=FG$20,FE12&lt;&gt;""),AND(GB12&gt;=GI$16,GC12&gt;=GI$20,GB12&lt;&gt;""),AND(GG12&gt;=GI$16,GH12&gt;=GI$20,GG12&lt;&gt;""),AND(HD12&gt;=HK$16,HE12&gt;=HK$20,HD12&lt;&gt;""),AND(HI12&gt;=HK$16,HJ12&gt;=HK$20,HI12&lt;&gt;""),AND(IF12&gt;=IM$16,IG12&gt;=IM$20,IF12&lt;&gt;""),AND(IK12&gt;=IM$16,IL12&gt;=IM$20,IK12&lt;&gt;""),AND(JH12&gt;=JO$16,JI12&gt;=JO$20,JH12&lt;&gt;""),AND(JM12&gt;=JO$16,JN12&gt;=JO$20,JM12&lt;&gt;""),AND(KJ12&gt;=KQ$16,KK12&gt;=KQ$20,KJ12&lt;&gt;""),AND(KO12&gt;=KQ$16,KP12&gt;=KQ$20,KO12&lt;&gt;""),AND(LL12&gt;=LS$16,LM12&gt;=LS$20,LL12&lt;&gt;""),AND(LQ12&gt;=LS$16,LR12&gt;=LS$20,LQ12&lt;&gt;""),AND(MN12&gt;=MU$16,MO12&gt;=MU$20,MN12&lt;&gt;""),AND(MS12&gt;=MU$16,MT12&gt;=MU$20,MS12&lt;&gt;""),AND(NP12&gt;=NW$16,NQ12&gt;=NW$20,NP12&lt;&gt;""),AND(NU12&gt;=NW$16,NV12&gt;=NW$20,NU12&lt;&gt;""),AND(OR12&gt;=OY$16,OS12&gt;=OY$20,OR12&lt;&gt;""),AND(OW12&gt;=OY$16,OX12&gt;=OY$20,OW12&lt;&gt;""),AND(PT12&gt;=QA$16,PU12&gt;=QA$20,PT12&lt;&gt;""),AND(PY12&gt;=QA$16,PZ12&gt;=QA$20,PY12&lt;&gt;""),AND(QV12&gt;=RC$16,QW12&gt;=RC$20,QV12&lt;&gt;""),AND(RA12&gt;=RC$16,RB12&gt;=RC$20,RA12&lt;&gt;""),AND(RX12&gt;=SE$16,RY12&gt;=SE$20,RX12&lt;&gt;""),AND(SC12&gt;=SE$16,SD12&gt;=SE$20,SC12&lt;&gt;""),AND(SZ12&gt;=TG$16,TA12&gt;=TG$20,SZ12&lt;&gt;""),AND(TF12&gt;=TG$16,TG12&gt;=TG$20,TF12&lt;&gt;"")),"P","")</f>
        <v/>
      </c>
      <c r="G12" s="3" t="str">
        <f>IF(OR(AND(AO12&gt;=AU$20,AO12&lt;&gt;"",AM12=""),AND(AT12&gt;=AU$20,AT12&lt;&gt;"",AM12=""),AND(BR12&gt;=BX$20,BR12&lt;&gt;"",BP12=""),AND(BW12&gt;=BX$20,BW12&lt;&gt;"",BP12=""),AND(CU12&gt;=DA$20,CU12&lt;&gt;"",CS12=""),AND(CZ12&gt;=DA$20,CZ12&lt;&gt;"",CS12=""),AND(DY12&gt;=EE$20,DY12&lt;&gt;""),AND(ED12&gt;=EE$20,ED12&lt;&gt;""),AND(FA12&gt;=FG$20,FA12&lt;&gt;""),AND(FF12&gt;=FG$20,FF12&lt;&gt;""),AND(GC12&gt;=GI$20,GC12&lt;&gt;""),AND(GH12&gt;=GI$20,GH12&lt;&gt;""),AND(HE12&gt;=HK$20,HE12&lt;&gt;""),AND(HJ12&gt;=HK$20,HJ12&lt;&gt;""),AND(IG12&gt;=IM$20,IG12&lt;&gt;""),AND(IL12&gt;=IM$20,IL12&lt;&gt;""),AND(JI12&gt;=JO$20,JI12&lt;&gt;""),AND(JN12&gt;=JO$20,JN12&lt;&gt;""),AND(KK12&gt;=KQ$20,KK12&lt;&gt;""),AND(KP12&gt;=KQ$20,KP12&lt;&gt;""),AND(LM12&gt;=LS$20,LM12&lt;&gt;""),AND(LR12&gt;=LS$20,LR12&lt;&gt;""),AND(MO12&gt;=MU$20,MO12&lt;&gt;""),AND(MT12&gt;=MU$20,MT12&lt;&gt;""),AND(NQ12&gt;=NW$20,NQ12&lt;&gt;""),AND(NV12&gt;=NW$20,NV12&lt;&gt;""),AND(OS12&gt;=OY$20,OS12&lt;&gt;""),AND(OX12&gt;=OY$20,OX12&lt;&gt;""),AND(PU12&gt;=QA$20,PU12&lt;&gt;""),AND(PZ12&gt;=QA$20,PZ12&lt;&gt;""),AND(QW12&gt;=RC$20,QW12&lt;&gt;""),AND(RB12&gt;=RC$20,RB12&lt;&gt;""),AND(RY12&gt;=SE$20,RY12&lt;&gt;""),AND(SD12&gt;=SE$20,SD12&lt;&gt;""),AND(TA12&gt;=TG$20,TA12&lt;&gt;""),AND(TG12&gt;=TG$20,TG12&lt;&gt;"")),"P","")</f>
        <v/>
      </c>
      <c r="H12" s="36" t="str">
        <f>IF(AND(G12="P",F12=""),"No DD",IF(OR(AND(AQ12&gt;=AU$19,AR12&gt;=AU$23,AQ12&lt;&gt;"",AM12=""),AND(AS12&gt;=AU$19,AT12&gt;=AU$23,AS12&lt;&gt;"",AM12=""),AND(BT12&gt;=BX$19,BU12&gt;=BX$23,BT12&lt;&gt;"",BP12=""),AND(BV12&gt;=BX$19,BW12&gt;=BX$23,BV12&lt;&gt;"",BP12=""),AND(CW12&gt;=DA$19,CX12&gt;=DA$23,CW12&lt;&gt;"",CS12=""),AND(CY12&gt;=DA$19,CZ12&gt;=DA$23,CY12&lt;&gt;"",CS12=""),AND(EA12&gt;=EE$19,EB12&gt;=EE$23,EA12&lt;&gt;""),AND(EC12&gt;=EE$19,ED12&gt;=EE$23,EC12&lt;&gt;""),AND(FC12&gt;=FG$19,FD12&gt;=FG$23,FC12&lt;&gt;""),AND(FE12&gt;=FG$19,FF12&gt;=FG$23,FE12&lt;&gt;""),AND(GE12&gt;=GI$19,GF12&gt;=GI$23,GE12&lt;&gt;""),AND(GG12&gt;=GI$19,GH12&gt;=GI$23,GG12&lt;&gt;""),AND(HG12&gt;=HK$19,HH12&gt;=HK$23,HG12&lt;&gt;""),AND(HI12&gt;=HK$19,HJ12&gt;=HK$23,HI12&lt;&gt;""),AND(II12&gt;=IM$19,IJ12&gt;=IM$23,II12&lt;&gt;""),AND(IK12&gt;=IM$19,IL12&gt;=IM$23,IK12&lt;&gt;""),AND(JK12&gt;=JO$19,JL12&gt;=JO$23,JK12&lt;&gt;""),AND(JM12&gt;=JO$19,JN12&gt;=JO$23,JM12&lt;&gt;""),AND(KM12&gt;=KQ$19,KN12&gt;=KQ$23,KM12&lt;&gt;""),AND(KO12&gt;=KQ$19,KP12&gt;=KQ$23,KO12&lt;&gt;""),AND(LO12&gt;=LS$19,LP12&gt;=LS$23,LO12&lt;&gt;""),AND(LQ12&gt;=LS$19,LR12&gt;=LS$23,LQ12&lt;&gt;""),AND(MQ12&gt;=MU$19,MR12&gt;=MU$23,MQ12&lt;&gt;""),AND(MS12&gt;=MU$19,MT12&gt;=MU$23,MS12&lt;&gt;""),AND(NS12&gt;=NW$19,NT12&gt;=NW$23,NS12&lt;&gt;""),AND(NU12&gt;=NW$19,NV12&gt;=NW$23,NU12&lt;&gt;""),AND(OU12&gt;=OY$19,OV12&gt;=OY$23,OU12&lt;&gt;""),AND(OW12&gt;=OY$19,OX12&gt;=OY$23,OW12&lt;&gt;""),AND(PW12&gt;=QA$19,PX12&gt;=QA$23,PW12&lt;&gt;""),AND(PY12&gt;=QA$19,PZ12&gt;=QA$23,PY12&lt;&gt;""),AND(QY12&gt;=RC$19,QZ12&gt;=RC$23,QY12&lt;&gt;""),AND(RA12&gt;=RC$19,RB12&gt;=RC$23,RA12&lt;&gt;""),AND(SA12&gt;=SE$19,SB12&gt;=SE$23,SA12&lt;&gt;""),AND(SC12&gt;=SE$19,SD12&gt;=SE$23,SC12&lt;&gt;""),AND(TC12&gt;=TG$19,TD12&gt;=TG$23,TC12&lt;&gt;""),AND(TE12&gt;=TG$19,TF12&gt;=TG$23,TE12&lt;&gt;"")),"Merit",IF(OR(AND(AQ12&gt;=AU$18,AR12&gt;=AU$22,AQ12&lt;&gt;"",AM12=""),AND(AS12&gt;=AU$18,AT12&gt;=AU$22,AS12&lt;&gt;"",AM12=""),AND(BT12&gt;=BX$18,BU12&gt;=BX$22,BT12&lt;&gt;"",BP12=""),AND(BV12&gt;=BX$18,BW12&gt;=BX$22,BV12&lt;&gt;"",BP12=""),AND(CW12&gt;=DA$18,CX12&gt;=DA$22,CW12&lt;&gt;"",CS12=""),AND(CY12&gt;=DA$18,CZ12&gt;=DA$22,CY12&lt;&gt;"",CS12=""),AND(EA12&gt;=EE$18,EB12&gt;=EE$22,EA12&lt;&gt;""),AND(EC12&gt;=EE$18,ED12&gt;=EE$22,EC12&lt;&gt;""),AND(FC12&gt;=FG$18,FD12&gt;=FG$22,FC12&lt;&gt;""),AND(FE12&gt;=FG$18,FF12&gt;=FG$22,FE12&lt;&gt;""),AND(GE12&gt;=GI$18,GF12&gt;=GI$22,GE12&lt;&gt;""),AND(GG12&gt;=GI$18,GH12&gt;=GI$22,GG12&lt;&gt;""),AND(HG12&gt;=HK$18,HH12&gt;=HK$22,HG12&lt;&gt;""),AND(HI12&gt;=HK$18,HJ12&gt;=HK$22,HI12&lt;&gt;""),AND(II12&gt;=IM$18,IJ12&gt;=IM$22,II12&lt;&gt;""),AND(IK12&gt;=IM$18,IL12&gt;=IM$22,IK12&lt;&gt;""),AND(JK12&gt;=JO$18,JL12&gt;=JO$22,JK12&lt;&gt;""),AND(JM12&gt;=JO$18,JN12&gt;=JO$22,JM12&lt;&gt;""),AND(KM12&gt;=KQ$18,KN12&gt;=KQ$22,KM12&lt;&gt;""),AND(KO12&gt;=KQ$18,KP12&gt;=KQ$22,KO12&lt;&gt;""),AND(LO12&gt;=LS$18,LP12&gt;=LS$22,LO12&lt;&gt;""),AND(LQ12&gt;=LS$18,LR12&gt;=LS$22,LQ12&lt;&gt;""),AND(MQ12&gt;=MU$18,MR12&gt;=MU$22,MQ12&lt;&gt;""),AND(MS12&gt;=MU$18,MT12&gt;=MU$22,MS12&lt;&gt;""),AND(NS12&gt;=NW$18,NT12&gt;=NW$22,NS12&lt;&gt;""),AND(NU12&gt;=NW$18,NV12&gt;=NW$22,NU12&lt;&gt;""),AND(OU12&gt;=OY$18,OV12&gt;=OY$22,OU12&lt;&gt;""),AND(OW12&gt;=OY$18,OX12&gt;=OY$22,OW12&lt;&gt;""),AND(PW12&gt;=QA$18,PX12&gt;=QA$22,PW12&lt;&gt;""),AND(PY12&gt;=QA$18,PZ12&gt;=QA$22,PY12&lt;&gt;""),AND(QY12&gt;=RC$18,QZ12&gt;=RC$22,QY12&lt;&gt;""),AND(RA12&gt;=RC$18,RB12&gt;=RC$22,RA12&lt;&gt;""),AND(SA12&gt;=SE$18,SB12&gt;=SE$22,SA12&lt;&gt;""),AND(SC12&gt;=SE$18,SD12&gt;=SE$22,SC12&lt;&gt;""),AND(TC12&gt;=TG$18,TD12&gt;=TG$22,TC12&lt;&gt;""),AND(TE12&gt;=TG$18,TF12&gt;=TG$22,TE12&lt;&gt;"")),"Excellence",IF(I12="P","Worlds Team",IF(F12="P","National Team","")))))</f>
        <v/>
      </c>
      <c r="I12" s="3" t="str">
        <f>IF(OR(AND(AQ12&gt;=AU$17,AR12&gt;=AU$21,AQ12&lt;&gt;"",AM12=""),AND(AS12&gt;=AU$17,AT12&gt;=AU$21,AS12&lt;&gt;"",AM12=""),AND(BT12&gt;=BX$17,BU12&gt;=BX$21,BT12&lt;&gt;"",BP12=""),AND(BV12&gt;=BX$17,BW12&gt;=BX$21,BV12&lt;&gt;"",BP12=""),AND(CW12&gt;=DA$17,CX12&gt;=DA$21,CW12&lt;&gt;"",CS12=""),AND(CY12&gt;=DA$17,CZ12&gt;=DA$21,CY12&lt;&gt;"",CS12=""),AND(EA12&gt;=EE$17,EB12&gt;=EE$21,EA12&lt;&gt;""),AND(EC12&gt;=EE$17,ED12&gt;=EE$21,EC12&lt;&gt;""),AND(FC12&gt;=FG$17,FD12&gt;=FG$21,FC12&lt;&gt;""),AND(FE12&gt;=FG$17,FF12&gt;=FG$21,FE12&lt;&gt;""),AND(GE12&gt;=GI$17,GF12&gt;=GI$21,GE12&lt;&gt;""),AND(GG12&gt;=GI$17,GH12&gt;=GI$21,GG12&lt;&gt;""),AND(HG12&gt;=HK$17,HH12&gt;=HK$21,HG12&lt;&gt;""),AND(HI12&gt;=HK$17,HJ12&gt;=HK$21,HI12&lt;&gt;""),AND(II12&gt;=IM$17,IJ12&gt;=IM$21,II12&lt;&gt;""),AND(IK12&gt;=IM$17,IL12&gt;=IM$21,IK12&lt;&gt;""),AND(JK12&gt;=JO$17,JL12&gt;=JO$21,JK12&lt;&gt;""),AND(JM12&gt;=JO$17,JN12&gt;=JO$21,JM12&lt;&gt;""),AND(KM12&gt;=KQ$17,KN12&gt;=KQ$21,KM12&lt;&gt;""),AND(KO12&gt;=KQ$17,KP12&gt;=KQ$21,KO12&lt;&gt;""),AND(LO12&gt;=LS$17,LP12&gt;=LS$21,LO12&lt;&gt;""),AND(LQ12&gt;=LS$17,LR12&gt;=LS$21,LQ12&lt;&gt;""),AND(MQ12&gt;=MU$17,MR12&gt;=MU$21,MQ12&lt;&gt;""),AND(MS12&gt;=MU$17,MT12&gt;=MU$21,MS12&lt;&gt;""),AND(NS12&gt;=NW$17,NT12&gt;=NW$21,NS12&lt;&gt;""),AND(NU12&gt;=NW$17,NV12&gt;=NW$21,NU12&lt;&gt;""),AND(OU12&gt;=OY$17,OV12&gt;=OY$21,OU12&lt;&gt;""),AND(OW12&gt;=OY$17,OX12&gt;=OY$21,OW12&lt;&gt;""),AND(PW12&gt;=QA$17,PX12&gt;=QA$21,PW12&lt;&gt;""),AND(PY12&gt;=QA$17,PZ12&gt;=QA$21,PY12&lt;&gt;""),AND(QY12&gt;=RC$17,QZ12&gt;=RC$21,QY12&lt;&gt;""),AND(RA12&gt;=RC$17,RB12&gt;=RC$21,RA12&lt;&gt;""),AND(SA12&gt;=SE$17,SB12&gt;=SE$21,SA12&lt;&gt;""),AND(SC12&gt;=SE$17,SD12&gt;=SE$21,SC12&lt;&gt;""),AND(TC12&gt;=TG$17,TD12&gt;=TG$21,TC12&lt;&gt;""),AND(TE12&gt;=TG$17,TF12&gt;=TG$21,TE12&lt;&gt;"")),"P","")</f>
        <v/>
      </c>
      <c r="J12" s="8">
        <f>IF(COUNT(AO12,BR12,CU12)&gt;0,LARGE((AO12,BR12,CU12),1),0)</f>
        <v>42.8</v>
      </c>
      <c r="K12" s="8" t="str">
        <f>IF(J12=0,"",IF(J12=CU12,$BY$1,IF(J12=BR12,$AV$1,IF(J12=AO12,$S$1,""))))</f>
        <v>2025 Elite Canada</v>
      </c>
      <c r="L12" s="8">
        <f>IF(COUNT(AO12,BR12,CU12)&gt;1,LARGE((AO12,BR12,CU12),2),0)</f>
        <v>42.5</v>
      </c>
      <c r="M12" s="8" t="str">
        <f>IF(K12=0,"",IF(AND(L12=J12,L12=AO12,K12=BR12),$S$1,IF(AND(L12=J12,L12=AO12,L12=CU12),$S$1,IF(AND(L12=J12,L12=CU12,L12=BR12),$AV$1,IF(L12=CU12,$BY$1,IF(L12=BR12,$AV$1,IF(L12=AO12,$S$1,"")))))))</f>
        <v>2024 3rd Domestic Trial</v>
      </c>
      <c r="N12" s="8">
        <f>IF(MAX(AT12,BW12,CZ12)&gt;0,MAX(AT12,BW12,CZ12),0)</f>
        <v>44.599999999999994</v>
      </c>
      <c r="O12" s="8" t="str">
        <f>IF(N12=0,"",IF(N12=CZ12,$BY$1,IF(N12=BW12,$AV$1,IF(N12=AT12,$S$1,""))))</f>
        <v>2024 3rd Domestic Trial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16.100000000000001</v>
      </c>
      <c r="T12" s="19">
        <v>5.9</v>
      </c>
      <c r="U12" s="19">
        <v>0</v>
      </c>
      <c r="V12" s="19"/>
      <c r="W12" s="19">
        <v>15.6</v>
      </c>
      <c r="X12" s="19">
        <v>5.3</v>
      </c>
      <c r="Y12" s="19">
        <v>0.4</v>
      </c>
      <c r="Z12" s="19"/>
      <c r="AA12" s="19">
        <v>16.8</v>
      </c>
      <c r="AB12" s="19">
        <v>5.7</v>
      </c>
      <c r="AC12" s="19">
        <v>0</v>
      </c>
      <c r="AD12" s="19"/>
      <c r="AE12" s="19">
        <v>16.899999999999999</v>
      </c>
      <c r="AF12" s="19">
        <v>5.9</v>
      </c>
      <c r="AG12" s="19">
        <v>0</v>
      </c>
      <c r="AH12" s="19"/>
      <c r="AI12" s="19">
        <v>16.3</v>
      </c>
      <c r="AJ12" s="19">
        <v>5.5</v>
      </c>
      <c r="AK12" s="19">
        <v>0</v>
      </c>
      <c r="AL12" s="19"/>
      <c r="AM12" s="27"/>
      <c r="AN12" s="40">
        <f>IF(SUM(T12,X12)&gt;0,SUM(T12,X12),"")</f>
        <v>11.2</v>
      </c>
      <c r="AO12" s="40">
        <f>IF(SUM(S12:T12,V12:X12,Z12)-U12-Y12&gt;0,SUM(S12:T12,V12:X12,Z12)-U12-Y12,"")</f>
        <v>42.5</v>
      </c>
      <c r="AP12" s="40">
        <f>IF(SUM(AA12:AB12,AD12)-AC12&gt;0,SUM(AA12:AB12,AD12)-AC12,"")</f>
        <v>22.5</v>
      </c>
      <c r="AQ12" s="40">
        <f>IF(SUM(T12,X12,AB12)&gt;0,SUM(T12,X12,AB12),"")</f>
        <v>16.899999999999999</v>
      </c>
      <c r="AR12" s="40">
        <f>IF(SUM(AO12,AP12)&gt;0,SUM(AO12,AP12),"")</f>
        <v>65</v>
      </c>
      <c r="AS12" s="40">
        <f>IF(SUM(AF12,AJ12)&gt;0,SUM(AF12,AJ12),"")</f>
        <v>11.4</v>
      </c>
      <c r="AT12" s="40">
        <f>IF(SUM(AE12:AF12,AH12:AJ12,AL12)-SUM(AG12,AK12)&gt;0,SUM(AE12:AF12,AH12:AJ12,AL12)-SUM(AG12,AK12),"")</f>
        <v>44.599999999999994</v>
      </c>
      <c r="AU12" s="40">
        <f>IF(SUM(AO12,AP12,AT12)&gt;0,SUM(AO12,AP12,AT12),"")</f>
        <v>109.6</v>
      </c>
      <c r="AV12" s="18">
        <v>17.3</v>
      </c>
      <c r="AW12" s="18">
        <v>5.5</v>
      </c>
      <c r="AX12" s="18">
        <v>0</v>
      </c>
      <c r="AY12" s="18">
        <v>0</v>
      </c>
      <c r="AZ12" s="18">
        <v>14.3</v>
      </c>
      <c r="BA12" s="18">
        <v>5.9</v>
      </c>
      <c r="BB12" s="18">
        <v>0.2</v>
      </c>
      <c r="BC12" s="18">
        <v>0</v>
      </c>
      <c r="BD12" s="18"/>
      <c r="BE12" s="18"/>
      <c r="BF12" s="18"/>
      <c r="BG12" s="18"/>
      <c r="BH12" s="18">
        <v>14.2</v>
      </c>
      <c r="BI12" s="18">
        <v>3.2</v>
      </c>
      <c r="BJ12" s="18">
        <v>0</v>
      </c>
      <c r="BK12" s="18">
        <v>0</v>
      </c>
      <c r="BL12" s="18">
        <v>15.9</v>
      </c>
      <c r="BM12" s="18">
        <v>5.5</v>
      </c>
      <c r="BN12" s="18">
        <v>0</v>
      </c>
      <c r="BO12" s="18">
        <v>0</v>
      </c>
      <c r="BP12" s="28"/>
      <c r="BQ12" s="11">
        <f>IF(SUM(AW12,BA12)&gt;0,SUM(AW12,BA12),"")</f>
        <v>11.4</v>
      </c>
      <c r="BR12" s="11">
        <f>IF(SUM(AV12:AW12,AY12:BA12,BC12)-AX12-BB12&gt;0,SUM(AV12:AW12,AY12:BA12,BC12)-AX12-BB12,"")</f>
        <v>42.8</v>
      </c>
      <c r="BS12" s="11" t="str">
        <f>IF(SUM(BD12:BE12,BG12)-BF12&gt;0,SUM(BD12:BE12,BG12)-BF12,"")</f>
        <v/>
      </c>
      <c r="BT12" s="11">
        <f>IF(SUM(AW12,BA12,BE12)&gt;0,SUM(AW12,BA12,BE12),"")</f>
        <v>11.4</v>
      </c>
      <c r="BU12" s="11">
        <f>IF(SUM(BR12,BS12)&gt;0,SUM(BR12,BS12),"")</f>
        <v>42.8</v>
      </c>
      <c r="BV12" s="11">
        <f>IF(SUM(BI12,BM12)&gt;0,SUM(BI12,BM12),"")</f>
        <v>8.6999999999999993</v>
      </c>
      <c r="BW12" s="11">
        <f>IF(SUM(BH12:BI12,BK12:BM12,BO12)-SUM(BJ12,BN12)&gt;0,SUM(BH12:BI12,BK12:BM12,BO12)-SUM(BJ12,BN12),"")</f>
        <v>38.799999999999997</v>
      </c>
      <c r="BX12" s="11">
        <f>IF(SUM(BR12,BS12,BW12)&gt;0,SUM(BR12,BS12,BW12),"")</f>
        <v>81.599999999999994</v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>IF(SUM(BZ12,CD12)&gt;0,SUM(BZ12,CD12),"")</f>
        <v/>
      </c>
      <c r="CU12" s="40" t="str">
        <f>IF(SUM(BY12:BZ12,CB12:CD12,CF12)-CA12-CE12&gt;0,SUM(BY12:BZ12,CB12:CD12,CF12)-CA12-CE12,"")</f>
        <v/>
      </c>
      <c r="CV12" s="40" t="str">
        <f>IF(SUM(CG12:CH12,CJ12)-CI12&gt;0,SUM(CG12:CH12,CJ12)-CI12,"")</f>
        <v/>
      </c>
      <c r="CW12" s="40" t="str">
        <f>IF(SUM(BZ12,CD12,CH12)&gt;0,SUM(BZ12,CD12,CH12),"")</f>
        <v/>
      </c>
      <c r="CX12" s="40" t="str">
        <f>IF(SUM(CU12,CV12)&gt;0,SUM(CU12,CV12),"")</f>
        <v/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 t="str">
        <f>IF(SUM(CU12,CV12,CZ12)&gt;0,SUM(CU12,CV12,CZ12),"")</f>
        <v/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8.65</v>
      </c>
      <c r="TI12" s="26">
        <f>IF($CS12="P",BZ12,(BZ12+AW12)/2)</f>
        <v>2.75</v>
      </c>
      <c r="TJ12" s="26">
        <f>IF($CS12="P",CA12,(CA12+AX12)/2)</f>
        <v>0</v>
      </c>
      <c r="TK12" s="26">
        <f>IF($CS12="P",CB12,(CB12+AY12)/2)</f>
        <v>0</v>
      </c>
      <c r="TL12" s="26">
        <f>IF($CS12="P",CC12,(CC12+AZ12)/2)</f>
        <v>7.15</v>
      </c>
      <c r="TM12" s="26">
        <f>IF($CS12="P",CD12,(CD12+BA12)/2)</f>
        <v>2.95</v>
      </c>
      <c r="TN12" s="26">
        <f>IF($CS12="P",CE12,(CE12+BB12)/2)</f>
        <v>0.1</v>
      </c>
      <c r="TO12" s="26">
        <f>IF($CS12="P",CF12,(CF12+BC12)/2)</f>
        <v>0</v>
      </c>
      <c r="TP12" s="26">
        <f>IF($CS12="P",CG12,(CG12+BD12)/2)</f>
        <v>0</v>
      </c>
      <c r="TQ12" s="26">
        <f>IF($CS12="P",CH12,(CH12+BE12)/2)</f>
        <v>0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7.1</v>
      </c>
      <c r="TU12" s="26">
        <f>IF($CS12="P",CL12,(CL12+BI12)/2)</f>
        <v>1.6</v>
      </c>
      <c r="TV12" s="26">
        <f>IF($CS12="P",CM12,(CM12+BJ12)/2)</f>
        <v>0</v>
      </c>
      <c r="TW12" s="26">
        <f>IF($CS12="P",CN12,(CN12+BK12)/2)</f>
        <v>0</v>
      </c>
      <c r="TX12" s="26">
        <f>IF($CS12="P",CO12,(CO12+BL12)/2)</f>
        <v>7.95</v>
      </c>
      <c r="TY12" s="26">
        <f>IF($CS12="P",CP12,(CP12+BM12)/2)</f>
        <v>2.75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>
        <f>IF(SUM(TI12,TM12)&gt;0,SUM(TI12,TM12),"")</f>
        <v>5.7</v>
      </c>
      <c r="UD12" s="11">
        <f>IF(SUM(TH12:TI12,TK12:TM12,TO12)-TJ12-TN12&gt;0,SUM(TH12:TI12,TK12:TM12,TO12)-TJ12-TN12,"")</f>
        <v>21.4</v>
      </c>
      <c r="UE12" s="11" t="str">
        <f>IF(SUM(TP12:TQ12,TS12)-TR12&gt;0,SUM(TP12:TQ12,TS12)-TR12,"")</f>
        <v/>
      </c>
      <c r="UF12" s="11">
        <f>IF(SUM(TI12,TM12,TQ12)&gt;0,SUM(TI12,TM12,TQ12),"")</f>
        <v>5.7</v>
      </c>
      <c r="UG12" s="11">
        <f>IF(SUM(UD12,UE12)&gt;0,SUM(UD12,UE12),"")</f>
        <v>21.4</v>
      </c>
      <c r="UH12" s="11">
        <f>IF(SUM(TU12,TY12)&gt;0,SUM(TU12,TY12),"")</f>
        <v>4.3499999999999996</v>
      </c>
      <c r="UI12" s="11">
        <f>IF(SUM(TT12:TU12,TW12:TY12,UA12)-SUM(TV12,TZ12)&gt;0,SUM(TT12:TU12,TW12:TY12,UA12)-SUM(TV12,TZ12),"")</f>
        <v>19.399999999999999</v>
      </c>
      <c r="UJ12" s="11">
        <f>IF(SUM(UD12,UE12,UI12)&gt;0,SUM(UD12,UE12,UI12),"")</f>
        <v>40.799999999999997</v>
      </c>
    </row>
    <row r="13" spans="1:556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80</v>
      </c>
      <c r="C13" s="4" t="s">
        <v>5</v>
      </c>
      <c r="D13" s="4">
        <v>2003</v>
      </c>
      <c r="E13" s="9">
        <f>SUM(J13:P13)+SUM(J13:M13)*0.0000001+SUM(J13)*0.0000000000001</f>
        <v>36.400003640003639</v>
      </c>
      <c r="F13" s="3" t="str">
        <f>IF(OR(AND(AN13&gt;=AU$16,AO13&gt;=AU$20,AN13&lt;&gt;"",AM13=""),AND(AS13&gt;=AU$16,AT13&gt;=AU$20,AS13&lt;&gt;"",AM13=""),AND(BQ13&gt;=BX$16,BR13&gt;=BX$20,BQ13&lt;&gt;"",BP13=""),AND(BV13&gt;=BX$16,BW13&gt;=BX$20,BV13&lt;&gt;"",BP13=""),AND(CT13&gt;=DA$16,CU13&gt;=DA$20,CT13&lt;&gt;"",CS13=""),AND(CY13&gt;=DA$16,CZ13&gt;=DA$20,CY13&lt;&gt;""),AND(DX13&gt;=EE$16,DY13&gt;=EE$20,DX13&lt;&gt;""),AND(EC13&gt;=EE$16,ED13&gt;=EE$20,EC13&lt;&gt;""),AND(EZ13&gt;=FG$16,FA13&gt;=FG$20,EZ13&lt;&gt;""),AND(FE13&gt;=FG$16,FF13&gt;=FG$20,FE13&lt;&gt;""),AND(GB13&gt;=GI$16,GC13&gt;=GI$20,GB13&lt;&gt;""),AND(GG13&gt;=GI$16,GH13&gt;=GI$20,GG13&lt;&gt;""),AND(HD13&gt;=HK$16,HE13&gt;=HK$20,HD13&lt;&gt;""),AND(HI13&gt;=HK$16,HJ13&gt;=HK$20,HI13&lt;&gt;""),AND(IF13&gt;=IM$16,IG13&gt;=IM$20,IF13&lt;&gt;""),AND(IK13&gt;=IM$16,IL13&gt;=IM$20,IK13&lt;&gt;""),AND(JH13&gt;=JO$16,JI13&gt;=JO$20,JH13&lt;&gt;""),AND(JM13&gt;=JO$16,JN13&gt;=JO$20,JM13&lt;&gt;""),AND(KJ13&gt;=KQ$16,KK13&gt;=KQ$20,KJ13&lt;&gt;""),AND(KO13&gt;=KQ$16,KP13&gt;=KQ$20,KO13&lt;&gt;""),AND(LL13&gt;=LS$16,LM13&gt;=LS$20,LL13&lt;&gt;""),AND(LQ13&gt;=LS$16,LR13&gt;=LS$20,LQ13&lt;&gt;""),AND(MN13&gt;=MU$16,MO13&gt;=MU$20,MN13&lt;&gt;""),AND(MS13&gt;=MU$16,MT13&gt;=MU$20,MS13&lt;&gt;""),AND(NP13&gt;=NW$16,NQ13&gt;=NW$20,NP13&lt;&gt;""),AND(NU13&gt;=NW$16,NV13&gt;=NW$20,NU13&lt;&gt;""),AND(OR13&gt;=OY$16,OS13&gt;=OY$20,OR13&lt;&gt;""),AND(OW13&gt;=OY$16,OX13&gt;=OY$20,OW13&lt;&gt;""),AND(PT13&gt;=QA$16,PU13&gt;=QA$20,PT13&lt;&gt;""),AND(PY13&gt;=QA$16,PZ13&gt;=QA$20,PY13&lt;&gt;""),AND(QV13&gt;=RC$16,QW13&gt;=RC$20,QV13&lt;&gt;""),AND(RA13&gt;=RC$16,RB13&gt;=RC$20,RA13&lt;&gt;""),AND(RX13&gt;=SE$16,RY13&gt;=SE$20,RX13&lt;&gt;""),AND(SC13&gt;=SE$16,SD13&gt;=SE$20,SC13&lt;&gt;""),AND(SZ13&gt;=TG$16,TA13&gt;=TG$20,SZ13&lt;&gt;""),AND(TF13&gt;=TG$16,TG13&gt;=TG$20,TF13&lt;&gt;"")),"P","")</f>
        <v/>
      </c>
      <c r="G13" s="3" t="str">
        <f>IF(OR(AND(AO13&gt;=AU$20,AO13&lt;&gt;"",AM13=""),AND(AT13&gt;=AU$20,AT13&lt;&gt;"",AM13=""),AND(BR13&gt;=BX$20,BR13&lt;&gt;"",BP13=""),AND(BW13&gt;=BX$20,BW13&lt;&gt;"",BP13=""),AND(CU13&gt;=DA$20,CU13&lt;&gt;"",CS13=""),AND(CZ13&gt;=DA$20,CZ13&lt;&gt;"",CS13=""),AND(DY13&gt;=EE$20,DY13&lt;&gt;""),AND(ED13&gt;=EE$20,ED13&lt;&gt;""),AND(FA13&gt;=FG$20,FA13&lt;&gt;""),AND(FF13&gt;=FG$20,FF13&lt;&gt;""),AND(GC13&gt;=GI$20,GC13&lt;&gt;""),AND(GH13&gt;=GI$20,GH13&lt;&gt;""),AND(HE13&gt;=HK$20,HE13&lt;&gt;""),AND(HJ13&gt;=HK$20,HJ13&lt;&gt;""),AND(IG13&gt;=IM$20,IG13&lt;&gt;""),AND(IL13&gt;=IM$20,IL13&lt;&gt;""),AND(JI13&gt;=JO$20,JI13&lt;&gt;""),AND(JN13&gt;=JO$20,JN13&lt;&gt;""),AND(KK13&gt;=KQ$20,KK13&lt;&gt;""),AND(KP13&gt;=KQ$20,KP13&lt;&gt;""),AND(LM13&gt;=LS$20,LM13&lt;&gt;""),AND(LR13&gt;=LS$20,LR13&lt;&gt;""),AND(MO13&gt;=MU$20,MO13&lt;&gt;""),AND(MT13&gt;=MU$20,MT13&lt;&gt;""),AND(NQ13&gt;=NW$20,NQ13&lt;&gt;""),AND(NV13&gt;=NW$20,NV13&lt;&gt;""),AND(OS13&gt;=OY$20,OS13&lt;&gt;""),AND(OX13&gt;=OY$20,OX13&lt;&gt;""),AND(PU13&gt;=QA$20,PU13&lt;&gt;""),AND(PZ13&gt;=QA$20,PZ13&lt;&gt;""),AND(QW13&gt;=RC$20,QW13&lt;&gt;""),AND(RB13&gt;=RC$20,RB13&lt;&gt;""),AND(RY13&gt;=SE$20,RY13&lt;&gt;""),AND(SD13&gt;=SE$20,SD13&lt;&gt;""),AND(TA13&gt;=TG$20,TA13&lt;&gt;""),AND(TG13&gt;=TG$20,TG13&lt;&gt;"")),"P","")</f>
        <v/>
      </c>
      <c r="H13" s="36" t="str">
        <f>IF(AND(G13="P",F13=""),"No DD",IF(OR(AND(AQ13&gt;=AU$19,AR13&gt;=AU$23,AQ13&lt;&gt;"",AM13=""),AND(AS13&gt;=AU$19,AT13&gt;=AU$23,AS13&lt;&gt;"",AM13=""),AND(BT13&gt;=BX$19,BU13&gt;=BX$23,BT13&lt;&gt;"",BP13=""),AND(BV13&gt;=BX$19,BW13&gt;=BX$23,BV13&lt;&gt;"",BP13=""),AND(CW13&gt;=DA$19,CX13&gt;=DA$23,CW13&lt;&gt;"",CS13=""),AND(CY13&gt;=DA$19,CZ13&gt;=DA$23,CY13&lt;&gt;"",CS13=""),AND(EA13&gt;=EE$19,EB13&gt;=EE$23,EA13&lt;&gt;""),AND(EC13&gt;=EE$19,ED13&gt;=EE$23,EC13&lt;&gt;""),AND(FC13&gt;=FG$19,FD13&gt;=FG$23,FC13&lt;&gt;""),AND(FE13&gt;=FG$19,FF13&gt;=FG$23,FE13&lt;&gt;""),AND(GE13&gt;=GI$19,GF13&gt;=GI$23,GE13&lt;&gt;""),AND(GG13&gt;=GI$19,GH13&gt;=GI$23,GG13&lt;&gt;""),AND(HG13&gt;=HK$19,HH13&gt;=HK$23,HG13&lt;&gt;""),AND(HI13&gt;=HK$19,HJ13&gt;=HK$23,HI13&lt;&gt;""),AND(II13&gt;=IM$19,IJ13&gt;=IM$23,II13&lt;&gt;""),AND(IK13&gt;=IM$19,IL13&gt;=IM$23,IK13&lt;&gt;""),AND(JK13&gt;=JO$19,JL13&gt;=JO$23,JK13&lt;&gt;""),AND(JM13&gt;=JO$19,JN13&gt;=JO$23,JM13&lt;&gt;""),AND(KM13&gt;=KQ$19,KN13&gt;=KQ$23,KM13&lt;&gt;""),AND(KO13&gt;=KQ$19,KP13&gt;=KQ$23,KO13&lt;&gt;""),AND(LO13&gt;=LS$19,LP13&gt;=LS$23,LO13&lt;&gt;""),AND(LQ13&gt;=LS$19,LR13&gt;=LS$23,LQ13&lt;&gt;""),AND(MQ13&gt;=MU$19,MR13&gt;=MU$23,MQ13&lt;&gt;""),AND(MS13&gt;=MU$19,MT13&gt;=MU$23,MS13&lt;&gt;""),AND(NS13&gt;=NW$19,NT13&gt;=NW$23,NS13&lt;&gt;""),AND(NU13&gt;=NW$19,NV13&gt;=NW$23,NU13&lt;&gt;""),AND(OU13&gt;=OY$19,OV13&gt;=OY$23,OU13&lt;&gt;""),AND(OW13&gt;=OY$19,OX13&gt;=OY$23,OW13&lt;&gt;""),AND(PW13&gt;=QA$19,PX13&gt;=QA$23,PW13&lt;&gt;""),AND(PY13&gt;=QA$19,PZ13&gt;=QA$23,PY13&lt;&gt;""),AND(QY13&gt;=RC$19,QZ13&gt;=RC$23,QY13&lt;&gt;""),AND(RA13&gt;=RC$19,RB13&gt;=RC$23,RA13&lt;&gt;""),AND(SA13&gt;=SE$19,SB13&gt;=SE$23,SA13&lt;&gt;""),AND(SC13&gt;=SE$19,SD13&gt;=SE$23,SC13&lt;&gt;""),AND(TC13&gt;=TG$19,TD13&gt;=TG$23,TC13&lt;&gt;""),AND(TE13&gt;=TG$19,TF13&gt;=TG$23,TE13&lt;&gt;"")),"Merit",IF(OR(AND(AQ13&gt;=AU$18,AR13&gt;=AU$22,AQ13&lt;&gt;"",AM13=""),AND(AS13&gt;=AU$18,AT13&gt;=AU$22,AS13&lt;&gt;"",AM13=""),AND(BT13&gt;=BX$18,BU13&gt;=BX$22,BT13&lt;&gt;"",BP13=""),AND(BV13&gt;=BX$18,BW13&gt;=BX$22,BV13&lt;&gt;"",BP13=""),AND(CW13&gt;=DA$18,CX13&gt;=DA$22,CW13&lt;&gt;"",CS13=""),AND(CY13&gt;=DA$18,CZ13&gt;=DA$22,CY13&lt;&gt;"",CS13=""),AND(EA13&gt;=EE$18,EB13&gt;=EE$22,EA13&lt;&gt;""),AND(EC13&gt;=EE$18,ED13&gt;=EE$22,EC13&lt;&gt;""),AND(FC13&gt;=FG$18,FD13&gt;=FG$22,FC13&lt;&gt;""),AND(FE13&gt;=FG$18,FF13&gt;=FG$22,FE13&lt;&gt;""),AND(GE13&gt;=GI$18,GF13&gt;=GI$22,GE13&lt;&gt;""),AND(GG13&gt;=GI$18,GH13&gt;=GI$22,GG13&lt;&gt;""),AND(HG13&gt;=HK$18,HH13&gt;=HK$22,HG13&lt;&gt;""),AND(HI13&gt;=HK$18,HJ13&gt;=HK$22,HI13&lt;&gt;""),AND(II13&gt;=IM$18,IJ13&gt;=IM$22,II13&lt;&gt;""),AND(IK13&gt;=IM$18,IL13&gt;=IM$22,IK13&lt;&gt;""),AND(JK13&gt;=JO$18,JL13&gt;=JO$22,JK13&lt;&gt;""),AND(JM13&gt;=JO$18,JN13&gt;=JO$22,JM13&lt;&gt;""),AND(KM13&gt;=KQ$18,KN13&gt;=KQ$22,KM13&lt;&gt;""),AND(KO13&gt;=KQ$18,KP13&gt;=KQ$22,KO13&lt;&gt;""),AND(LO13&gt;=LS$18,LP13&gt;=LS$22,LO13&lt;&gt;""),AND(LQ13&gt;=LS$18,LR13&gt;=LS$22,LQ13&lt;&gt;""),AND(MQ13&gt;=MU$18,MR13&gt;=MU$22,MQ13&lt;&gt;""),AND(MS13&gt;=MU$18,MT13&gt;=MU$22,MS13&lt;&gt;""),AND(NS13&gt;=NW$18,NT13&gt;=NW$22,NS13&lt;&gt;""),AND(NU13&gt;=NW$18,NV13&gt;=NW$22,NU13&lt;&gt;""),AND(OU13&gt;=OY$18,OV13&gt;=OY$22,OU13&lt;&gt;""),AND(OW13&gt;=OY$18,OX13&gt;=OY$22,OW13&lt;&gt;""),AND(PW13&gt;=QA$18,PX13&gt;=QA$22,PW13&lt;&gt;""),AND(PY13&gt;=QA$18,PZ13&gt;=QA$22,PY13&lt;&gt;""),AND(QY13&gt;=RC$18,QZ13&gt;=RC$22,QY13&lt;&gt;""),AND(RA13&gt;=RC$18,RB13&gt;=RC$22,RA13&lt;&gt;""),AND(SA13&gt;=SE$18,SB13&gt;=SE$22,SA13&lt;&gt;""),AND(SC13&gt;=SE$18,SD13&gt;=SE$22,SC13&lt;&gt;""),AND(TC13&gt;=TG$18,TD13&gt;=TG$22,TC13&lt;&gt;""),AND(TE13&gt;=TG$18,TF13&gt;=TG$22,TE13&lt;&gt;"")),"Excellence",IF(I13="P","Worlds Team",IF(F13="P","National Team","")))))</f>
        <v/>
      </c>
      <c r="I13" s="3" t="str">
        <f>IF(OR(AND(AQ13&gt;=AU$17,AR13&gt;=AU$21,AQ13&lt;&gt;"",AM13=""),AND(AS13&gt;=AU$17,AT13&gt;=AU$21,AS13&lt;&gt;"",AM13=""),AND(BT13&gt;=BX$17,BU13&gt;=BX$21,BT13&lt;&gt;"",BP13=""),AND(BV13&gt;=BX$17,BW13&gt;=BX$21,BV13&lt;&gt;"",BP13=""),AND(CW13&gt;=DA$17,CX13&gt;=DA$21,CW13&lt;&gt;"",CS13=""),AND(CY13&gt;=DA$17,CZ13&gt;=DA$21,CY13&lt;&gt;"",CS13=""),AND(EA13&gt;=EE$17,EB13&gt;=EE$21,EA13&lt;&gt;""),AND(EC13&gt;=EE$17,ED13&gt;=EE$21,EC13&lt;&gt;""),AND(FC13&gt;=FG$17,FD13&gt;=FG$21,FC13&lt;&gt;""),AND(FE13&gt;=FG$17,FF13&gt;=FG$21,FE13&lt;&gt;""),AND(GE13&gt;=GI$17,GF13&gt;=GI$21,GE13&lt;&gt;""),AND(GG13&gt;=GI$17,GH13&gt;=GI$21,GG13&lt;&gt;""),AND(HG13&gt;=HK$17,HH13&gt;=HK$21,HG13&lt;&gt;""),AND(HI13&gt;=HK$17,HJ13&gt;=HK$21,HI13&lt;&gt;""),AND(II13&gt;=IM$17,IJ13&gt;=IM$21,II13&lt;&gt;""),AND(IK13&gt;=IM$17,IL13&gt;=IM$21,IK13&lt;&gt;""),AND(JK13&gt;=JO$17,JL13&gt;=JO$21,JK13&lt;&gt;""),AND(JM13&gt;=JO$17,JN13&gt;=JO$21,JM13&lt;&gt;""),AND(KM13&gt;=KQ$17,KN13&gt;=KQ$21,KM13&lt;&gt;""),AND(KO13&gt;=KQ$17,KP13&gt;=KQ$21,KO13&lt;&gt;""),AND(LO13&gt;=LS$17,LP13&gt;=LS$21,LO13&lt;&gt;""),AND(LQ13&gt;=LS$17,LR13&gt;=LS$21,LQ13&lt;&gt;""),AND(MQ13&gt;=MU$17,MR13&gt;=MU$21,MQ13&lt;&gt;""),AND(MS13&gt;=MU$17,MT13&gt;=MU$21,MS13&lt;&gt;""),AND(NS13&gt;=NW$17,NT13&gt;=NW$21,NS13&lt;&gt;""),AND(NU13&gt;=NW$17,NV13&gt;=NW$21,NU13&lt;&gt;""),AND(OU13&gt;=OY$17,OV13&gt;=OY$21,OU13&lt;&gt;""),AND(OW13&gt;=OY$17,OX13&gt;=OY$21,OW13&lt;&gt;""),AND(PW13&gt;=QA$17,PX13&gt;=QA$21,PW13&lt;&gt;""),AND(PY13&gt;=QA$17,PZ13&gt;=QA$21,PY13&lt;&gt;""),AND(QY13&gt;=RC$17,QZ13&gt;=RC$21,QY13&lt;&gt;""),AND(RA13&gt;=RC$17,RB13&gt;=RC$21,RA13&lt;&gt;""),AND(SA13&gt;=SE$17,SB13&gt;=SE$21,SA13&lt;&gt;""),AND(SC13&gt;=SE$17,SD13&gt;=SE$21,SC13&lt;&gt;""),AND(TC13&gt;=TG$17,TD13&gt;=TG$21,TC13&lt;&gt;""),AND(TE13&gt;=TG$17,TF13&gt;=TG$21,TE13&lt;&gt;"")),"P","")</f>
        <v/>
      </c>
      <c r="J13" s="8">
        <f>IF(COUNT(AO13,BR13,CU13)&gt;0,LARGE((AO13,BR13,CU13),1),0)</f>
        <v>36.4</v>
      </c>
      <c r="K13" s="8" t="str">
        <f>IF(J13=0,"",IF(J13=CU13,$BY$1,IF(J13=BR13,$AV$1,IF(J13=AO13,$S$1,""))))</f>
        <v>2025 Elite Canada</v>
      </c>
      <c r="L13" s="8">
        <f>IF(COUNT(AO13,BR13,CU13)&gt;1,LARGE((AO13,BR13,CU13),2),0)</f>
        <v>0</v>
      </c>
      <c r="M13" s="8" t="str">
        <f>IF(K13=0,"",IF(AND(L13=J13,L13=AO13,K13=BR13),$S$1,IF(AND(L13=J13,L13=AO13,L13=CU13),$S$1,IF(AND(L13=J13,L13=CU13,L13=BR13),$AV$1,IF(L13=CU13,$BY$1,IF(L13=BR13,$AV$1,IF(L13=AO13,$S$1,"")))))))</f>
        <v/>
      </c>
      <c r="N13" s="8">
        <f>IF(MAX(AT13,BW13,CZ13)&gt;0,MAX(AT13,BW13,CZ13),0)</f>
        <v>0</v>
      </c>
      <c r="O13" s="8" t="str">
        <f>IF(N13=0,"",IF(N13=CZ13,$BY$1,IF(N13=BW13,$AV$1,IF(N13=AT13,$S$1,""))))</f>
        <v/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27"/>
      <c r="AN13" s="40" t="str">
        <f>IF(SUM(T13,X13)&gt;0,SUM(T13,X13),"")</f>
        <v/>
      </c>
      <c r="AO13" s="40" t="str">
        <f>IF(SUM(S13:T13,V13:X13,Z13)-U13-Y13&gt;0,SUM(S13:T13,V13:X13,Z13)-U13-Y13,"")</f>
        <v/>
      </c>
      <c r="AP13" s="40" t="str">
        <f>IF(SUM(AA13:AB13,AD13)-AC13&gt;0,SUM(AA13:AB13,AD13)-AC13,"")</f>
        <v/>
      </c>
      <c r="AQ13" s="40" t="str">
        <f>IF(SUM(T13,X13,AB13)&gt;0,SUM(T13,X13,AB13),"")</f>
        <v/>
      </c>
      <c r="AR13" s="40" t="str">
        <f>IF(SUM(AO13,AP13)&gt;0,SUM(AO13,AP13),"")</f>
        <v/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 t="str">
        <f>IF(SUM(AO13,AP13,AT13)&gt;0,SUM(AO13,AP13,AT13),"")</f>
        <v/>
      </c>
      <c r="AV13" s="18">
        <v>15.8</v>
      </c>
      <c r="AW13" s="18">
        <v>4.5999999999999996</v>
      </c>
      <c r="AX13" s="18">
        <v>1.1000000000000001</v>
      </c>
      <c r="AY13" s="18">
        <v>0</v>
      </c>
      <c r="AZ13" s="18">
        <v>15.1</v>
      </c>
      <c r="BA13" s="18">
        <v>2</v>
      </c>
      <c r="BB13" s="18">
        <v>0</v>
      </c>
      <c r="BC13" s="18">
        <v>0</v>
      </c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>
        <f>IF(SUM(AW13,BA13)&gt;0,SUM(AW13,BA13),"")</f>
        <v>6.6</v>
      </c>
      <c r="BR13" s="11">
        <f>IF(SUM(AV13:AW13,AY13:BA13,BC13)-AX13-BB13&gt;0,SUM(AV13:AW13,AY13:BA13,BC13)-AX13-BB13,"")</f>
        <v>36.4</v>
      </c>
      <c r="BS13" s="11" t="str">
        <f>IF(SUM(BD13:BE13,BG13)-BF13&gt;0,SUM(BD13:BE13,BG13)-BF13,"")</f>
        <v/>
      </c>
      <c r="BT13" s="11">
        <f>IF(SUM(AW13,BA13,BE13)&gt;0,SUM(AW13,BA13,BE13),"")</f>
        <v>6.6</v>
      </c>
      <c r="BU13" s="11">
        <f>IF(SUM(BR13,BS13)&gt;0,SUM(BR13,BS13),"")</f>
        <v>36.4</v>
      </c>
      <c r="BV13" s="11" t="str">
        <f>IF(SUM(BI13,BM13)&gt;0,SUM(BI13,BM13),"")</f>
        <v/>
      </c>
      <c r="BW13" s="11" t="str">
        <f>IF(SUM(BH13:BI13,BK13:BM13,BO13)-SUM(BJ13,BN13)&gt;0,SUM(BH13:BI13,BK13:BM13,BO13)-SUM(BJ13,BN13),"")</f>
        <v/>
      </c>
      <c r="BX13" s="11">
        <f>IF(SUM(BR13,BS13,BW13)&gt;0,SUM(BR13,BS13,BW13),"")</f>
        <v>36.4</v>
      </c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 t="str">
        <f>IF(SUM(BZ13,CD13)&gt;0,SUM(BZ13,CD13),"")</f>
        <v/>
      </c>
      <c r="CU13" s="40" t="str">
        <f>IF(SUM(BY13:BZ13,CB13:CD13,CF13)-CA13-CE13&gt;0,SUM(BY13:BZ13,CB13:CD13,CF13)-CA13-CE13,"")</f>
        <v/>
      </c>
      <c r="CV13" s="40" t="str">
        <f>IF(SUM(CG13:CH13,CJ13)-CI13&gt;0,SUM(CG13:CH13,CJ13)-CI13,"")</f>
        <v/>
      </c>
      <c r="CW13" s="40" t="str">
        <f>IF(SUM(BZ13,CD13,CH13)&gt;0,SUM(BZ13,CD13,CH13),"")</f>
        <v/>
      </c>
      <c r="CX13" s="40" t="str">
        <f>IF(SUM(CU13,CV13)&gt;0,SUM(CU13,CV13),"")</f>
        <v/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 t="str">
        <f>IF(SUM(CU13,CV13,CZ13)&gt;0,SUM(CU13,CV13,CZ13),"")</f>
        <v/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7.9</v>
      </c>
      <c r="TI13" s="26">
        <f>IF($CS13="P",BZ13,(BZ13+AW13)/2)</f>
        <v>2.2999999999999998</v>
      </c>
      <c r="TJ13" s="26">
        <f>IF($CS13="P",CA13,(CA13+AX13)/2)</f>
        <v>0.55000000000000004</v>
      </c>
      <c r="TK13" s="26">
        <f>IF($CS13="P",CB13,(CB13+AY13)/2)</f>
        <v>0</v>
      </c>
      <c r="TL13" s="26">
        <f>IF($CS13="P",CC13,(CC13+AZ13)/2)</f>
        <v>7.55</v>
      </c>
      <c r="TM13" s="26">
        <f>IF($CS13="P",CD13,(CD13+BA13)/2)</f>
        <v>1</v>
      </c>
      <c r="TN13" s="26">
        <f>IF($CS13="P",CE13,(CE13+BB13)/2)</f>
        <v>0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0</v>
      </c>
      <c r="TU13" s="26">
        <f>IF($CS13="P",CL13,(CL13+BI13)/2)</f>
        <v>0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0</v>
      </c>
      <c r="TY13" s="26">
        <f>IF($CS13="P",CP13,(CP13+BM13)/2)</f>
        <v>0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3.3</v>
      </c>
      <c r="UD13" s="11">
        <f>IF(SUM(TH13:TI13,TK13:TM13,TO13)-TJ13-TN13&gt;0,SUM(TH13:TI13,TK13:TM13,TO13)-TJ13-TN13,"")</f>
        <v>18.2</v>
      </c>
      <c r="UE13" s="11" t="str">
        <f>IF(SUM(TP13:TQ13,TS13)-TR13&gt;0,SUM(TP13:TQ13,TS13)-TR13,"")</f>
        <v/>
      </c>
      <c r="UF13" s="11">
        <f>IF(SUM(TI13,TM13,TQ13)&gt;0,SUM(TI13,TM13,TQ13),"")</f>
        <v>3.3</v>
      </c>
      <c r="UG13" s="11">
        <f>IF(SUM(UD13,UE13)&gt;0,SUM(UD13,UE13),"")</f>
        <v>18.2</v>
      </c>
      <c r="UH13" s="11" t="str">
        <f>IF(SUM(TU13,TY13)&gt;0,SUM(TU13,TY13),"")</f>
        <v/>
      </c>
      <c r="UI13" s="11" t="str">
        <f>IF(SUM(TT13:TU13,TW13:TY13,UA13)-SUM(TV13,TZ13)&gt;0,SUM(TT13:TU13,TW13:TY13,UA13)-SUM(TV13,TZ13),"")</f>
        <v/>
      </c>
      <c r="UJ13" s="11">
        <f>IF(SUM(UD13,UE13,UI13)&gt;0,SUM(UD13,UE13,UI13),"")</f>
        <v>18.2</v>
      </c>
    </row>
    <row r="14" spans="1:556" ht="17" x14ac:dyDescent="0.2">
      <c r="P14" s="10"/>
      <c r="Q14" s="10"/>
      <c r="R14" s="10"/>
      <c r="QV14" s="36"/>
      <c r="RD14"/>
      <c r="RX14" s="36"/>
      <c r="RY14" s="36"/>
      <c r="RZ14" s="36"/>
      <c r="SA14" s="36"/>
      <c r="SB14" s="36"/>
      <c r="SC14" s="36"/>
      <c r="SD14" s="36"/>
      <c r="SE14" s="36"/>
      <c r="SZ14" s="36"/>
      <c r="TA14" s="36"/>
      <c r="TB14" s="36"/>
      <c r="TC14" s="36"/>
      <c r="TD14" s="36"/>
      <c r="TE14" s="36"/>
      <c r="TF14" s="36"/>
      <c r="TG14" s="36"/>
    </row>
    <row r="15" spans="1:556" ht="17" x14ac:dyDescent="0.2">
      <c r="P15" s="10"/>
      <c r="Q15" s="10"/>
      <c r="R15" s="10"/>
      <c r="QV15" s="36"/>
      <c r="RD15"/>
      <c r="RX15" s="36"/>
      <c r="RY15" s="36"/>
      <c r="RZ15" s="36"/>
      <c r="SA15" s="36"/>
      <c r="SB15" s="36"/>
      <c r="SC15" s="36"/>
      <c r="SD15" s="36"/>
      <c r="SE15" s="36"/>
      <c r="SZ15" s="36"/>
      <c r="TA15" s="36"/>
      <c r="TB15" s="36"/>
      <c r="TC15" s="36"/>
      <c r="TD15" s="36"/>
      <c r="TE15" s="36"/>
      <c r="TF15" s="36"/>
      <c r="TG15" s="36"/>
    </row>
    <row r="16" spans="1:556" ht="17" x14ac:dyDescent="0.2">
      <c r="B16" s="23" t="s">
        <v>51</v>
      </c>
      <c r="P16" s="10"/>
      <c r="Q16" s="10"/>
      <c r="R16" s="10"/>
      <c r="AN16" s="4"/>
      <c r="AU16" s="42">
        <v>11.4</v>
      </c>
      <c r="BQ16" s="4"/>
      <c r="BX16" s="42">
        <v>11.4</v>
      </c>
      <c r="CT16" s="4"/>
      <c r="DA16" s="42">
        <v>11.4</v>
      </c>
      <c r="DX16" s="4"/>
      <c r="EE16" s="42">
        <v>11.4</v>
      </c>
      <c r="EZ16" s="4"/>
      <c r="FG16" s="42">
        <v>11.4</v>
      </c>
      <c r="GB16" s="4"/>
      <c r="GI16" s="42">
        <v>11.4</v>
      </c>
      <c r="HD16" s="4"/>
      <c r="HK16" s="42">
        <v>11.4</v>
      </c>
      <c r="IF16" s="4"/>
      <c r="IM16" s="42">
        <v>11.4</v>
      </c>
      <c r="JH16" s="4"/>
      <c r="JO16" s="42">
        <v>11.4</v>
      </c>
      <c r="KJ16" s="4"/>
      <c r="KQ16" s="42">
        <v>11.4</v>
      </c>
      <c r="LL16" s="4"/>
      <c r="LS16" s="42">
        <v>11.4</v>
      </c>
      <c r="MN16" s="4"/>
      <c r="MU16" s="42">
        <v>11.4</v>
      </c>
      <c r="NP16" s="4"/>
      <c r="NW16" s="42">
        <v>11.4</v>
      </c>
      <c r="OR16" s="4"/>
      <c r="OY16" s="42">
        <v>11.4</v>
      </c>
      <c r="PT16" s="4"/>
      <c r="QA16" s="42">
        <v>11.4</v>
      </c>
      <c r="QV16" s="4"/>
      <c r="RC16" s="42">
        <v>11.4</v>
      </c>
      <c r="RD16"/>
      <c r="RX16" s="4"/>
      <c r="RY16" s="36"/>
      <c r="RZ16" s="36"/>
      <c r="SA16" s="36"/>
      <c r="SB16" s="36"/>
      <c r="SC16" s="36"/>
      <c r="SD16" s="36"/>
      <c r="SE16" s="42">
        <v>11.4</v>
      </c>
      <c r="SZ16" s="4"/>
      <c r="TA16" s="36"/>
      <c r="TB16" s="36"/>
      <c r="TC16" s="36"/>
      <c r="TD16" s="36"/>
      <c r="TE16" s="36"/>
      <c r="TF16" s="36"/>
      <c r="TG16" s="42">
        <v>11.4</v>
      </c>
    </row>
    <row r="17" spans="1:527" ht="17" x14ac:dyDescent="0.2">
      <c r="B17" s="30" t="s">
        <v>50</v>
      </c>
      <c r="P17" s="10"/>
      <c r="Q17" s="10"/>
      <c r="R17" s="10"/>
      <c r="AN17" s="4"/>
      <c r="AU17" s="52">
        <v>17.7</v>
      </c>
      <c r="BQ17" s="4"/>
      <c r="BX17" s="52">
        <v>12.4</v>
      </c>
      <c r="CT17" s="4"/>
      <c r="DA17" s="52">
        <v>12.4</v>
      </c>
      <c r="DX17" s="4"/>
      <c r="EE17" s="52">
        <v>12.4</v>
      </c>
      <c r="EZ17" s="4"/>
      <c r="FG17" s="52">
        <v>12.4</v>
      </c>
      <c r="GB17" s="4"/>
      <c r="GI17" s="52">
        <v>12.4</v>
      </c>
      <c r="HD17" s="4"/>
      <c r="HK17" s="52">
        <v>12.4</v>
      </c>
      <c r="IF17" s="4"/>
      <c r="IM17" s="52">
        <v>12.4</v>
      </c>
      <c r="JH17" s="4"/>
      <c r="JO17" s="52">
        <v>12.4</v>
      </c>
      <c r="KJ17" s="4"/>
      <c r="KQ17" s="52">
        <v>12.4</v>
      </c>
      <c r="LL17" s="4"/>
      <c r="LS17" s="52">
        <v>12.4</v>
      </c>
      <c r="MN17" s="4"/>
      <c r="MU17" s="52">
        <v>12.4</v>
      </c>
      <c r="NP17" s="4"/>
      <c r="NW17" s="52">
        <v>12.4</v>
      </c>
      <c r="OR17" s="4"/>
      <c r="OY17" s="52">
        <v>12.4</v>
      </c>
      <c r="PT17" s="4"/>
      <c r="QA17" s="52">
        <v>12.4</v>
      </c>
      <c r="QV17" s="4"/>
      <c r="RC17" s="52">
        <v>12.4</v>
      </c>
      <c r="RD17"/>
      <c r="RX17" s="4"/>
      <c r="RY17" s="36"/>
      <c r="RZ17" s="36"/>
      <c r="SA17" s="36"/>
      <c r="SB17" s="36"/>
      <c r="SC17" s="36"/>
      <c r="SD17" s="36"/>
      <c r="SE17" s="52">
        <v>12.4</v>
      </c>
      <c r="SZ17" s="4"/>
      <c r="TA17" s="36"/>
      <c r="TB17" s="36"/>
      <c r="TC17" s="36"/>
      <c r="TD17" s="36"/>
      <c r="TE17" s="36"/>
      <c r="TF17" s="36"/>
      <c r="TG17" s="52">
        <v>12.4</v>
      </c>
    </row>
    <row r="18" spans="1:527" ht="17" x14ac:dyDescent="0.2">
      <c r="A18" s="5"/>
      <c r="B18" s="31" t="s">
        <v>63</v>
      </c>
      <c r="C18" s="20"/>
      <c r="P18" s="10"/>
      <c r="Q18" s="10"/>
      <c r="R18" s="10"/>
      <c r="AN18" s="4"/>
      <c r="AU18" s="44">
        <v>20.7</v>
      </c>
      <c r="BQ18" s="4"/>
      <c r="BX18" s="44">
        <v>15</v>
      </c>
      <c r="CT18" s="4"/>
      <c r="DA18" s="44">
        <v>15</v>
      </c>
      <c r="DX18" s="4"/>
      <c r="EE18" s="44">
        <v>0</v>
      </c>
      <c r="EZ18" s="4"/>
      <c r="FG18" s="44">
        <v>0</v>
      </c>
      <c r="GB18" s="4"/>
      <c r="GI18" s="44">
        <v>0</v>
      </c>
      <c r="HD18" s="4"/>
      <c r="HK18" s="44">
        <v>0</v>
      </c>
      <c r="IF18" s="4"/>
      <c r="IM18" s="44">
        <v>0</v>
      </c>
      <c r="JH18" s="4"/>
      <c r="JO18" s="44">
        <v>0</v>
      </c>
      <c r="KJ18" s="4"/>
      <c r="KQ18" s="44">
        <v>0</v>
      </c>
      <c r="LL18" s="4"/>
      <c r="LS18" s="44">
        <v>0</v>
      </c>
      <c r="MN18" s="4"/>
      <c r="MU18" s="44">
        <v>0</v>
      </c>
      <c r="NP18" s="4"/>
      <c r="NW18" s="44">
        <v>0</v>
      </c>
      <c r="OR18" s="4"/>
      <c r="OY18" s="44">
        <v>0</v>
      </c>
      <c r="PT18" s="4"/>
      <c r="QA18" s="44">
        <v>0</v>
      </c>
      <c r="QV18" s="4"/>
      <c r="RC18" s="44">
        <v>0</v>
      </c>
      <c r="RD18"/>
      <c r="RX18" s="4"/>
      <c r="RY18" s="36"/>
      <c r="RZ18" s="36"/>
      <c r="SA18" s="36"/>
      <c r="SB18" s="36"/>
      <c r="SC18" s="36"/>
      <c r="SD18" s="36"/>
      <c r="SE18" s="44">
        <v>0</v>
      </c>
      <c r="SZ18" s="4"/>
      <c r="TA18" s="36"/>
      <c r="TB18" s="36"/>
      <c r="TC18" s="36"/>
      <c r="TD18" s="36"/>
      <c r="TE18" s="36"/>
      <c r="TF18" s="36"/>
      <c r="TG18" s="44">
        <v>0</v>
      </c>
    </row>
    <row r="19" spans="1:527" ht="17" x14ac:dyDescent="0.2">
      <c r="A19" s="5"/>
      <c r="B19" s="35" t="s">
        <v>75</v>
      </c>
      <c r="C19" s="20"/>
      <c r="P19" s="10"/>
      <c r="Q19" s="10"/>
      <c r="R19" s="10"/>
      <c r="AN19" s="4"/>
      <c r="AU19" s="45">
        <v>20.7</v>
      </c>
      <c r="BQ19" s="4"/>
      <c r="BX19" s="45">
        <v>17.100000000000001</v>
      </c>
      <c r="CT19" s="4"/>
      <c r="DA19" s="45">
        <v>17.100000000000001</v>
      </c>
      <c r="DX19" s="4"/>
      <c r="EE19" s="45">
        <v>0</v>
      </c>
      <c r="EZ19" s="4"/>
      <c r="FG19" s="45">
        <v>0</v>
      </c>
      <c r="GB19" s="4"/>
      <c r="GI19" s="45">
        <v>0</v>
      </c>
      <c r="HD19" s="4"/>
      <c r="HK19" s="45">
        <v>0</v>
      </c>
      <c r="IF19" s="4"/>
      <c r="IM19" s="45">
        <v>0</v>
      </c>
      <c r="JH19" s="4"/>
      <c r="JO19" s="45">
        <v>0</v>
      </c>
      <c r="KJ19" s="4"/>
      <c r="KQ19" s="45">
        <v>0</v>
      </c>
      <c r="LL19" s="4"/>
      <c r="LS19" s="45">
        <v>0</v>
      </c>
      <c r="MN19" s="4"/>
      <c r="MU19" s="45">
        <v>0</v>
      </c>
      <c r="NP19" s="4"/>
      <c r="NW19" s="45">
        <v>0</v>
      </c>
      <c r="OR19" s="4"/>
      <c r="OY19" s="45">
        <v>0</v>
      </c>
      <c r="PT19" s="4"/>
      <c r="QA19" s="45">
        <v>0</v>
      </c>
      <c r="QV19" s="4"/>
      <c r="RC19" s="45">
        <v>0</v>
      </c>
      <c r="RD19"/>
      <c r="RX19" s="4"/>
      <c r="RY19" s="36"/>
      <c r="RZ19" s="36"/>
      <c r="SA19" s="36"/>
      <c r="SB19" s="36"/>
      <c r="SC19" s="36"/>
      <c r="SD19" s="36"/>
      <c r="SE19" s="45">
        <v>0</v>
      </c>
      <c r="SZ19" s="4"/>
      <c r="TA19" s="36"/>
      <c r="TB19" s="36"/>
      <c r="TC19" s="36"/>
      <c r="TD19" s="36"/>
      <c r="TE19" s="36"/>
      <c r="TF19" s="36"/>
      <c r="TG19" s="45">
        <v>0</v>
      </c>
    </row>
    <row r="20" spans="1:527" ht="17" x14ac:dyDescent="0.2">
      <c r="A20" s="5"/>
      <c r="B20" s="34" t="s">
        <v>48</v>
      </c>
      <c r="C20" s="20"/>
      <c r="P20" s="10"/>
      <c r="Q20" s="10"/>
      <c r="R20" s="10"/>
      <c r="AN20" s="4"/>
      <c r="AU20" s="46">
        <v>46.2</v>
      </c>
      <c r="BQ20" s="4"/>
      <c r="BX20" s="46">
        <v>46.6</v>
      </c>
      <c r="CT20" s="4"/>
      <c r="DA20" s="46">
        <v>46.6</v>
      </c>
      <c r="DX20" s="4"/>
      <c r="EE20" s="46">
        <v>46.6</v>
      </c>
      <c r="EZ20" s="4"/>
      <c r="FG20" s="46">
        <v>46.6</v>
      </c>
      <c r="GB20" s="4"/>
      <c r="GI20" s="46">
        <v>46.6</v>
      </c>
      <c r="HD20" s="4"/>
      <c r="HK20" s="46">
        <v>46.6</v>
      </c>
      <c r="IF20" s="4"/>
      <c r="IM20" s="46">
        <v>46.6</v>
      </c>
      <c r="JH20" s="4"/>
      <c r="JO20" s="46">
        <v>46.6</v>
      </c>
      <c r="KJ20" s="4"/>
      <c r="KQ20" s="46">
        <v>46.6</v>
      </c>
      <c r="LL20" s="4"/>
      <c r="LS20" s="46">
        <v>46.6</v>
      </c>
      <c r="MN20" s="4"/>
      <c r="MU20" s="46">
        <v>46.6</v>
      </c>
      <c r="NP20" s="4"/>
      <c r="NW20" s="46">
        <v>46.6</v>
      </c>
      <c r="OR20" s="4"/>
      <c r="OY20" s="46">
        <v>46.6</v>
      </c>
      <c r="PT20" s="4"/>
      <c r="QA20" s="46">
        <v>46.6</v>
      </c>
      <c r="QV20" s="4"/>
      <c r="RC20" s="46">
        <v>46.6</v>
      </c>
      <c r="RD20"/>
      <c r="RX20" s="4"/>
      <c r="RY20" s="36"/>
      <c r="RZ20" s="36"/>
      <c r="SA20" s="36"/>
      <c r="SB20" s="36"/>
      <c r="SC20" s="36"/>
      <c r="SD20" s="36"/>
      <c r="SE20" s="46">
        <v>46.6</v>
      </c>
      <c r="SZ20" s="4"/>
      <c r="TA20" s="36"/>
      <c r="TB20" s="36"/>
      <c r="TC20" s="36"/>
      <c r="TD20" s="36"/>
      <c r="TE20" s="36"/>
      <c r="TF20" s="36"/>
      <c r="TG20" s="46">
        <v>46.6</v>
      </c>
    </row>
    <row r="21" spans="1:527" ht="17" x14ac:dyDescent="0.2">
      <c r="A21" s="5"/>
      <c r="B21" s="24" t="s">
        <v>49</v>
      </c>
      <c r="C21" s="20"/>
      <c r="P21" s="10"/>
      <c r="Q21" s="10"/>
      <c r="R21" s="10"/>
      <c r="AN21" s="4"/>
      <c r="AU21" s="47">
        <v>70.5</v>
      </c>
      <c r="BQ21" s="4"/>
      <c r="BX21" s="47">
        <v>47.6</v>
      </c>
      <c r="CT21" s="4"/>
      <c r="DA21" s="47">
        <v>47.6</v>
      </c>
      <c r="DX21" s="4"/>
      <c r="EE21" s="47">
        <v>47.6</v>
      </c>
      <c r="EZ21" s="4"/>
      <c r="FG21" s="47">
        <v>47.6</v>
      </c>
      <c r="GB21" s="4"/>
      <c r="GI21" s="47">
        <v>47.6</v>
      </c>
      <c r="HD21" s="4"/>
      <c r="HK21" s="47">
        <v>47.6</v>
      </c>
      <c r="IF21" s="4"/>
      <c r="IM21" s="47">
        <v>47.6</v>
      </c>
      <c r="JH21" s="4"/>
      <c r="JO21" s="47">
        <v>47.6</v>
      </c>
      <c r="KJ21" s="4"/>
      <c r="KQ21" s="47">
        <v>47.6</v>
      </c>
      <c r="LL21" s="4"/>
      <c r="LS21" s="47">
        <v>47.6</v>
      </c>
      <c r="MN21" s="4"/>
      <c r="MU21" s="47">
        <v>47.6</v>
      </c>
      <c r="NP21" s="4"/>
      <c r="NW21" s="47">
        <v>47.6</v>
      </c>
      <c r="OR21" s="4"/>
      <c r="OY21" s="47">
        <v>47.6</v>
      </c>
      <c r="PT21" s="4"/>
      <c r="QA21" s="47">
        <v>47.6</v>
      </c>
      <c r="QV21" s="4"/>
      <c r="RC21" s="47">
        <v>47.6</v>
      </c>
      <c r="RD21"/>
      <c r="RX21" s="4"/>
      <c r="RY21" s="36"/>
      <c r="RZ21" s="36"/>
      <c r="SA21" s="36"/>
      <c r="SB21" s="36"/>
      <c r="SC21" s="36"/>
      <c r="SD21" s="36"/>
      <c r="SE21" s="47">
        <v>47.6</v>
      </c>
      <c r="SZ21" s="4"/>
      <c r="TA21" s="36"/>
      <c r="TB21" s="36"/>
      <c r="TC21" s="36"/>
      <c r="TD21" s="36"/>
      <c r="TE21" s="36"/>
      <c r="TF21" s="36"/>
      <c r="TG21" s="47">
        <v>47.6</v>
      </c>
    </row>
    <row r="22" spans="1:527" ht="17" x14ac:dyDescent="0.2">
      <c r="A22" s="5"/>
      <c r="B22" s="33" t="s">
        <v>62</v>
      </c>
      <c r="C22" s="20"/>
      <c r="P22" s="10"/>
      <c r="Q22" s="10"/>
      <c r="R22" s="10"/>
      <c r="AN22" s="4"/>
      <c r="AU22" s="48">
        <v>74.400000000000006</v>
      </c>
      <c r="BQ22" s="4"/>
      <c r="BX22" s="48">
        <v>50.2</v>
      </c>
      <c r="CT22" s="4"/>
      <c r="DA22" s="48">
        <v>50.2</v>
      </c>
      <c r="DX22" s="4"/>
      <c r="EE22" s="48">
        <v>50.2</v>
      </c>
      <c r="EZ22" s="4"/>
      <c r="FG22" s="48">
        <v>50.2</v>
      </c>
      <c r="GB22" s="4"/>
      <c r="GI22" s="48">
        <v>50.2</v>
      </c>
      <c r="HD22" s="4"/>
      <c r="HK22" s="48">
        <v>50.2</v>
      </c>
      <c r="IF22" s="4"/>
      <c r="IM22" s="48">
        <v>50.2</v>
      </c>
      <c r="JH22" s="4"/>
      <c r="JO22" s="48">
        <v>50.2</v>
      </c>
      <c r="KJ22" s="4"/>
      <c r="KQ22" s="48">
        <v>50.2</v>
      </c>
      <c r="LL22" s="4"/>
      <c r="LS22" s="48">
        <v>50.2</v>
      </c>
      <c r="MN22" s="4"/>
      <c r="MU22" s="48">
        <v>50.2</v>
      </c>
      <c r="NP22" s="4"/>
      <c r="NW22" s="48">
        <v>50.2</v>
      </c>
      <c r="OR22" s="4"/>
      <c r="OY22" s="48">
        <v>50.2</v>
      </c>
      <c r="PT22" s="4"/>
      <c r="QA22" s="48">
        <v>50.2</v>
      </c>
      <c r="QV22" s="4"/>
      <c r="RC22" s="48">
        <v>50.2</v>
      </c>
      <c r="RD22"/>
      <c r="RX22" s="4"/>
      <c r="RY22" s="36"/>
      <c r="RZ22" s="36"/>
      <c r="SA22" s="36"/>
      <c r="SB22" s="36"/>
      <c r="SC22" s="36"/>
      <c r="SD22" s="36"/>
      <c r="SE22" s="48">
        <v>50.2</v>
      </c>
      <c r="SZ22" s="4"/>
      <c r="TA22" s="36"/>
      <c r="TB22" s="36"/>
      <c r="TC22" s="36"/>
      <c r="TD22" s="36"/>
      <c r="TE22" s="36"/>
      <c r="TF22" s="36"/>
      <c r="TG22" s="48">
        <v>50.2</v>
      </c>
    </row>
    <row r="23" spans="1:527" ht="17" x14ac:dyDescent="0.2">
      <c r="A23" s="5"/>
      <c r="B23" s="25" t="s">
        <v>32</v>
      </c>
      <c r="C23" s="20"/>
      <c r="P23" s="10"/>
      <c r="Q23" s="10"/>
      <c r="R23" s="10"/>
      <c r="AN23" s="4"/>
      <c r="AU23" s="49">
        <v>76.7</v>
      </c>
      <c r="BQ23" s="4"/>
      <c r="BX23" s="49">
        <v>54.7</v>
      </c>
      <c r="CT23" s="4"/>
      <c r="DA23" s="49">
        <v>54.7</v>
      </c>
      <c r="DX23" s="4"/>
      <c r="EE23" s="49">
        <v>80</v>
      </c>
      <c r="EZ23" s="4"/>
      <c r="FG23" s="49">
        <v>54.7</v>
      </c>
      <c r="GB23" s="4"/>
      <c r="GI23" s="49">
        <v>54.7</v>
      </c>
      <c r="HD23" s="4"/>
      <c r="HK23" s="49">
        <v>54.7</v>
      </c>
      <c r="IF23" s="4"/>
      <c r="IM23" s="49">
        <v>54.7</v>
      </c>
      <c r="JH23" s="4"/>
      <c r="JO23" s="49">
        <v>54.7</v>
      </c>
      <c r="KJ23" s="4"/>
      <c r="KQ23" s="49">
        <v>54.7</v>
      </c>
      <c r="LL23" s="4"/>
      <c r="LS23" s="49">
        <v>54.7</v>
      </c>
      <c r="MN23" s="4"/>
      <c r="MU23" s="49">
        <v>54.7</v>
      </c>
      <c r="NP23" s="4"/>
      <c r="NW23" s="49">
        <v>54.7</v>
      </c>
      <c r="OR23" s="4"/>
      <c r="OY23" s="49">
        <v>54.7</v>
      </c>
      <c r="PT23" s="4"/>
      <c r="QA23" s="49">
        <v>54.7</v>
      </c>
      <c r="QV23" s="4"/>
      <c r="RC23" s="49">
        <v>54.7</v>
      </c>
      <c r="RD23"/>
      <c r="RX23" s="4"/>
      <c r="RY23" s="36"/>
      <c r="RZ23" s="36"/>
      <c r="SA23" s="36"/>
      <c r="SB23" s="36"/>
      <c r="SC23" s="36"/>
      <c r="SD23" s="36"/>
      <c r="SE23" s="49">
        <v>54.7</v>
      </c>
      <c r="SZ23" s="4"/>
      <c r="TA23" s="36"/>
      <c r="TB23" s="36"/>
      <c r="TC23" s="36"/>
      <c r="TD23" s="36"/>
      <c r="TE23" s="36"/>
      <c r="TF23" s="36"/>
      <c r="TG23" s="49">
        <v>54.7</v>
      </c>
    </row>
    <row r="24" spans="1:527" x14ac:dyDescent="0.2">
      <c r="B24" s="29" t="s">
        <v>54</v>
      </c>
      <c r="C24" s="2"/>
    </row>
    <row r="25" spans="1:527" x14ac:dyDescent="0.2">
      <c r="A25" s="5"/>
      <c r="B25" s="5"/>
      <c r="C25" s="20"/>
      <c r="EE25" s="36" t="s">
        <v>250</v>
      </c>
      <c r="QC25" s="2"/>
      <c r="QD25" s="2"/>
      <c r="QE25" s="2"/>
      <c r="QF25" s="2"/>
      <c r="QG25" s="2"/>
      <c r="QH25" s="2"/>
      <c r="QI25" s="2"/>
      <c r="QJ25" s="2"/>
      <c r="QK25" s="2"/>
    </row>
    <row r="26" spans="1:527" x14ac:dyDescent="0.2">
      <c r="A26" s="5"/>
      <c r="B26" s="5"/>
      <c r="C26" s="20"/>
    </row>
    <row r="27" spans="1:527" x14ac:dyDescent="0.2">
      <c r="A27" s="5"/>
      <c r="B27" s="5"/>
      <c r="C27" s="20"/>
    </row>
    <row r="28" spans="1:527" x14ac:dyDescent="0.2">
      <c r="A28" s="5"/>
      <c r="B28" s="5"/>
      <c r="C28" s="5"/>
    </row>
    <row r="31" spans="1:527" x14ac:dyDescent="0.2">
      <c r="B31" s="60"/>
    </row>
  </sheetData>
  <sheetProtection sheet="1" formatCells="0" formatColumns="0" formatRows="0"/>
  <autoFilter ref="A1:UJ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13">
      <sortCondition descending="1" ref="F1:F14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13">
    <cfRule type="expression" dxfId="131" priority="63" stopIfTrue="1">
      <formula>IF($AM4&lt;&gt;"",1,0)</formula>
    </cfRule>
  </conditionalFormatting>
  <conditionalFormatting sqref="AV4:BX13">
    <cfRule type="expression" dxfId="130" priority="62" stopIfTrue="1">
      <formula>IF($BP4&lt;&gt;"",1,0)</formula>
    </cfRule>
  </conditionalFormatting>
  <conditionalFormatting sqref="K1:K1048576 O1:O1048576 M1:M1048576">
    <cfRule type="expression" dxfId="129" priority="59">
      <formula>IF(K1=$BY$1,1,0)</formula>
    </cfRule>
    <cfRule type="expression" dxfId="128" priority="60">
      <formula>IF(K1=$AV$1,1,0)</formula>
    </cfRule>
    <cfRule type="expression" dxfId="127" priority="61">
      <formula>IF(K1=$S$1,1,0)</formula>
    </cfRule>
  </conditionalFormatting>
  <conditionalFormatting sqref="BY4:DA13">
    <cfRule type="expression" dxfId="126" priority="49" stopIfTrue="1">
      <formula>IF($CS4&lt;&gt;"",1,0)</formula>
    </cfRule>
  </conditionalFormatting>
  <conditionalFormatting sqref="A4:A1048576">
    <cfRule type="expression" dxfId="125" priority="35">
      <formula>AND(G4="P",F4="")</formula>
    </cfRule>
    <cfRule type="expression" dxfId="124" priority="57" stopIfTrue="1">
      <formula>IF(A4&gt;8,1,0)</formula>
    </cfRule>
  </conditionalFormatting>
  <conditionalFormatting sqref="H1:H1048576">
    <cfRule type="containsText" dxfId="123" priority="52" operator="containsText" text="No DD">
      <formula>NOT(ISERROR(SEARCH("No DD",H1)))</formula>
    </cfRule>
    <cfRule type="containsText" dxfId="122" priority="53" operator="containsText" text="Merit">
      <formula>NOT(ISERROR(SEARCH("Merit",H1)))</formula>
    </cfRule>
    <cfRule type="containsText" dxfId="121" priority="54" operator="containsText" text="Excellence">
      <formula>NOT(ISERROR(SEARCH("Excellence",H1)))</formula>
    </cfRule>
    <cfRule type="containsText" dxfId="120" priority="55" operator="containsText" text="Worlds Team">
      <formula>NOT(ISERROR(SEARCH("Worlds Team",H1)))</formula>
    </cfRule>
    <cfRule type="containsText" dxfId="119" priority="56" operator="containsText" text="National Team">
      <formula>NOT(ISERROR(SEARCH("National Team",H1)))</formula>
    </cfRule>
  </conditionalFormatting>
  <conditionalFormatting sqref="AR24:AR1048576 BU24:BU1048576 EB24:EB1048576 BU1:BU22 CX1:CX1048576 EB1:EB22 FD1:FD1048576 GF1:GF1048576 HH1:HH1048576 IJ1:IJ1048576 JL1:JL1048576 KN1:KN1048576 LP1:LP1048576 MR1:MR1048576 NT1:NT1048576 OV1:OV1048576 PX1:PX1048576 AR1:AR22 SB1:SB23 QZ1:QZ23 TD1:TD23">
    <cfRule type="cellIs" dxfId="118" priority="50" operator="between">
      <formula>AU$23</formula>
      <formula>1000</formula>
    </cfRule>
    <cfRule type="cellIs" dxfId="117" priority="51" operator="between">
      <formula>AU$22</formula>
      <formula>AU$23</formula>
    </cfRule>
    <cfRule type="cellIs" dxfId="116" priority="58" operator="between">
      <formula>AU$21</formula>
      <formula>AU$22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3 RX1:RX23 SZ1:SZ23">
    <cfRule type="cellIs" dxfId="115" priority="158912" operator="between">
      <formula>AU$16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3 RY1:RY23 TA1:TA23">
    <cfRule type="cellIs" dxfId="114" priority="158963" operator="between">
      <formula>AU$20</formula>
      <formula>1000</formula>
    </cfRule>
  </conditionalFormatting>
  <conditionalFormatting sqref="EC1:EC1048576 FE1:FE1048576 GG1:GG1048576 HI1:HI1048576 IK1:IK1048576 JM1:JM1048576 KO1:KO1048576 LQ1:LQ1048576 MS1:MS1048576 NU1:NU1048576 OW1:OW1048576 PY1:PY1048576 SC1:SC23 RA1:RA23 TE1:TE23">
    <cfRule type="cellIs" dxfId="113" priority="159017" stopIfTrue="1" operator="between">
      <formula>EE$17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SD1:SD23 RB1:RB23 TF1:TF23">
    <cfRule type="cellIs" dxfId="112" priority="159218" operator="between">
      <formula>AU$20</formula>
      <formula>AU$21</formula>
    </cfRule>
    <cfRule type="cellIs" dxfId="111" priority="159219" operator="between">
      <formula>AU$21</formula>
      <formula>AU$22</formula>
    </cfRule>
    <cfRule type="cellIs" dxfId="110" priority="159220" operator="between">
      <formula>AU$22</formula>
      <formula>AU$23</formula>
    </cfRule>
    <cfRule type="cellIs" dxfId="109" priority="159221" operator="between">
      <formula>AU$23</formula>
      <formula>1000</formula>
    </cfRule>
  </conditionalFormatting>
  <conditionalFormatting sqref="FC1:FC1048576 GE1:GE1048576 HG1:HG1048576 II1:II1048576 JK1:JK1048576 KM1:KM1048576 LO1:LO1048576 MQ1:MQ1048576 NS1:NS1048576 OU1:OU1048576 PW1:PW1048576 EA1:EA1048576 SA1:SA23 QY1:QY23 TC1:TC23">
    <cfRule type="cellIs" dxfId="108" priority="159424" operator="between">
      <formula>EE$17</formula>
      <formula>1000</formula>
    </cfRule>
  </conditionalFormatting>
  <conditionalFormatting sqref="AQ1:AQ1048576 BT1:BT1048576 CW1:CW1048576">
    <cfRule type="cellIs" dxfId="107" priority="2" operator="between">
      <formula>AU$17</formula>
      <formula>AU$18</formula>
    </cfRule>
    <cfRule type="cellIs" dxfId="106" priority="159422" operator="between">
      <formula>AU$19</formula>
      <formula>1000</formula>
    </cfRule>
    <cfRule type="cellIs" dxfId="105" priority="159423" operator="between">
      <formula>AU$18</formula>
      <formula>AU$19</formula>
    </cfRule>
  </conditionalFormatting>
  <conditionalFormatting sqref="AS1:AS1048576 BV1:BV1048576 CY1:CY1048576">
    <cfRule type="cellIs" dxfId="104" priority="1" operator="between">
      <formula>AU$17</formula>
      <formula>AU$18</formula>
    </cfRule>
    <cfRule type="cellIs" dxfId="103" priority="159014" operator="between">
      <formula>AU$19</formula>
      <formula>1000</formula>
    </cfRule>
    <cfRule type="cellIs" dxfId="102" priority="159015" operator="between">
      <formula>AU$18</formula>
      <formula>AU$19</formula>
    </cfRule>
    <cfRule type="cellIs" dxfId="101" priority="159016" operator="between">
      <formula>AU$16</formula>
      <formula>AU$17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J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hidden="1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111</v>
      </c>
      <c r="K1" s="71" t="s">
        <v>30</v>
      </c>
      <c r="L1" s="73" t="s">
        <v>112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189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199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234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246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103</v>
      </c>
      <c r="T2" s="67"/>
      <c r="U2" s="67"/>
      <c r="V2" s="67"/>
      <c r="W2" s="67" t="s">
        <v>104</v>
      </c>
      <c r="X2" s="67"/>
      <c r="Y2" s="67"/>
      <c r="Z2" s="67"/>
      <c r="AA2" s="67" t="s">
        <v>105</v>
      </c>
      <c r="AB2" s="67"/>
      <c r="AC2" s="67"/>
      <c r="AD2" s="67"/>
      <c r="AE2" s="67" t="s">
        <v>106</v>
      </c>
      <c r="AF2" s="67"/>
      <c r="AG2" s="67"/>
      <c r="AH2" s="67"/>
      <c r="AI2" s="79" t="s">
        <v>107</v>
      </c>
      <c r="AJ2" s="79"/>
      <c r="AK2" s="79"/>
      <c r="AL2" s="79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68" t="s">
        <v>103</v>
      </c>
      <c r="AW2" s="68"/>
      <c r="AX2" s="68"/>
      <c r="AY2" s="68"/>
      <c r="AZ2" s="68" t="s">
        <v>104</v>
      </c>
      <c r="BA2" s="68"/>
      <c r="BB2" s="68"/>
      <c r="BC2" s="68"/>
      <c r="BD2" s="68" t="s">
        <v>105</v>
      </c>
      <c r="BE2" s="68"/>
      <c r="BF2" s="68"/>
      <c r="BG2" s="68"/>
      <c r="BH2" s="68" t="s">
        <v>106</v>
      </c>
      <c r="BI2" s="68"/>
      <c r="BJ2" s="68"/>
      <c r="BK2" s="68"/>
      <c r="BL2" s="77" t="s">
        <v>107</v>
      </c>
      <c r="BM2" s="77"/>
      <c r="BN2" s="77"/>
      <c r="BO2" s="77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67" t="s">
        <v>103</v>
      </c>
      <c r="BZ2" s="67"/>
      <c r="CA2" s="67"/>
      <c r="CB2" s="67"/>
      <c r="CC2" s="67" t="s">
        <v>104</v>
      </c>
      <c r="CD2" s="67"/>
      <c r="CE2" s="67"/>
      <c r="CF2" s="67"/>
      <c r="CG2" s="67" t="s">
        <v>105</v>
      </c>
      <c r="CH2" s="67"/>
      <c r="CI2" s="67"/>
      <c r="CJ2" s="67"/>
      <c r="CK2" s="67" t="s">
        <v>106</v>
      </c>
      <c r="CL2" s="67"/>
      <c r="CM2" s="67"/>
      <c r="CN2" s="67"/>
      <c r="CO2" s="79" t="s">
        <v>107</v>
      </c>
      <c r="CP2" s="79"/>
      <c r="CQ2" s="79"/>
      <c r="CR2" s="79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67" t="s">
        <v>103</v>
      </c>
      <c r="DE2" s="67"/>
      <c r="DF2" s="67"/>
      <c r="DG2" s="67"/>
      <c r="DH2" s="67" t="s">
        <v>104</v>
      </c>
      <c r="DI2" s="67"/>
      <c r="DJ2" s="67"/>
      <c r="DK2" s="67"/>
      <c r="DL2" s="67" t="s">
        <v>105</v>
      </c>
      <c r="DM2" s="67"/>
      <c r="DN2" s="67"/>
      <c r="DO2" s="67"/>
      <c r="DP2" s="67" t="s">
        <v>106</v>
      </c>
      <c r="DQ2" s="67"/>
      <c r="DR2" s="67"/>
      <c r="DS2" s="67"/>
      <c r="DT2" s="76" t="s">
        <v>107</v>
      </c>
      <c r="DU2" s="76"/>
      <c r="DV2" s="76"/>
      <c r="DW2" s="76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68" t="s">
        <v>103</v>
      </c>
      <c r="EG2" s="68"/>
      <c r="EH2" s="68"/>
      <c r="EI2" s="68"/>
      <c r="EJ2" s="68" t="s">
        <v>104</v>
      </c>
      <c r="EK2" s="68"/>
      <c r="EL2" s="68"/>
      <c r="EM2" s="68"/>
      <c r="EN2" s="68" t="s">
        <v>105</v>
      </c>
      <c r="EO2" s="68"/>
      <c r="EP2" s="68"/>
      <c r="EQ2" s="68"/>
      <c r="ER2" s="68" t="s">
        <v>106</v>
      </c>
      <c r="ES2" s="68"/>
      <c r="ET2" s="68"/>
      <c r="EU2" s="68"/>
      <c r="EV2" s="77" t="s">
        <v>107</v>
      </c>
      <c r="EW2" s="77"/>
      <c r="EX2" s="77"/>
      <c r="EY2" s="77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67" t="s">
        <v>103</v>
      </c>
      <c r="FI2" s="67"/>
      <c r="FJ2" s="67"/>
      <c r="FK2" s="67"/>
      <c r="FL2" s="67" t="s">
        <v>104</v>
      </c>
      <c r="FM2" s="67"/>
      <c r="FN2" s="67"/>
      <c r="FO2" s="67"/>
      <c r="FP2" s="67" t="s">
        <v>105</v>
      </c>
      <c r="FQ2" s="67"/>
      <c r="FR2" s="67"/>
      <c r="FS2" s="67"/>
      <c r="FT2" s="67" t="s">
        <v>106</v>
      </c>
      <c r="FU2" s="67"/>
      <c r="FV2" s="67"/>
      <c r="FW2" s="67"/>
      <c r="FX2" s="76" t="s">
        <v>107</v>
      </c>
      <c r="FY2" s="76"/>
      <c r="FZ2" s="76"/>
      <c r="GA2" s="76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68" t="s">
        <v>103</v>
      </c>
      <c r="GK2" s="68"/>
      <c r="GL2" s="68"/>
      <c r="GM2" s="68"/>
      <c r="GN2" s="68" t="s">
        <v>104</v>
      </c>
      <c r="GO2" s="68"/>
      <c r="GP2" s="68"/>
      <c r="GQ2" s="68"/>
      <c r="GR2" s="68" t="s">
        <v>105</v>
      </c>
      <c r="GS2" s="68"/>
      <c r="GT2" s="68"/>
      <c r="GU2" s="68"/>
      <c r="GV2" s="68" t="s">
        <v>106</v>
      </c>
      <c r="GW2" s="68"/>
      <c r="GX2" s="68"/>
      <c r="GY2" s="68"/>
      <c r="GZ2" s="77" t="s">
        <v>107</v>
      </c>
      <c r="HA2" s="77"/>
      <c r="HB2" s="77"/>
      <c r="HC2" s="77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67" t="s">
        <v>103</v>
      </c>
      <c r="HM2" s="67"/>
      <c r="HN2" s="67"/>
      <c r="HO2" s="67"/>
      <c r="HP2" s="67" t="s">
        <v>104</v>
      </c>
      <c r="HQ2" s="67"/>
      <c r="HR2" s="67"/>
      <c r="HS2" s="67"/>
      <c r="HT2" s="67" t="s">
        <v>105</v>
      </c>
      <c r="HU2" s="67"/>
      <c r="HV2" s="67"/>
      <c r="HW2" s="67"/>
      <c r="HX2" s="67" t="s">
        <v>106</v>
      </c>
      <c r="HY2" s="67"/>
      <c r="HZ2" s="67"/>
      <c r="IA2" s="67"/>
      <c r="IB2" s="76" t="s">
        <v>107</v>
      </c>
      <c r="IC2" s="76"/>
      <c r="ID2" s="76"/>
      <c r="IE2" s="76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68" t="s">
        <v>103</v>
      </c>
      <c r="IO2" s="68"/>
      <c r="IP2" s="68"/>
      <c r="IQ2" s="68"/>
      <c r="IR2" s="68" t="s">
        <v>104</v>
      </c>
      <c r="IS2" s="68"/>
      <c r="IT2" s="68"/>
      <c r="IU2" s="68"/>
      <c r="IV2" s="68" t="s">
        <v>105</v>
      </c>
      <c r="IW2" s="68"/>
      <c r="IX2" s="68"/>
      <c r="IY2" s="68"/>
      <c r="IZ2" s="68" t="s">
        <v>106</v>
      </c>
      <c r="JA2" s="68"/>
      <c r="JB2" s="68"/>
      <c r="JC2" s="68"/>
      <c r="JD2" s="77" t="s">
        <v>107</v>
      </c>
      <c r="JE2" s="77"/>
      <c r="JF2" s="77"/>
      <c r="JG2" s="77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67" t="s">
        <v>103</v>
      </c>
      <c r="JQ2" s="67"/>
      <c r="JR2" s="67"/>
      <c r="JS2" s="67"/>
      <c r="JT2" s="67" t="s">
        <v>104</v>
      </c>
      <c r="JU2" s="67"/>
      <c r="JV2" s="67"/>
      <c r="JW2" s="67"/>
      <c r="JX2" s="67" t="s">
        <v>105</v>
      </c>
      <c r="JY2" s="67"/>
      <c r="JZ2" s="67"/>
      <c r="KA2" s="67"/>
      <c r="KB2" s="67" t="s">
        <v>106</v>
      </c>
      <c r="KC2" s="67"/>
      <c r="KD2" s="67"/>
      <c r="KE2" s="67"/>
      <c r="KF2" s="76" t="s">
        <v>107</v>
      </c>
      <c r="KG2" s="76"/>
      <c r="KH2" s="76"/>
      <c r="KI2" s="76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68" t="s">
        <v>103</v>
      </c>
      <c r="KS2" s="68"/>
      <c r="KT2" s="68"/>
      <c r="KU2" s="68"/>
      <c r="KV2" s="68" t="s">
        <v>104</v>
      </c>
      <c r="KW2" s="68"/>
      <c r="KX2" s="68"/>
      <c r="KY2" s="68"/>
      <c r="KZ2" s="68" t="s">
        <v>105</v>
      </c>
      <c r="LA2" s="68"/>
      <c r="LB2" s="68"/>
      <c r="LC2" s="68"/>
      <c r="LD2" s="68" t="s">
        <v>106</v>
      </c>
      <c r="LE2" s="68"/>
      <c r="LF2" s="68"/>
      <c r="LG2" s="68"/>
      <c r="LH2" s="77" t="s">
        <v>107</v>
      </c>
      <c r="LI2" s="77"/>
      <c r="LJ2" s="77"/>
      <c r="LK2" s="77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67" t="s">
        <v>103</v>
      </c>
      <c r="LU2" s="67"/>
      <c r="LV2" s="67"/>
      <c r="LW2" s="67"/>
      <c r="LX2" s="67" t="s">
        <v>104</v>
      </c>
      <c r="LY2" s="67"/>
      <c r="LZ2" s="67"/>
      <c r="MA2" s="67"/>
      <c r="MB2" s="67" t="s">
        <v>105</v>
      </c>
      <c r="MC2" s="67"/>
      <c r="MD2" s="67"/>
      <c r="ME2" s="67"/>
      <c r="MF2" s="67" t="s">
        <v>106</v>
      </c>
      <c r="MG2" s="67"/>
      <c r="MH2" s="67"/>
      <c r="MI2" s="67"/>
      <c r="MJ2" s="76" t="s">
        <v>107</v>
      </c>
      <c r="MK2" s="76"/>
      <c r="ML2" s="76"/>
      <c r="MM2" s="76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68" t="s">
        <v>103</v>
      </c>
      <c r="MW2" s="68"/>
      <c r="MX2" s="68"/>
      <c r="MY2" s="68"/>
      <c r="MZ2" s="68" t="s">
        <v>104</v>
      </c>
      <c r="NA2" s="68"/>
      <c r="NB2" s="68"/>
      <c r="NC2" s="68"/>
      <c r="ND2" s="68" t="s">
        <v>105</v>
      </c>
      <c r="NE2" s="68"/>
      <c r="NF2" s="68"/>
      <c r="NG2" s="68"/>
      <c r="NH2" s="68" t="s">
        <v>106</v>
      </c>
      <c r="NI2" s="68"/>
      <c r="NJ2" s="68"/>
      <c r="NK2" s="68"/>
      <c r="NL2" s="77" t="s">
        <v>107</v>
      </c>
      <c r="NM2" s="77"/>
      <c r="NN2" s="77"/>
      <c r="NO2" s="77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67" t="s">
        <v>103</v>
      </c>
      <c r="NY2" s="67"/>
      <c r="NZ2" s="67"/>
      <c r="OA2" s="67"/>
      <c r="OB2" s="67" t="s">
        <v>104</v>
      </c>
      <c r="OC2" s="67"/>
      <c r="OD2" s="67"/>
      <c r="OE2" s="67"/>
      <c r="OF2" s="67" t="s">
        <v>105</v>
      </c>
      <c r="OG2" s="67"/>
      <c r="OH2" s="67"/>
      <c r="OI2" s="67"/>
      <c r="OJ2" s="67" t="s">
        <v>106</v>
      </c>
      <c r="OK2" s="67"/>
      <c r="OL2" s="67"/>
      <c r="OM2" s="67"/>
      <c r="ON2" s="76" t="s">
        <v>107</v>
      </c>
      <c r="OO2" s="76"/>
      <c r="OP2" s="76"/>
      <c r="OQ2" s="76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68" t="s">
        <v>103</v>
      </c>
      <c r="PA2" s="68"/>
      <c r="PB2" s="68"/>
      <c r="PC2" s="68"/>
      <c r="PD2" s="68" t="s">
        <v>104</v>
      </c>
      <c r="PE2" s="68"/>
      <c r="PF2" s="68"/>
      <c r="PG2" s="68"/>
      <c r="PH2" s="68" t="s">
        <v>105</v>
      </c>
      <c r="PI2" s="68"/>
      <c r="PJ2" s="68"/>
      <c r="PK2" s="68"/>
      <c r="PL2" s="68" t="s">
        <v>106</v>
      </c>
      <c r="PM2" s="68"/>
      <c r="PN2" s="68"/>
      <c r="PO2" s="68"/>
      <c r="PP2" s="77" t="s">
        <v>107</v>
      </c>
      <c r="PQ2" s="77"/>
      <c r="PR2" s="77"/>
      <c r="PS2" s="77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67" t="s">
        <v>103</v>
      </c>
      <c r="QC2" s="67"/>
      <c r="QD2" s="67"/>
      <c r="QE2" s="67"/>
      <c r="QF2" s="67" t="s">
        <v>104</v>
      </c>
      <c r="QG2" s="67"/>
      <c r="QH2" s="67"/>
      <c r="QI2" s="67"/>
      <c r="QJ2" s="67" t="s">
        <v>105</v>
      </c>
      <c r="QK2" s="67"/>
      <c r="QL2" s="67"/>
      <c r="QM2" s="67"/>
      <c r="QN2" s="67" t="s">
        <v>106</v>
      </c>
      <c r="QO2" s="67"/>
      <c r="QP2" s="67"/>
      <c r="QQ2" s="67"/>
      <c r="QR2" s="76" t="s">
        <v>107</v>
      </c>
      <c r="QS2" s="76"/>
      <c r="QT2" s="76"/>
      <c r="QU2" s="76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68" t="s">
        <v>103</v>
      </c>
      <c r="RE2" s="68"/>
      <c r="RF2" s="68"/>
      <c r="RG2" s="68"/>
      <c r="RH2" s="68" t="s">
        <v>104</v>
      </c>
      <c r="RI2" s="68"/>
      <c r="RJ2" s="68"/>
      <c r="RK2" s="68"/>
      <c r="RL2" s="68" t="s">
        <v>105</v>
      </c>
      <c r="RM2" s="68"/>
      <c r="RN2" s="68"/>
      <c r="RO2" s="68"/>
      <c r="RP2" s="68" t="s">
        <v>106</v>
      </c>
      <c r="RQ2" s="68"/>
      <c r="RR2" s="68"/>
      <c r="RS2" s="68"/>
      <c r="RT2" s="77" t="s">
        <v>107</v>
      </c>
      <c r="RU2" s="77"/>
      <c r="RV2" s="77"/>
      <c r="RW2" s="77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67" t="s">
        <v>103</v>
      </c>
      <c r="SG2" s="67"/>
      <c r="SH2" s="67"/>
      <c r="SI2" s="67"/>
      <c r="SJ2" s="67" t="s">
        <v>104</v>
      </c>
      <c r="SK2" s="67"/>
      <c r="SL2" s="67"/>
      <c r="SM2" s="67"/>
      <c r="SN2" s="67" t="s">
        <v>105</v>
      </c>
      <c r="SO2" s="67"/>
      <c r="SP2" s="67"/>
      <c r="SQ2" s="67"/>
      <c r="SR2" s="67" t="s">
        <v>106</v>
      </c>
      <c r="SS2" s="67"/>
      <c r="ST2" s="67"/>
      <c r="SU2" s="67"/>
      <c r="SV2" s="76" t="s">
        <v>107</v>
      </c>
      <c r="SW2" s="76"/>
      <c r="SX2" s="76"/>
      <c r="SY2" s="76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68" t="s">
        <v>103</v>
      </c>
      <c r="TI2" s="68"/>
      <c r="TJ2" s="68"/>
      <c r="TK2" s="68"/>
      <c r="TL2" s="68" t="s">
        <v>104</v>
      </c>
      <c r="TM2" s="68"/>
      <c r="TN2" s="68"/>
      <c r="TO2" s="68"/>
      <c r="TP2" s="68" t="s">
        <v>105</v>
      </c>
      <c r="TQ2" s="68"/>
      <c r="TR2" s="68"/>
      <c r="TS2" s="68"/>
      <c r="TT2" s="68" t="s">
        <v>106</v>
      </c>
      <c r="TU2" s="68"/>
      <c r="TV2" s="68"/>
      <c r="TW2" s="68"/>
      <c r="TX2" s="78" t="s">
        <v>107</v>
      </c>
      <c r="TY2" s="78"/>
      <c r="TZ2" s="78"/>
      <c r="UA2" s="78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184</v>
      </c>
      <c r="C4" s="4" t="s">
        <v>7</v>
      </c>
      <c r="D4" s="4">
        <v>2003</v>
      </c>
      <c r="E4" s="9">
        <f>SUM(J4:P4)+SUM(J4:M4)*0.0000001+SUM(J4)*0.0000000000001</f>
        <v>138.00000915000462</v>
      </c>
      <c r="F4" s="3" t="str">
        <f>IF(OR(AND(AN4&gt;=AU$21,AO4&gt;=AU$25,AN4&lt;&gt;"",AM4=""),AND(AS4&gt;=AU$21,AT4&gt;=AU$25,AS4&lt;&gt;"",AM4=""),AND(BQ4&gt;=BX$21,BR4&gt;=BX$25,BQ4&lt;&gt;"",BP4=""),AND(BV4&gt;=BX$21,BW4&gt;=BX$25,BV4&lt;&gt;"",BP4=""),AND(CT4&gt;=DA$21,CU4&gt;=DA$25,CT4&lt;&gt;"",CS4=""),AND(CY4&gt;=DA$21,CZ4&gt;=DA$25,CY4&lt;&gt;""),AND(DX4&gt;=EE$21,DY4&gt;=EE$25,DX4&lt;&gt;""),AND(EC4&gt;=EE$21,ED4&gt;=EE$25,EC4&lt;&gt;""),AND(EZ4&gt;=FG$21,FA4&gt;=FG$25,EZ4&lt;&gt;""),AND(FE4&gt;=FG$21,FF4&gt;=FG$25,FE4&lt;&gt;""),AND(GB4&gt;=GI$21,GC4&gt;=GI$25,GB4&lt;&gt;""),AND(GG4&gt;=GI$21,GH4&gt;=GI$25,GG4&lt;&gt;""),AND(HD4&gt;=HK$21,HE4&gt;=HK$25,HD4&lt;&gt;""),AND(HI4&gt;=HK$21,HJ4&gt;=HK$25,HI4&lt;&gt;""),AND(IF4&gt;=IM$21,IG4&gt;=IM$25,IF4&lt;&gt;""),AND(IK4&gt;=IM$21,IL4&gt;=IM$25,IK4&lt;&gt;""),AND(JH4&gt;=JO$21,JI4&gt;=JO$25,JH4&lt;&gt;""),AND(JM4&gt;=JO$21,JN4&gt;=JO$25,JM4&lt;&gt;""),AND(KJ4&gt;=KQ$21,KK4&gt;=KQ$25,KJ4&lt;&gt;""),AND(KO4&gt;=KQ$21,KP4&gt;=KQ$25,KO4&lt;&gt;""),AND(LL4&gt;=LS$21,LM4&gt;=LS$25,LL4&lt;&gt;""),AND(LQ4&gt;=LS$21,LR4&gt;=LS$25,LQ4&lt;&gt;""),AND(MN4&gt;=MU$21,MO4&gt;=MU$25,MN4&lt;&gt;""),AND(MS4&gt;=MU$21,MT4&gt;=MU$25,MS4&lt;&gt;""),AND(NP4&gt;=NW$21,NQ4&gt;=NW$25,NP4&lt;&gt;""),AND(NU4&gt;=NW$21,NV4&gt;=NW$25,NU4&lt;&gt;""),AND(OR4&gt;=OY$21,OS4&gt;=OY$25,OR4&lt;&gt;""),AND(OW4&gt;=OY$21,OX4&gt;=OY$25,OW4&lt;&gt;""),AND(PT4&gt;=QA$21,PU4&gt;=QA$25,PT4&lt;&gt;""),AND(PY4&gt;=QA$21,PZ4&gt;=QA$25,PY4&lt;&gt;""),AND(QV4&gt;=RC$21,QW4&gt;=RC$25,QV4&lt;&gt;""),AND(RA4&gt;=RC$21,RB4&gt;=RC$25,RA4&lt;&gt;""),AND(RX4&gt;=SE$21,RY4&gt;=SE$25,RX4&lt;&gt;""),AND(SC4&gt;=SE$21,SD4&gt;=SE$25,SC4&lt;&gt;""),AND(SZ4&gt;=TG$21,TA4&gt;=TG$25,SZ4&lt;&gt;""),AND(TF4&gt;=TG$21,TG4&gt;=TG$25,TF4&lt;&gt;"")),"P","")</f>
        <v>P</v>
      </c>
      <c r="G4" s="3" t="str">
        <f>IF(OR(AND(AO4&gt;=AU$25,AO4&lt;&gt;"",AM4=""),AND(AT4&gt;=AU$25,AT4&lt;&gt;"",AM4=""),AND(BR4&gt;=BX$25,BR4&lt;&gt;"",BP4=""),AND(BW4&gt;=BX$25,BW4&lt;&gt;"",BP4=""),AND(CU4&gt;=DA$25,CU4&lt;&gt;"",CS4=""),AND(CZ4&gt;=DA$25,CZ4&lt;&gt;"",CS4=""),AND(DY4&gt;=EE$25,DY4&lt;&gt;""),AND(ED4&gt;=EE$25,ED4&lt;&gt;""),AND(FA4&gt;=FG$25,FA4&lt;&gt;""),AND(FF4&gt;=FG$25,FF4&lt;&gt;""),AND(GC4&gt;=GI$25,GC4&lt;&gt;""),AND(GH4&gt;=GI$25,GH4&lt;&gt;""),AND(HE4&gt;=HK$25,HE4&lt;&gt;""),AND(HJ4&gt;=HK$25,HJ4&lt;&gt;""),AND(IG4&gt;=IM$25,IG4&lt;&gt;""),AND(IL4&gt;=IM$25,IL4&lt;&gt;""),AND(JI4&gt;=JO$25,JI4&lt;&gt;""),AND(JN4&gt;=JO$25,JN4&lt;&gt;""),AND(KK4&gt;=KQ$25,KK4&lt;&gt;""),AND(KP4&gt;=KQ$25,KP4&lt;&gt;""),AND(LM4&gt;=LS$25,LM4&lt;&gt;""),AND(LR4&gt;=LS$25,LR4&lt;&gt;""),AND(MO4&gt;=MU$25,MO4&lt;&gt;""),AND(MT4&gt;=MU$25,MT4&lt;&gt;""),AND(NQ4&gt;=NW$25,NQ4&lt;&gt;""),AND(NV4&gt;=NW$25,NV4&lt;&gt;""),AND(OS4&gt;=OY$25,OS4&lt;&gt;""),AND(OX4&gt;=OY$25,OX4&lt;&gt;""),AND(PU4&gt;=QA$25,PU4&lt;&gt;""),AND(PZ4&gt;=QA$25,PZ4&lt;&gt;""),AND(QW4&gt;=RC$25,QW4&lt;&gt;""),AND(RB4&gt;=RC$25,RB4&lt;&gt;""),AND(RY4&gt;=SE$25,RY4&lt;&gt;""),AND(SD4&gt;=SE$25,SD4&lt;&gt;""),AND(TA4&gt;=TG$25,TA4&lt;&gt;""),AND(TG4&gt;=TG$25,TG4&lt;&gt;"")),"P","")</f>
        <v>P</v>
      </c>
      <c r="H4" s="36" t="str">
        <f>IF(AND(G4="P",F4=""),"No DD",IF(OR(AND(AQ4&gt;=AU$24,AR4&gt;=AU$28,AQ4&lt;&gt;"",AM4=""),AND(AS4&gt;=AU$24,AT4&gt;=AU$28,AS4&lt;&gt;"",AM4=""),AND(BT4&gt;=BX$24,BU4&gt;=BX$28,BT4&lt;&gt;"",BP4=""),AND(BV4&gt;=BX$24,BW4&gt;=BX$28,BV4&lt;&gt;"",BP4=""),AND(CW4&gt;=DA$24,CX4&gt;=DA$28,CW4&lt;&gt;"",CS4=""),AND(CY4&gt;=DA$24,CZ4&gt;=DA$28,CY4&lt;&gt;"",CS4=""),AND(EA4&gt;=EE$24,EB4&gt;=EE$28,EA4&lt;&gt;""),AND(EC4&gt;=EE$24,ED4&gt;=EE$28,EC4&lt;&gt;""),AND(FC4&gt;=FG$24,FD4&gt;=FG$28,FC4&lt;&gt;""),AND(FE4&gt;=FG$24,FF4&gt;=FG$28,FE4&lt;&gt;""),AND(GE4&gt;=GI$24,GF4&gt;=GI$28,GE4&lt;&gt;""),AND(GG4&gt;=GI$24,GH4&gt;=GI$28,GG4&lt;&gt;""),AND(HG4&gt;=HK$24,HH4&gt;=HK$28,HG4&lt;&gt;""),AND(HI4&gt;=HK$24,HJ4&gt;=HK$28,HI4&lt;&gt;""),AND(II4&gt;=IM$24,IJ4&gt;=IM$28,II4&lt;&gt;""),AND(IK4&gt;=IM$24,IL4&gt;=IM$28,IK4&lt;&gt;""),AND(JK4&gt;=JO$24,JL4&gt;=JO$28,JK4&lt;&gt;""),AND(JM4&gt;=JO$24,JN4&gt;=JO$28,JM4&lt;&gt;""),AND(KM4&gt;=KQ$24,KN4&gt;=KQ$28,KM4&lt;&gt;""),AND(KO4&gt;=KQ$24,KP4&gt;=KQ$28,KO4&lt;&gt;""),AND(LO4&gt;=LS$24,LP4&gt;=LS$28,LO4&lt;&gt;""),AND(LQ4&gt;=LS$24,LR4&gt;=LS$28,LQ4&lt;&gt;""),AND(MQ4&gt;=MU$24,MR4&gt;=MU$28,MQ4&lt;&gt;""),AND(MS4&gt;=MU$24,MT4&gt;=MU$28,MS4&lt;&gt;""),AND(NS4&gt;=NW$24,NT4&gt;=NW$28,NS4&lt;&gt;""),AND(NU4&gt;=NW$24,NV4&gt;=NW$28,NU4&lt;&gt;""),AND(OU4&gt;=OY$24,OV4&gt;=OY$28,OU4&lt;&gt;""),AND(OW4&gt;=OY$24,OX4&gt;=OY$28,OW4&lt;&gt;""),AND(PW4&gt;=QA$24,PX4&gt;=QA$28,PW4&lt;&gt;""),AND(PY4&gt;=QA$24,PZ4&gt;=QA$28,PY4&lt;&gt;""),AND(QY4&gt;=RC$24,QZ4&gt;=RC$28,QY4&lt;&gt;""),AND(RA4&gt;=RC$24,RB4&gt;=RC$28,RA4&lt;&gt;""),AND(SA4&gt;=SE$24,SB4&gt;=SE$28,SA4&lt;&gt;""),AND(SC4&gt;=SE$24,SD4&gt;=SE$28,SC4&lt;&gt;""),AND(TC4&gt;=TG$24,TD4&gt;=TG$28,TC4&lt;&gt;""),AND(TE4&gt;=TG$24,TF4&gt;=TG$28,TE4&lt;&gt;"")),"Merit",IF(OR(AND(AQ4&gt;=AU$23,AR4&gt;=AU$27,AQ4&lt;&gt;"",AM4=""),AND(AS4&gt;=AU$23,AT4&gt;=AU$27,AS4&lt;&gt;"",AM4=""),AND(BT4&gt;=BX$23,BU4&gt;=BX$27,BT4&lt;&gt;"",BP4=""),AND(BV4&gt;=BX$23,BW4&gt;=BX$27,BV4&lt;&gt;"",BP4=""),AND(CW4&gt;=DA$23,CX4&gt;=DA$27,CW4&lt;&gt;"",CS4=""),AND(CY4&gt;=DA$23,CZ4&gt;=DA$27,CY4&lt;&gt;"",CS4=""),AND(EA4&gt;=EE$23,EB4&gt;=EE$27,EA4&lt;&gt;""),AND(EC4&gt;=EE$23,ED4&gt;=EE$27,EC4&lt;&gt;""),AND(FC4&gt;=FG$23,FD4&gt;=FG$27,FC4&lt;&gt;""),AND(FE4&gt;=FG$23,FF4&gt;=FG$27,FE4&lt;&gt;""),AND(GE4&gt;=GI$23,GF4&gt;=GI$27,GE4&lt;&gt;""),AND(GG4&gt;=GI$23,GH4&gt;=GI$27,GG4&lt;&gt;""),AND(HG4&gt;=HK$23,HH4&gt;=HK$27,HG4&lt;&gt;""),AND(HI4&gt;=HK$23,HJ4&gt;=HK$27,HI4&lt;&gt;""),AND(II4&gt;=IM$23,IJ4&gt;=IM$27,II4&lt;&gt;""),AND(IK4&gt;=IM$23,IL4&gt;=IM$27,IK4&lt;&gt;""),AND(JK4&gt;=JO$23,JL4&gt;=JO$27,JK4&lt;&gt;""),AND(JM4&gt;=JO$23,JN4&gt;=JO$27,JM4&lt;&gt;""),AND(KM4&gt;=KQ$23,KN4&gt;=KQ$27,KM4&lt;&gt;""),AND(KO4&gt;=KQ$23,KP4&gt;=KQ$27,KO4&lt;&gt;""),AND(LO4&gt;=LS$23,LP4&gt;=LS$27,LO4&lt;&gt;""),AND(LQ4&gt;=LS$23,LR4&gt;=LS$27,LQ4&lt;&gt;""),AND(MQ4&gt;=MU$23,MR4&gt;=MU$27,MQ4&lt;&gt;""),AND(MS4&gt;=MU$23,MT4&gt;=MU$27,MS4&lt;&gt;""),AND(NS4&gt;=NW$23,NT4&gt;=NW$27,NS4&lt;&gt;""),AND(NU4&gt;=NW$23,NV4&gt;=NW$27,NU4&lt;&gt;""),AND(OU4&gt;=OY$23,OV4&gt;=OY$27,OU4&lt;&gt;""),AND(OW4&gt;=OY$23,OX4&gt;=OY$27,OW4&lt;&gt;""),AND(PW4&gt;=QA$23,PX4&gt;=QA$27,PW4&lt;&gt;""),AND(PY4&gt;=QA$23,PZ4&gt;=QA$27,PY4&lt;&gt;""),AND(QY4&gt;=RC$23,QZ4&gt;=RC$27,QY4&lt;&gt;""),AND(RA4&gt;=RC$23,RB4&gt;=RC$27,RA4&lt;&gt;""),AND(SA4&gt;=SE$23,SB4&gt;=SE$27,SA4&lt;&gt;""),AND(SC4&gt;=SE$23,SD4&gt;=SE$27,SC4&lt;&gt;""),AND(TC4&gt;=TG$23,TD4&gt;=TG$27,TC4&lt;&gt;""),AND(TE4&gt;=TG$23,TF4&gt;=TG$27,TE4&lt;&gt;"")),"Excellence",IF(I4="P","Worlds Team",IF(F4="P","National Team","")))))</f>
        <v>Excellence</v>
      </c>
      <c r="I4" s="3" t="str">
        <f>IF(OR(AND(AQ4&gt;=AU$22,AR4&gt;=AU$26,AQ4&lt;&gt;"",AM4=""),AND(AS4&gt;=AU$22,AT4&gt;=AU$26,AS4&lt;&gt;"",AM4=""),AND(BT4&gt;=BX$22,BU4&gt;=BX$26,BT4&lt;&gt;"",BP4=""),AND(BV4&gt;=BX$22,BW4&gt;=BX$26,BV4&lt;&gt;"",BP4=""),AND(CW4&gt;=DA$22,CX4&gt;=DA$26,CW4&lt;&gt;"",CS4=""),AND(CY4&gt;=DA$22,CZ4&gt;=DA$26,CY4&lt;&gt;"",CS4=""),AND(EA4&gt;=EE$22,EB4&gt;=EE$26,EA4&lt;&gt;""),AND(EC4&gt;=EE$22,ED4&gt;=EE$26,EC4&lt;&gt;""),AND(FC4&gt;=FG$22,FD4&gt;=FG$26,FC4&lt;&gt;""),AND(FE4&gt;=FG$22,FF4&gt;=FG$26,FE4&lt;&gt;""),AND(GE4&gt;=GI$22,GF4&gt;=GI$26,GE4&lt;&gt;""),AND(GG4&gt;=GI$22,GH4&gt;=GI$26,GG4&lt;&gt;""),AND(HG4&gt;=HK$22,HH4&gt;=HK$26,HG4&lt;&gt;""),AND(HI4&gt;=HK$22,HJ4&gt;=HK$26,HI4&lt;&gt;""),AND(II4&gt;=IM$22,IJ4&gt;=IM$26,II4&lt;&gt;""),AND(IK4&gt;=IM$22,IL4&gt;=IM$26,IK4&lt;&gt;""),AND(JK4&gt;=JO$22,JL4&gt;=JO$26,JK4&lt;&gt;""),AND(JM4&gt;=JO$22,JN4&gt;=JO$26,JM4&lt;&gt;""),AND(KM4&gt;=KQ$22,KN4&gt;=KQ$26,KM4&lt;&gt;""),AND(KO4&gt;=KQ$22,KP4&gt;=KQ$26,KO4&lt;&gt;""),AND(LO4&gt;=LS$22,LP4&gt;=LS$26,LO4&lt;&gt;""),AND(LQ4&gt;=LS$22,LR4&gt;=LS$26,LQ4&lt;&gt;""),AND(MQ4&gt;=MU$22,MR4&gt;=MU$26,MQ4&lt;&gt;""),AND(MS4&gt;=MU$22,MT4&gt;=MU$26,MS4&lt;&gt;""),AND(NS4&gt;=NW$22,NT4&gt;=NW$26,NS4&lt;&gt;""),AND(NU4&gt;=NW$22,NV4&gt;=NW$26,NU4&lt;&gt;""),AND(OU4&gt;=OY$22,OV4&gt;=OY$26,OU4&lt;&gt;""),AND(OW4&gt;=OY$22,OX4&gt;=OY$26,OW4&lt;&gt;""),AND(PW4&gt;=QA$22,PX4&gt;=QA$26,PW4&lt;&gt;""),AND(PY4&gt;=QA$22,PZ4&gt;=QA$26,PY4&lt;&gt;""),AND(QY4&gt;=RC$22,QZ4&gt;=RC$26,QY4&lt;&gt;""),AND(RA4&gt;=RC$22,RB4&gt;=RC$26,RA4&lt;&gt;""),AND(SA4&gt;=SE$22,SB4&gt;=SE$26,SA4&lt;&gt;""),AND(SC4&gt;=SE$22,SD4&gt;=SE$26,SC4&lt;&gt;""),AND(TC4&gt;=TG$22,TD4&gt;=TG$26,TC4&lt;&gt;""),AND(TE4&gt;=TG$22,TF4&gt;=TG$26,TE4&lt;&gt;"")),"P","")</f>
        <v>P</v>
      </c>
      <c r="J4" s="8">
        <f>IF(COUNT(AO4,BR4,CU4)&gt;0,LARGE((AO4,BR4,CU4),1),0)</f>
        <v>46</v>
      </c>
      <c r="K4" s="8" t="str">
        <f>IF(J4=0,"",IF(J4=CU4,$BY$1,IF(J4=BR4,$AV$1,IF(J4=AO4,$S$1,""))))</f>
        <v>2025 Elite Canada</v>
      </c>
      <c r="L4" s="8">
        <f>IF(COUNT(AO4,BR4,CU4)&gt;1,LARGE((AO4,BR4,CU4),2),0)</f>
        <v>45.499999999999993</v>
      </c>
      <c r="M4" s="8" t="str">
        <f>IF(K4=0,"",IF(AND(L4=J4,L4=AO4,K4=BR4),$S$1,IF(AND(L4=J4,L4=AO4,L4=CU4),$S$1,IF(AND(L4=J4,L4=CU4,L4=BR4),$AV$1,IF(L4=CU4,$BY$1,IF(L4=BR4,$AV$1,IF(L4=AO4,$S$1,"")))))))</f>
        <v>2024 3rd Domestic Trial</v>
      </c>
      <c r="N4" s="8">
        <f>IF(MAX(AT4,BW4,CZ4)&gt;0,MAX(AT4,BW4,CZ4),0)</f>
        <v>45.6</v>
      </c>
      <c r="O4" s="8" t="str">
        <f>IF(N4=0,"",IF(N4=CZ4,$BY$1,IF(N4=BW4,$AV$1,IF(N4=AT4,$S$1,""))))</f>
        <v>2025 Elite Canada</v>
      </c>
      <c r="P4" s="8">
        <f>IF(MAX(DB4:DC4)&gt;0,MAX(DB4:DC4),"")</f>
        <v>0.90000000000001279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Cup POR (July 6)</v>
      </c>
      <c r="S4" s="19">
        <v>16.8</v>
      </c>
      <c r="T4" s="19">
        <v>6.1</v>
      </c>
      <c r="U4" s="19">
        <v>0</v>
      </c>
      <c r="V4" s="19">
        <v>0.3</v>
      </c>
      <c r="W4" s="19">
        <v>17.7</v>
      </c>
      <c r="X4" s="19">
        <v>4.3</v>
      </c>
      <c r="Y4" s="19">
        <v>0</v>
      </c>
      <c r="Z4" s="19">
        <v>0.3</v>
      </c>
      <c r="AA4" s="19">
        <v>17.7</v>
      </c>
      <c r="AB4" s="19">
        <v>4.3</v>
      </c>
      <c r="AC4" s="19">
        <v>0</v>
      </c>
      <c r="AD4" s="19">
        <v>0.3</v>
      </c>
      <c r="AE4" s="19">
        <v>16.3</v>
      </c>
      <c r="AF4" s="19">
        <v>3.8</v>
      </c>
      <c r="AG4" s="19">
        <v>0</v>
      </c>
      <c r="AH4" s="19">
        <v>0.3</v>
      </c>
      <c r="AI4" s="19">
        <v>17.8</v>
      </c>
      <c r="AJ4" s="19">
        <v>4.3</v>
      </c>
      <c r="AK4" s="19">
        <v>0</v>
      </c>
      <c r="AL4" s="19">
        <v>0.3</v>
      </c>
      <c r="AM4" s="27"/>
      <c r="AN4" s="40">
        <f>IF(SUM(T4,X4)&gt;0,SUM(T4,X4),"")</f>
        <v>10.399999999999999</v>
      </c>
      <c r="AO4" s="40">
        <f>IF(SUM(S4:T4,V4:X4,Z4)-U4-Y4&gt;0,SUM(S4:T4,V4:X4,Z4)-U4-Y4,"")</f>
        <v>45.499999999999993</v>
      </c>
      <c r="AP4" s="40">
        <f>IF(SUM(AA4:AB4,AD4)-AC4&gt;0,SUM(AA4:AB4,AD4)-AC4,"")</f>
        <v>22.3</v>
      </c>
      <c r="AQ4" s="40">
        <f>IF(SUM(T4,X4,AB4)&gt;0,SUM(T4,X4,AB4),"")</f>
        <v>14.7</v>
      </c>
      <c r="AR4" s="40">
        <f>IF(SUM(AO4,AP4)&gt;0,SUM(AO4,AP4),"")</f>
        <v>67.8</v>
      </c>
      <c r="AS4" s="40">
        <f>IF(SUM(AF4,AJ4)&gt;0,SUM(AF4,AJ4),"")</f>
        <v>8.1</v>
      </c>
      <c r="AT4" s="40">
        <f>IF(SUM(AE4:AF4,AH4:AJ4,AL4)-SUM(AG4,AK4)&gt;0,SUM(AE4:AF4,AH4:AJ4,AL4)-SUM(AG4,AK4),"")</f>
        <v>42.8</v>
      </c>
      <c r="AU4" s="40">
        <f>IF(SUM(AO4,AP4,AT4)&gt;0,SUM(AO4,AP4,AT4),"")</f>
        <v>110.6</v>
      </c>
      <c r="AV4" s="18">
        <v>17.100000000000001</v>
      </c>
      <c r="AW4" s="18">
        <v>6.1</v>
      </c>
      <c r="AX4" s="18">
        <v>0</v>
      </c>
      <c r="AY4" s="18">
        <v>0.7</v>
      </c>
      <c r="AZ4" s="18">
        <v>17.100000000000001</v>
      </c>
      <c r="BA4" s="18">
        <v>4.3</v>
      </c>
      <c r="BB4" s="18">
        <v>0</v>
      </c>
      <c r="BC4" s="18">
        <v>0.7</v>
      </c>
      <c r="BD4" s="18"/>
      <c r="BE4" s="18"/>
      <c r="BF4" s="18"/>
      <c r="BG4" s="18"/>
      <c r="BH4" s="18">
        <v>16.100000000000001</v>
      </c>
      <c r="BI4" s="18">
        <v>6.1</v>
      </c>
      <c r="BJ4" s="18">
        <v>0</v>
      </c>
      <c r="BK4" s="18">
        <v>0.7</v>
      </c>
      <c r="BL4" s="18">
        <v>17.7</v>
      </c>
      <c r="BM4" s="18">
        <v>4.3</v>
      </c>
      <c r="BN4" s="18">
        <v>0</v>
      </c>
      <c r="BO4" s="18">
        <v>0.7</v>
      </c>
      <c r="BP4" s="28"/>
      <c r="BQ4" s="11">
        <f>IF(SUM(AW4,BA4)&gt;0,SUM(AW4,BA4),"")</f>
        <v>10.399999999999999</v>
      </c>
      <c r="BR4" s="11">
        <f>IF(SUM(AV4:AW4,AY4:BA4,BC4)-AX4-BB4&gt;0,SUM(AV4:AW4,AY4:BA4,BC4)-AX4-BB4,"")</f>
        <v>46</v>
      </c>
      <c r="BS4" s="11" t="str">
        <f>IF(SUM(BD4:BE4,BG4)-BF4&gt;0,SUM(BD4:BE4,BG4)-BF4,"")</f>
        <v/>
      </c>
      <c r="BT4" s="11">
        <f>IF(SUM(AW4,BA4,BE4)&gt;0,SUM(AW4,BA4,BE4),"")</f>
        <v>10.399999999999999</v>
      </c>
      <c r="BU4" s="11">
        <f>IF(SUM(BR4,BS4)&gt;0,SUM(BR4,BS4),"")</f>
        <v>46</v>
      </c>
      <c r="BV4" s="11">
        <f>IF(SUM(BI4,BM4)&gt;0,SUM(BI4,BM4),"")</f>
        <v>10.399999999999999</v>
      </c>
      <c r="BW4" s="11">
        <f>IF(SUM(BH4:BI4,BK4:BM4,BO4)-SUM(BJ4,BN4)&gt;0,SUM(BH4:BI4,BK4:BM4,BO4)-SUM(BJ4,BN4),"")</f>
        <v>45.6</v>
      </c>
      <c r="BX4" s="11">
        <f>IF(SUM(BR4,BS4,BW4)&gt;0,SUM(BR4,BS4,BW4),"")</f>
        <v>91.6</v>
      </c>
      <c r="BY4" s="19">
        <v>16.7</v>
      </c>
      <c r="BZ4" s="19">
        <v>6.5</v>
      </c>
      <c r="CA4" s="19">
        <v>0.4</v>
      </c>
      <c r="CB4" s="19">
        <v>0.7</v>
      </c>
      <c r="CC4" s="19">
        <v>17.2</v>
      </c>
      <c r="CD4" s="19">
        <v>3.8</v>
      </c>
      <c r="CE4" s="19">
        <v>0</v>
      </c>
      <c r="CF4" s="19">
        <v>0.7</v>
      </c>
      <c r="CG4" s="19"/>
      <c r="CH4" s="19"/>
      <c r="CI4" s="19"/>
      <c r="CJ4" s="19"/>
      <c r="CK4" s="19">
        <v>16.2</v>
      </c>
      <c r="CL4" s="19">
        <v>4.2</v>
      </c>
      <c r="CM4" s="19">
        <v>0.4</v>
      </c>
      <c r="CN4" s="19">
        <v>0.7</v>
      </c>
      <c r="CO4" s="19">
        <v>17.2</v>
      </c>
      <c r="CP4" s="19">
        <v>6.1</v>
      </c>
      <c r="CQ4" s="19">
        <v>0</v>
      </c>
      <c r="CR4" s="19">
        <v>0.7</v>
      </c>
      <c r="CS4" s="27"/>
      <c r="CT4" s="40">
        <f>IF(SUM(BZ4,CD4)&gt;0,SUM(BZ4,CD4),"")</f>
        <v>10.3</v>
      </c>
      <c r="CU4" s="40">
        <f>IF(SUM(BY4:BZ4,CB4:CD4,CF4)-CA4-CE4&gt;0,SUM(BY4:BZ4,CB4:CD4,CF4)-CA4-CE4,"")</f>
        <v>45.199999999999996</v>
      </c>
      <c r="CV4" s="40" t="str">
        <f>IF(SUM(CG4:CH4,CJ4)-CI4&gt;0,SUM(CG4:CH4,CJ4)-CI4,"")</f>
        <v/>
      </c>
      <c r="CW4" s="40">
        <f>IF(SUM(BZ4,CD4,CH4)&gt;0,SUM(BZ4,CD4,CH4),"")</f>
        <v>10.3</v>
      </c>
      <c r="CX4" s="40">
        <f>IF(SUM(CU4,CV4)&gt;0,SUM(CU4,CV4),"")</f>
        <v>45.199999999999996</v>
      </c>
      <c r="CY4" s="40">
        <f>IF(SUM(CL4,CP4)&gt;0,SUM(CL4,CP4),"")</f>
        <v>10.3</v>
      </c>
      <c r="CZ4" s="40">
        <f>IF(SUM(CK4:CL4,CN4:CP4,CR4)-SUM(CM4,CQ4)&gt;0,SUM(CK4:CL4,CN4:CP4,CR4)-SUM(CM4,CQ4),"")</f>
        <v>44.7</v>
      </c>
      <c r="DA4" s="40">
        <f>IF(SUM(CU4,CV4,CZ4)&gt;0,SUM(CU4,CV4,CZ4),"")</f>
        <v>89.9</v>
      </c>
      <c r="DB4" s="51">
        <f>IF(MAX(DY4,FA4,GC4,HE4,IG4,JI4,KK4,LM4,MO4,NQ4,OS4,PU4,QW4,RY4,TA4)-IF(L4="",0,L4)&gt;0.001,MAX(DY4,FA4,GC4,HE4,IG4,JI4,KK4,LM4,MO4,NQ4,OS4,PU4,QW4,RY4,TA4)-IF(L4="",0,L4),"")</f>
        <v>0.90000000000001279</v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>
        <v>16.8</v>
      </c>
      <c r="DE4" s="17">
        <v>5.3</v>
      </c>
      <c r="DF4" s="17">
        <v>0</v>
      </c>
      <c r="DG4" s="17">
        <v>1</v>
      </c>
      <c r="DH4" s="17">
        <v>16.8</v>
      </c>
      <c r="DI4" s="17">
        <v>5.5</v>
      </c>
      <c r="DJ4" s="17">
        <v>0</v>
      </c>
      <c r="DK4" s="17">
        <v>1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IF(SUM(DE4,DI4)&gt;0,SUM(DE4,DI4),"")</f>
        <v>10.8</v>
      </c>
      <c r="DY4" s="40">
        <f>IF(SUM(DD4:DE4,DG4:DI4,DK4)-DF4-DJ4&gt;0,SUM(DD4:DE4,DG4:DI4,DK4)-DF4-DJ4,"")</f>
        <v>46.400000000000006</v>
      </c>
      <c r="DZ4" s="40" t="str">
        <f>IF(SUM(DL4:DM4,DO4)-DN4&gt;0,SUM(DL4:DM4,DO4)-DN4,"")</f>
        <v/>
      </c>
      <c r="EA4" s="40">
        <f>IF(SUM(DE4,DI4,DM4)&gt;0,SUM(DE4,DI4,DM4),"")</f>
        <v>10.8</v>
      </c>
      <c r="EB4" s="40">
        <f>IF(SUM(DY4,DZ4)&gt;0,SUM(DY4,DZ4),"")</f>
        <v>46.400000000000006</v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>
        <f>IF(SUM(DY4,DZ4,ED4)&gt;0,SUM(DY4,DZ4,ED4),"")</f>
        <v>46.400000000000006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16.899999999999999</v>
      </c>
      <c r="TI4" s="26">
        <f>IF($CS4="P",BZ4,(BZ4+AW4)/2)</f>
        <v>6.3</v>
      </c>
      <c r="TJ4" s="26">
        <f>IF($CS4="P",CA4,(CA4+AX4)/2)</f>
        <v>0.2</v>
      </c>
      <c r="TK4" s="26">
        <f>IF($CS4="P",CB4,(CB4+AY4)/2)</f>
        <v>0.7</v>
      </c>
      <c r="TL4" s="26">
        <f>IF($CS4="P",CC4,(CC4+AZ4)/2)</f>
        <v>17.149999999999999</v>
      </c>
      <c r="TM4" s="26">
        <f>IF($CS4="P",CD4,(CD4+BA4)/2)</f>
        <v>4.05</v>
      </c>
      <c r="TN4" s="26">
        <f>IF($CS4="P",CE4,(CE4+BB4)/2)</f>
        <v>0</v>
      </c>
      <c r="TO4" s="26">
        <f>IF($CS4="P",CF4,(CF4+BC4)/2)</f>
        <v>0.7</v>
      </c>
      <c r="TP4" s="26">
        <f>IF($CS4="P",CG4,(CG4+BD4)/2)</f>
        <v>0</v>
      </c>
      <c r="TQ4" s="26">
        <f>IF($CS4="P",CH4,(CH4+BE4)/2)</f>
        <v>0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16.149999999999999</v>
      </c>
      <c r="TU4" s="26">
        <f>IF($CS4="P",CL4,(CL4+BI4)/2)</f>
        <v>5.15</v>
      </c>
      <c r="TV4" s="26">
        <f>IF($CS4="P",CM4,(CM4+BJ4)/2)</f>
        <v>0.2</v>
      </c>
      <c r="TW4" s="26">
        <f>IF($CS4="P",CN4,(CN4+BK4)/2)</f>
        <v>0.7</v>
      </c>
      <c r="TX4" s="26">
        <f>IF($CS4="P",CO4,(CO4+BL4)/2)</f>
        <v>17.45</v>
      </c>
      <c r="TY4" s="26">
        <f>IF($CS4="P",CP4,(CP4+BM4)/2)</f>
        <v>5.1999999999999993</v>
      </c>
      <c r="TZ4" s="26">
        <f>IF($CS4="P",CQ4,(CQ4+BN4)/2)</f>
        <v>0</v>
      </c>
      <c r="UA4" s="26">
        <f>IF($CS4="P",CR4,(CR4+BO4)/2)</f>
        <v>0.7</v>
      </c>
      <c r="UB4" s="28" t="s">
        <v>53</v>
      </c>
      <c r="UC4" s="11">
        <f>IF(SUM(TI4,TM4)&gt;0,SUM(TI4,TM4),"")</f>
        <v>10.35</v>
      </c>
      <c r="UD4" s="11">
        <f>IF(SUM(TH4:TI4,TK4:TM4,TO4)-TJ4-TN4&gt;0,SUM(TH4:TI4,TK4:TM4,TO4)-TJ4-TN4,"")</f>
        <v>45.599999999999994</v>
      </c>
      <c r="UE4" s="11" t="str">
        <f>IF(SUM(TP4:TQ4,TS4)-TR4&gt;0,SUM(TP4:TQ4,TS4)-TR4,"")</f>
        <v/>
      </c>
      <c r="UF4" s="11">
        <f>IF(SUM(TI4,TM4,TQ4)&gt;0,SUM(TI4,TM4,TQ4),"")</f>
        <v>10.35</v>
      </c>
      <c r="UG4" s="11">
        <f>IF(SUM(UD4,UE4)&gt;0,SUM(UD4,UE4),"")</f>
        <v>45.599999999999994</v>
      </c>
      <c r="UH4" s="11">
        <f>IF(SUM(TU4,TY4)&gt;0,SUM(TU4,TY4),"")</f>
        <v>10.35</v>
      </c>
      <c r="UI4" s="11">
        <f>IF(SUM(TT4:TU4,TW4:TY4,UA4)-SUM(TV4,TZ4)&gt;0,SUM(TT4:TU4,TW4:TY4,UA4)-SUM(TV4,TZ4),"")</f>
        <v>45.149999999999991</v>
      </c>
      <c r="UJ4" s="11">
        <f>IF(SUM(UD4,UE4,UI4)&gt;0,SUM(UD4,UE4,UI4),"")</f>
        <v>90.749999999999986</v>
      </c>
    </row>
    <row r="5" spans="1:55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149</v>
      </c>
      <c r="C5" s="4" t="s">
        <v>5</v>
      </c>
      <c r="D5" s="4">
        <v>2006</v>
      </c>
      <c r="E5" s="9">
        <f>SUM(J5:P5)+SUM(J5:M5)*0.0000001+SUM(J5)*0.0000000000001</f>
        <v>137.90000911000462</v>
      </c>
      <c r="F5" s="3" t="str">
        <f>IF(OR(AND(AN5&gt;=AU$21,AO5&gt;=AU$25,AN5&lt;&gt;"",AM5=""),AND(AS5&gt;=AU$21,AT5&gt;=AU$25,AS5&lt;&gt;"",AM5=""),AND(BQ5&gt;=BX$21,BR5&gt;=BX$25,BQ5&lt;&gt;"",BP5=""),AND(BV5&gt;=BX$21,BW5&gt;=BX$25,BV5&lt;&gt;"",BP5=""),AND(CT5&gt;=DA$21,CU5&gt;=DA$25,CT5&lt;&gt;"",CS5=""),AND(CY5&gt;=DA$21,CZ5&gt;=DA$25,CY5&lt;&gt;""),AND(DX5&gt;=EE$21,DY5&gt;=EE$25,DX5&lt;&gt;""),AND(EC5&gt;=EE$21,ED5&gt;=EE$25,EC5&lt;&gt;""),AND(EZ5&gt;=FG$21,FA5&gt;=FG$25,EZ5&lt;&gt;""),AND(FE5&gt;=FG$21,FF5&gt;=FG$25,FE5&lt;&gt;""),AND(GB5&gt;=GI$21,GC5&gt;=GI$25,GB5&lt;&gt;""),AND(GG5&gt;=GI$21,GH5&gt;=GI$25,GG5&lt;&gt;""),AND(HD5&gt;=HK$21,HE5&gt;=HK$25,HD5&lt;&gt;""),AND(HI5&gt;=HK$21,HJ5&gt;=HK$25,HI5&lt;&gt;""),AND(IF5&gt;=IM$21,IG5&gt;=IM$25,IF5&lt;&gt;""),AND(IK5&gt;=IM$21,IL5&gt;=IM$25,IK5&lt;&gt;""),AND(JH5&gt;=JO$21,JI5&gt;=JO$25,JH5&lt;&gt;""),AND(JM5&gt;=JO$21,JN5&gt;=JO$25,JM5&lt;&gt;""),AND(KJ5&gt;=KQ$21,KK5&gt;=KQ$25,KJ5&lt;&gt;""),AND(KO5&gt;=KQ$21,KP5&gt;=KQ$25,KO5&lt;&gt;""),AND(LL5&gt;=LS$21,LM5&gt;=LS$25,LL5&lt;&gt;""),AND(LQ5&gt;=LS$21,LR5&gt;=LS$25,LQ5&lt;&gt;""),AND(MN5&gt;=MU$21,MO5&gt;=MU$25,MN5&lt;&gt;""),AND(MS5&gt;=MU$21,MT5&gt;=MU$25,MS5&lt;&gt;""),AND(NP5&gt;=NW$21,NQ5&gt;=NW$25,NP5&lt;&gt;""),AND(NU5&gt;=NW$21,NV5&gt;=NW$25,NU5&lt;&gt;""),AND(OR5&gt;=OY$21,OS5&gt;=OY$25,OR5&lt;&gt;""),AND(OW5&gt;=OY$21,OX5&gt;=OY$25,OW5&lt;&gt;""),AND(PT5&gt;=QA$21,PU5&gt;=QA$25,PT5&lt;&gt;""),AND(PY5&gt;=QA$21,PZ5&gt;=QA$25,PY5&lt;&gt;""),AND(QV5&gt;=RC$21,QW5&gt;=RC$25,QV5&lt;&gt;""),AND(RA5&gt;=RC$21,RB5&gt;=RC$25,RA5&lt;&gt;""),AND(RX5&gt;=SE$21,RY5&gt;=SE$25,RX5&lt;&gt;""),AND(SC5&gt;=SE$21,SD5&gt;=SE$25,SC5&lt;&gt;""),AND(SZ5&gt;=TG$21,TA5&gt;=TG$25,SZ5&lt;&gt;""),AND(TF5&gt;=TG$21,TG5&gt;=TG$25,TF5&lt;&gt;"")),"P","")</f>
        <v>P</v>
      </c>
      <c r="G5" s="3" t="str">
        <f>IF(OR(AND(AO5&gt;=AU$25,AO5&lt;&gt;"",AM5=""),AND(AT5&gt;=AU$25,AT5&lt;&gt;"",AM5=""),AND(BR5&gt;=BX$25,BR5&lt;&gt;"",BP5=""),AND(BW5&gt;=BX$25,BW5&lt;&gt;"",BP5=""),AND(CU5&gt;=DA$25,CU5&lt;&gt;"",CS5=""),AND(CZ5&gt;=DA$25,CZ5&lt;&gt;"",CS5=""),AND(DY5&gt;=EE$25,DY5&lt;&gt;""),AND(ED5&gt;=EE$25,ED5&lt;&gt;""),AND(FA5&gt;=FG$25,FA5&lt;&gt;""),AND(FF5&gt;=FG$25,FF5&lt;&gt;""),AND(GC5&gt;=GI$25,GC5&lt;&gt;""),AND(GH5&gt;=GI$25,GH5&lt;&gt;""),AND(HE5&gt;=HK$25,HE5&lt;&gt;""),AND(HJ5&gt;=HK$25,HJ5&lt;&gt;""),AND(IG5&gt;=IM$25,IG5&lt;&gt;""),AND(IL5&gt;=IM$25,IL5&lt;&gt;""),AND(JI5&gt;=JO$25,JI5&lt;&gt;""),AND(JN5&gt;=JO$25,JN5&lt;&gt;""),AND(KK5&gt;=KQ$25,KK5&lt;&gt;""),AND(KP5&gt;=KQ$25,KP5&lt;&gt;""),AND(LM5&gt;=LS$25,LM5&lt;&gt;""),AND(LR5&gt;=LS$25,LR5&lt;&gt;""),AND(MO5&gt;=MU$25,MO5&lt;&gt;""),AND(MT5&gt;=MU$25,MT5&lt;&gt;""),AND(NQ5&gt;=NW$25,NQ5&lt;&gt;""),AND(NV5&gt;=NW$25,NV5&lt;&gt;""),AND(OS5&gt;=OY$25,OS5&lt;&gt;""),AND(OX5&gt;=OY$25,OX5&lt;&gt;""),AND(PU5&gt;=QA$25,PU5&lt;&gt;""),AND(PZ5&gt;=QA$25,PZ5&lt;&gt;""),AND(QW5&gt;=RC$25,QW5&lt;&gt;""),AND(RB5&gt;=RC$25,RB5&lt;&gt;""),AND(RY5&gt;=SE$25,RY5&lt;&gt;""),AND(SD5&gt;=SE$25,SD5&lt;&gt;""),AND(TA5&gt;=TG$25,TA5&lt;&gt;""),AND(TG5&gt;=TG$25,TG5&lt;&gt;"")),"P","")</f>
        <v>P</v>
      </c>
      <c r="H5" s="36" t="str">
        <f>IF(AND(G5="P",F5=""),"No DD",IF(OR(AND(AQ5&gt;=AU$24,AR5&gt;=AU$28,AQ5&lt;&gt;"",AM5=""),AND(AS5&gt;=AU$24,AT5&gt;=AU$28,AS5&lt;&gt;"",AM5=""),AND(BT5&gt;=BX$24,BU5&gt;=BX$28,BT5&lt;&gt;"",BP5=""),AND(BV5&gt;=BX$24,BW5&gt;=BX$28,BV5&lt;&gt;"",BP5=""),AND(CW5&gt;=DA$24,CX5&gt;=DA$28,CW5&lt;&gt;"",CS5=""),AND(CY5&gt;=DA$24,CZ5&gt;=DA$28,CY5&lt;&gt;"",CS5=""),AND(EA5&gt;=EE$24,EB5&gt;=EE$28,EA5&lt;&gt;""),AND(EC5&gt;=EE$24,ED5&gt;=EE$28,EC5&lt;&gt;""),AND(FC5&gt;=FG$24,FD5&gt;=FG$28,FC5&lt;&gt;""),AND(FE5&gt;=FG$24,FF5&gt;=FG$28,FE5&lt;&gt;""),AND(GE5&gt;=GI$24,GF5&gt;=GI$28,GE5&lt;&gt;""),AND(GG5&gt;=GI$24,GH5&gt;=GI$28,GG5&lt;&gt;""),AND(HG5&gt;=HK$24,HH5&gt;=HK$28,HG5&lt;&gt;""),AND(HI5&gt;=HK$24,HJ5&gt;=HK$28,HI5&lt;&gt;""),AND(II5&gt;=IM$24,IJ5&gt;=IM$28,II5&lt;&gt;""),AND(IK5&gt;=IM$24,IL5&gt;=IM$28,IK5&lt;&gt;""),AND(JK5&gt;=JO$24,JL5&gt;=JO$28,JK5&lt;&gt;""),AND(JM5&gt;=JO$24,JN5&gt;=JO$28,JM5&lt;&gt;""),AND(KM5&gt;=KQ$24,KN5&gt;=KQ$28,KM5&lt;&gt;""),AND(KO5&gt;=KQ$24,KP5&gt;=KQ$28,KO5&lt;&gt;""),AND(LO5&gt;=LS$24,LP5&gt;=LS$28,LO5&lt;&gt;""),AND(LQ5&gt;=LS$24,LR5&gt;=LS$28,LQ5&lt;&gt;""),AND(MQ5&gt;=MU$24,MR5&gt;=MU$28,MQ5&lt;&gt;""),AND(MS5&gt;=MU$24,MT5&gt;=MU$28,MS5&lt;&gt;""),AND(NS5&gt;=NW$24,NT5&gt;=NW$28,NS5&lt;&gt;""),AND(NU5&gt;=NW$24,NV5&gt;=NW$28,NU5&lt;&gt;""),AND(OU5&gt;=OY$24,OV5&gt;=OY$28,OU5&lt;&gt;""),AND(OW5&gt;=OY$24,OX5&gt;=OY$28,OW5&lt;&gt;""),AND(PW5&gt;=QA$24,PX5&gt;=QA$28,PW5&lt;&gt;""),AND(PY5&gt;=QA$24,PZ5&gt;=QA$28,PY5&lt;&gt;""),AND(QY5&gt;=RC$24,QZ5&gt;=RC$28,QY5&lt;&gt;""),AND(RA5&gt;=RC$24,RB5&gt;=RC$28,RA5&lt;&gt;""),AND(SA5&gt;=SE$24,SB5&gt;=SE$28,SA5&lt;&gt;""),AND(SC5&gt;=SE$24,SD5&gt;=SE$28,SC5&lt;&gt;""),AND(TC5&gt;=TG$24,TD5&gt;=TG$28,TC5&lt;&gt;""),AND(TE5&gt;=TG$24,TF5&gt;=TG$28,TE5&lt;&gt;"")),"Merit",IF(OR(AND(AQ5&gt;=AU$23,AR5&gt;=AU$27,AQ5&lt;&gt;"",AM5=""),AND(AS5&gt;=AU$23,AT5&gt;=AU$27,AS5&lt;&gt;"",AM5=""),AND(BT5&gt;=BX$23,BU5&gt;=BX$27,BT5&lt;&gt;"",BP5=""),AND(BV5&gt;=BX$23,BW5&gt;=BX$27,BV5&lt;&gt;"",BP5=""),AND(CW5&gt;=DA$23,CX5&gt;=DA$27,CW5&lt;&gt;"",CS5=""),AND(CY5&gt;=DA$23,CZ5&gt;=DA$27,CY5&lt;&gt;"",CS5=""),AND(EA5&gt;=EE$23,EB5&gt;=EE$27,EA5&lt;&gt;""),AND(EC5&gt;=EE$23,ED5&gt;=EE$27,EC5&lt;&gt;""),AND(FC5&gt;=FG$23,FD5&gt;=FG$27,FC5&lt;&gt;""),AND(FE5&gt;=FG$23,FF5&gt;=FG$27,FE5&lt;&gt;""),AND(GE5&gt;=GI$23,GF5&gt;=GI$27,GE5&lt;&gt;""),AND(GG5&gt;=GI$23,GH5&gt;=GI$27,GG5&lt;&gt;""),AND(HG5&gt;=HK$23,HH5&gt;=HK$27,HG5&lt;&gt;""),AND(HI5&gt;=HK$23,HJ5&gt;=HK$27,HI5&lt;&gt;""),AND(II5&gt;=IM$23,IJ5&gt;=IM$27,II5&lt;&gt;""),AND(IK5&gt;=IM$23,IL5&gt;=IM$27,IK5&lt;&gt;""),AND(JK5&gt;=JO$23,JL5&gt;=JO$27,JK5&lt;&gt;""),AND(JM5&gt;=JO$23,JN5&gt;=JO$27,JM5&lt;&gt;""),AND(KM5&gt;=KQ$23,KN5&gt;=KQ$27,KM5&lt;&gt;""),AND(KO5&gt;=KQ$23,KP5&gt;=KQ$27,KO5&lt;&gt;""),AND(LO5&gt;=LS$23,LP5&gt;=LS$27,LO5&lt;&gt;""),AND(LQ5&gt;=LS$23,LR5&gt;=LS$27,LQ5&lt;&gt;""),AND(MQ5&gt;=MU$23,MR5&gt;=MU$27,MQ5&lt;&gt;""),AND(MS5&gt;=MU$23,MT5&gt;=MU$27,MS5&lt;&gt;""),AND(NS5&gt;=NW$23,NT5&gt;=NW$27,NS5&lt;&gt;""),AND(NU5&gt;=NW$23,NV5&gt;=NW$27,NU5&lt;&gt;""),AND(OU5&gt;=OY$23,OV5&gt;=OY$27,OU5&lt;&gt;""),AND(OW5&gt;=OY$23,OX5&gt;=OY$27,OW5&lt;&gt;""),AND(PW5&gt;=QA$23,PX5&gt;=QA$27,PW5&lt;&gt;""),AND(PY5&gt;=QA$23,PZ5&gt;=QA$27,PY5&lt;&gt;""),AND(QY5&gt;=RC$23,QZ5&gt;=RC$27,QY5&lt;&gt;""),AND(RA5&gt;=RC$23,RB5&gt;=RC$27,RA5&lt;&gt;""),AND(SA5&gt;=SE$23,SB5&gt;=SE$27,SA5&lt;&gt;""),AND(SC5&gt;=SE$23,SD5&gt;=SE$27,SC5&lt;&gt;""),AND(TC5&gt;=TG$23,TD5&gt;=TG$27,TC5&lt;&gt;""),AND(TE5&gt;=TG$23,TF5&gt;=TG$27,TE5&lt;&gt;"")),"Excellence",IF(I5="P","Worlds Team",IF(F5="P","National Team","")))))</f>
        <v>Excellence</v>
      </c>
      <c r="I5" s="3" t="str">
        <f>IF(OR(AND(AQ5&gt;=AU$22,AR5&gt;=AU$26,AQ5&lt;&gt;"",AM5=""),AND(AS5&gt;=AU$22,AT5&gt;=AU$26,AS5&lt;&gt;"",AM5=""),AND(BT5&gt;=BX$22,BU5&gt;=BX$26,BT5&lt;&gt;"",BP5=""),AND(BV5&gt;=BX$22,BW5&gt;=BX$26,BV5&lt;&gt;"",BP5=""),AND(CW5&gt;=DA$22,CX5&gt;=DA$26,CW5&lt;&gt;"",CS5=""),AND(CY5&gt;=DA$22,CZ5&gt;=DA$26,CY5&lt;&gt;"",CS5=""),AND(EA5&gt;=EE$22,EB5&gt;=EE$26,EA5&lt;&gt;""),AND(EC5&gt;=EE$22,ED5&gt;=EE$26,EC5&lt;&gt;""),AND(FC5&gt;=FG$22,FD5&gt;=FG$26,FC5&lt;&gt;""),AND(FE5&gt;=FG$22,FF5&gt;=FG$26,FE5&lt;&gt;""),AND(GE5&gt;=GI$22,GF5&gt;=GI$26,GE5&lt;&gt;""),AND(GG5&gt;=GI$22,GH5&gt;=GI$26,GG5&lt;&gt;""),AND(HG5&gt;=HK$22,HH5&gt;=HK$26,HG5&lt;&gt;""),AND(HI5&gt;=HK$22,HJ5&gt;=HK$26,HI5&lt;&gt;""),AND(II5&gt;=IM$22,IJ5&gt;=IM$26,II5&lt;&gt;""),AND(IK5&gt;=IM$22,IL5&gt;=IM$26,IK5&lt;&gt;""),AND(JK5&gt;=JO$22,JL5&gt;=JO$26,JK5&lt;&gt;""),AND(JM5&gt;=JO$22,JN5&gt;=JO$26,JM5&lt;&gt;""),AND(KM5&gt;=KQ$22,KN5&gt;=KQ$26,KM5&lt;&gt;""),AND(KO5&gt;=KQ$22,KP5&gt;=KQ$26,KO5&lt;&gt;""),AND(LO5&gt;=LS$22,LP5&gt;=LS$26,LO5&lt;&gt;""),AND(LQ5&gt;=LS$22,LR5&gt;=LS$26,LQ5&lt;&gt;""),AND(MQ5&gt;=MU$22,MR5&gt;=MU$26,MQ5&lt;&gt;""),AND(MS5&gt;=MU$22,MT5&gt;=MU$26,MS5&lt;&gt;""),AND(NS5&gt;=NW$22,NT5&gt;=NW$26,NS5&lt;&gt;""),AND(NU5&gt;=NW$22,NV5&gt;=NW$26,NU5&lt;&gt;""),AND(OU5&gt;=OY$22,OV5&gt;=OY$26,OU5&lt;&gt;""),AND(OW5&gt;=OY$22,OX5&gt;=OY$26,OW5&lt;&gt;""),AND(PW5&gt;=QA$22,PX5&gt;=QA$26,PW5&lt;&gt;""),AND(PY5&gt;=QA$22,PZ5&gt;=QA$26,PY5&lt;&gt;""),AND(QY5&gt;=RC$22,QZ5&gt;=RC$26,QY5&lt;&gt;""),AND(RA5&gt;=RC$22,RB5&gt;=RC$26,RA5&lt;&gt;""),AND(SA5&gt;=SE$22,SB5&gt;=SE$26,SA5&lt;&gt;""),AND(SC5&gt;=SE$22,SD5&gt;=SE$26,SC5&lt;&gt;""),AND(TC5&gt;=TG$22,TD5&gt;=TG$26,TC5&lt;&gt;""),AND(TE5&gt;=TG$22,TF5&gt;=TG$26,TE5&lt;&gt;"")),"P","")</f>
        <v>P</v>
      </c>
      <c r="J5" s="8">
        <f>IF(COUNT(AO5,BR5,CU5)&gt;0,LARGE((AO5,BR5,CU5),1),0)</f>
        <v>46.1</v>
      </c>
      <c r="K5" s="8" t="str">
        <f>IF(J5=0,"",IF(J5=CU5,$BY$1,IF(J5=BR5,$AV$1,IF(J5=AO5,$S$1,""))))</f>
        <v>2025 Nationals</v>
      </c>
      <c r="L5" s="8">
        <f>IF(COUNT(AO5,BR5,CU5)&gt;1,LARGE((AO5,BR5,CU5),2),0)</f>
        <v>45.000000000000007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46.800000000000004</v>
      </c>
      <c r="O5" s="8" t="str">
        <f>IF(N5=0,"",IF(N5=CZ5,$BY$1,IF(N5=BW5,$AV$1,IF(N5=AT5,$S$1,""))))</f>
        <v>2025 Elite Canada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16.2</v>
      </c>
      <c r="T5" s="19">
        <v>3.6</v>
      </c>
      <c r="U5" s="19">
        <v>0.2</v>
      </c>
      <c r="V5" s="19">
        <v>0</v>
      </c>
      <c r="W5" s="19">
        <v>16.3</v>
      </c>
      <c r="X5" s="19">
        <v>3.9</v>
      </c>
      <c r="Y5" s="19">
        <v>0</v>
      </c>
      <c r="Z5" s="19">
        <v>0.3</v>
      </c>
      <c r="AA5" s="19">
        <v>16.8</v>
      </c>
      <c r="AB5" s="19">
        <v>4.8</v>
      </c>
      <c r="AC5" s="19">
        <v>0</v>
      </c>
      <c r="AD5" s="19">
        <v>0.6</v>
      </c>
      <c r="AE5" s="19">
        <v>18.100000000000001</v>
      </c>
      <c r="AF5" s="19">
        <v>3.6</v>
      </c>
      <c r="AG5" s="19">
        <v>0</v>
      </c>
      <c r="AH5" s="19">
        <v>0</v>
      </c>
      <c r="AI5" s="19">
        <v>17.100000000000001</v>
      </c>
      <c r="AJ5" s="19">
        <v>4.0999999999999996</v>
      </c>
      <c r="AK5" s="19">
        <v>0</v>
      </c>
      <c r="AL5" s="19">
        <v>0.3</v>
      </c>
      <c r="AM5" s="27"/>
      <c r="AN5" s="40">
        <f>IF(SUM(T5,X5)&gt;0,SUM(T5,X5),"")</f>
        <v>7.5</v>
      </c>
      <c r="AO5" s="40">
        <f>IF(SUM(S5:T5,V5:X5,Z5)-U5-Y5&gt;0,SUM(S5:T5,V5:X5,Z5)-U5-Y5,"")</f>
        <v>40.099999999999994</v>
      </c>
      <c r="AP5" s="40">
        <f>IF(SUM(AA5:AB5,AD5)-AC5&gt;0,SUM(AA5:AB5,AD5)-AC5,"")</f>
        <v>22.200000000000003</v>
      </c>
      <c r="AQ5" s="40">
        <f>IF(SUM(T5,X5,AB5)&gt;0,SUM(T5,X5,AB5),"")</f>
        <v>12.3</v>
      </c>
      <c r="AR5" s="40">
        <f>IF(SUM(AO5,AP5)&gt;0,SUM(AO5,AP5),"")</f>
        <v>62.3</v>
      </c>
      <c r="AS5" s="40">
        <f>IF(SUM(AF5,AJ5)&gt;0,SUM(AF5,AJ5),"")</f>
        <v>7.6999999999999993</v>
      </c>
      <c r="AT5" s="40">
        <f>IF(SUM(AE5:AF5,AH5:AJ5,AL5)-SUM(AG5,AK5)&gt;0,SUM(AE5:AF5,AH5:AJ5,AL5)-SUM(AG5,AK5),"")</f>
        <v>43.2</v>
      </c>
      <c r="AU5" s="40">
        <f>IF(SUM(AO5,AP5,AT5)&gt;0,SUM(AO5,AP5,AT5),"")</f>
        <v>105.5</v>
      </c>
      <c r="AV5" s="18">
        <v>17.7</v>
      </c>
      <c r="AW5" s="18">
        <v>4.3</v>
      </c>
      <c r="AX5" s="18">
        <v>0</v>
      </c>
      <c r="AY5" s="18">
        <v>0.7</v>
      </c>
      <c r="AZ5" s="18">
        <v>15.5</v>
      </c>
      <c r="BA5" s="18">
        <v>6.1</v>
      </c>
      <c r="BB5" s="18">
        <v>0</v>
      </c>
      <c r="BC5" s="18">
        <v>0.7</v>
      </c>
      <c r="BD5" s="18"/>
      <c r="BE5" s="18"/>
      <c r="BF5" s="18"/>
      <c r="BG5" s="18"/>
      <c r="BH5" s="18">
        <v>18.100000000000001</v>
      </c>
      <c r="BI5" s="18">
        <v>4.3</v>
      </c>
      <c r="BJ5" s="18">
        <v>0</v>
      </c>
      <c r="BK5" s="18">
        <v>0.7</v>
      </c>
      <c r="BL5" s="18">
        <v>16.899999999999999</v>
      </c>
      <c r="BM5" s="18">
        <v>6.1</v>
      </c>
      <c r="BN5" s="18">
        <v>0</v>
      </c>
      <c r="BO5" s="18">
        <v>0.7</v>
      </c>
      <c r="BP5" s="28"/>
      <c r="BQ5" s="11">
        <f>IF(SUM(AW5,BA5)&gt;0,SUM(AW5,BA5),"")</f>
        <v>10.399999999999999</v>
      </c>
      <c r="BR5" s="11">
        <f>IF(SUM(AV5:AW5,AY5:BA5,BC5)-AX5-BB5&gt;0,SUM(AV5:AW5,AY5:BA5,BC5)-AX5-BB5,"")</f>
        <v>45.000000000000007</v>
      </c>
      <c r="BS5" s="11" t="str">
        <f>IF(SUM(BD5:BE5,BG5)-BF5&gt;0,SUM(BD5:BE5,BG5)-BF5,"")</f>
        <v/>
      </c>
      <c r="BT5" s="11">
        <f>IF(SUM(AW5,BA5,BE5)&gt;0,SUM(AW5,BA5,BE5),"")</f>
        <v>10.399999999999999</v>
      </c>
      <c r="BU5" s="11">
        <f>IF(SUM(BR5,BS5)&gt;0,SUM(BR5,BS5),"")</f>
        <v>45.000000000000007</v>
      </c>
      <c r="BV5" s="11">
        <f>IF(SUM(BI5,BM5)&gt;0,SUM(BI5,BM5),"")</f>
        <v>10.399999999999999</v>
      </c>
      <c r="BW5" s="11">
        <f>IF(SUM(BH5:BI5,BK5:BM5,BO5)-SUM(BJ5,BN5)&gt;0,SUM(BH5:BI5,BK5:BM5,BO5)-SUM(BJ5,BN5),"")</f>
        <v>46.800000000000004</v>
      </c>
      <c r="BX5" s="11">
        <f>IF(SUM(BR5,BS5,BW5)&gt;0,SUM(BR5,BS5,BW5),"")</f>
        <v>91.800000000000011</v>
      </c>
      <c r="BY5" s="19">
        <v>17.5</v>
      </c>
      <c r="BZ5" s="19">
        <v>4.3</v>
      </c>
      <c r="CA5" s="19">
        <v>0</v>
      </c>
      <c r="CB5" s="19">
        <v>0.7</v>
      </c>
      <c r="CC5" s="19">
        <v>16.8</v>
      </c>
      <c r="CD5" s="19">
        <v>6.1</v>
      </c>
      <c r="CE5" s="19">
        <v>0</v>
      </c>
      <c r="CF5" s="19">
        <v>0.7</v>
      </c>
      <c r="CG5" s="19"/>
      <c r="CH5" s="19"/>
      <c r="CI5" s="19"/>
      <c r="CJ5" s="19"/>
      <c r="CK5" s="19">
        <v>17.7</v>
      </c>
      <c r="CL5" s="19">
        <v>4.3</v>
      </c>
      <c r="CM5" s="19">
        <v>0</v>
      </c>
      <c r="CN5" s="19">
        <v>0.7</v>
      </c>
      <c r="CO5" s="19">
        <v>16.8</v>
      </c>
      <c r="CP5" s="19">
        <v>6.1</v>
      </c>
      <c r="CQ5" s="19">
        <v>0</v>
      </c>
      <c r="CR5" s="19">
        <v>0.7</v>
      </c>
      <c r="CS5" s="27"/>
      <c r="CT5" s="40">
        <f>IF(SUM(BZ5,CD5)&gt;0,SUM(BZ5,CD5),"")</f>
        <v>10.399999999999999</v>
      </c>
      <c r="CU5" s="40">
        <f>IF(SUM(BY5:BZ5,CB5:CD5,CF5)-CA5-CE5&gt;0,SUM(BY5:BZ5,CB5:CD5,CF5)-CA5-CE5,"")</f>
        <v>46.1</v>
      </c>
      <c r="CV5" s="40" t="str">
        <f>IF(SUM(CG5:CH5,CJ5)-CI5&gt;0,SUM(CG5:CH5,CJ5)-CI5,"")</f>
        <v/>
      </c>
      <c r="CW5" s="40">
        <f>IF(SUM(BZ5,CD5,CH5)&gt;0,SUM(BZ5,CD5,CH5),"")</f>
        <v>10.399999999999999</v>
      </c>
      <c r="CX5" s="40">
        <f>IF(SUM(CU5,CV5)&gt;0,SUM(CU5,CV5),"")</f>
        <v>46.1</v>
      </c>
      <c r="CY5" s="40">
        <f>IF(SUM(CL5,CP5)&gt;0,SUM(CL5,CP5),"")</f>
        <v>10.399999999999999</v>
      </c>
      <c r="CZ5" s="40">
        <f>IF(SUM(CK5:CL5,CN5:CP5,CR5)-SUM(CM5,CQ5)&gt;0,SUM(CK5:CL5,CN5:CP5,CR5)-SUM(CM5,CQ5),"")</f>
        <v>46.300000000000004</v>
      </c>
      <c r="DA5" s="40">
        <f>IF(SUM(CU5,CV5,CZ5)&gt;0,SUM(CU5,CV5,CZ5),"")</f>
        <v>92.4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>
        <v>17.600000000000001</v>
      </c>
      <c r="DE5" s="17">
        <v>4.3</v>
      </c>
      <c r="DF5" s="17">
        <v>0.2</v>
      </c>
      <c r="DG5" s="17">
        <v>0</v>
      </c>
      <c r="DH5" s="17">
        <v>16.899999999999999</v>
      </c>
      <c r="DI5" s="17">
        <v>5.0999999999999996</v>
      </c>
      <c r="DJ5" s="17">
        <v>0</v>
      </c>
      <c r="DK5" s="17">
        <v>1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IF(SUM(DE5,DI5)&gt;0,SUM(DE5,DI5),"")</f>
        <v>9.3999999999999986</v>
      </c>
      <c r="DY5" s="40">
        <f>IF(SUM(DD5:DE5,DG5:DI5,DK5)-DF5-DJ5&gt;0,SUM(DD5:DE5,DG5:DI5,DK5)-DF5-DJ5,"")</f>
        <v>44.699999999999996</v>
      </c>
      <c r="DZ5" s="40" t="str">
        <f>IF(SUM(DL5:DM5,DO5)-DN5&gt;0,SUM(DL5:DM5,DO5)-DN5,"")</f>
        <v/>
      </c>
      <c r="EA5" s="40">
        <f>IF(SUM(DE5,DI5,DM5)&gt;0,SUM(DE5,DI5,DM5),"")</f>
        <v>9.3999999999999986</v>
      </c>
      <c r="EB5" s="40">
        <f>IF(SUM(DY5,DZ5)&gt;0,SUM(DY5,DZ5),"")</f>
        <v>44.699999999999996</v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>
        <f>IF(SUM(DY5,DZ5,ED5)&gt;0,SUM(DY5,DZ5,ED5),"")</f>
        <v>44.699999999999996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17.600000000000001</v>
      </c>
      <c r="TI5" s="26">
        <f>IF($CS5="P",BZ5,(BZ5+AW5)/2)</f>
        <v>4.3</v>
      </c>
      <c r="TJ5" s="26">
        <f>IF($CS5="P",CA5,(CA5+AX5)/2)</f>
        <v>0</v>
      </c>
      <c r="TK5" s="26">
        <f>IF($CS5="P",CB5,(CB5+AY5)/2)</f>
        <v>0.7</v>
      </c>
      <c r="TL5" s="26">
        <f>IF($CS5="P",CC5,(CC5+AZ5)/2)</f>
        <v>16.149999999999999</v>
      </c>
      <c r="TM5" s="26">
        <f>IF($CS5="P",CD5,(CD5+BA5)/2)</f>
        <v>6.1</v>
      </c>
      <c r="TN5" s="26">
        <f>IF($CS5="P",CE5,(CE5+BB5)/2)</f>
        <v>0</v>
      </c>
      <c r="TO5" s="26">
        <f>IF($CS5="P",CF5,(CF5+BC5)/2)</f>
        <v>0.7</v>
      </c>
      <c r="TP5" s="26">
        <f>IF($CS5="P",CG5,(CG5+BD5)/2)</f>
        <v>0</v>
      </c>
      <c r="TQ5" s="26">
        <f>IF($CS5="P",CH5,(CH5+BE5)/2)</f>
        <v>0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17.899999999999999</v>
      </c>
      <c r="TU5" s="26">
        <f>IF($CS5="P",CL5,(CL5+BI5)/2)</f>
        <v>4.3</v>
      </c>
      <c r="TV5" s="26">
        <f>IF($CS5="P",CM5,(CM5+BJ5)/2)</f>
        <v>0</v>
      </c>
      <c r="TW5" s="26">
        <f>IF($CS5="P",CN5,(CN5+BK5)/2)</f>
        <v>0.7</v>
      </c>
      <c r="TX5" s="26">
        <f>IF($CS5="P",CO5,(CO5+BL5)/2)</f>
        <v>16.850000000000001</v>
      </c>
      <c r="TY5" s="26">
        <f>IF($CS5="P",CP5,(CP5+BM5)/2)</f>
        <v>6.1</v>
      </c>
      <c r="TZ5" s="26">
        <f>IF($CS5="P",CQ5,(CQ5+BN5)/2)</f>
        <v>0</v>
      </c>
      <c r="UA5" s="26">
        <f>IF($CS5="P",CR5,(CR5+BO5)/2)</f>
        <v>0.7</v>
      </c>
      <c r="UB5" s="28" t="s">
        <v>53</v>
      </c>
      <c r="UC5" s="11">
        <f>IF(SUM(TI5,TM5)&gt;0,SUM(TI5,TM5),"")</f>
        <v>10.399999999999999</v>
      </c>
      <c r="UD5" s="11">
        <f>IF(SUM(TH5:TI5,TK5:TM5,TO5)-TJ5-TN5&gt;0,SUM(TH5:TI5,TK5:TM5,TO5)-TJ5-TN5,"")</f>
        <v>45.550000000000004</v>
      </c>
      <c r="UE5" s="11" t="str">
        <f>IF(SUM(TP5:TQ5,TS5)-TR5&gt;0,SUM(TP5:TQ5,TS5)-TR5,"")</f>
        <v/>
      </c>
      <c r="UF5" s="11">
        <f>IF(SUM(TI5,TM5,TQ5)&gt;0,SUM(TI5,TM5,TQ5),"")</f>
        <v>10.399999999999999</v>
      </c>
      <c r="UG5" s="11">
        <f>IF(SUM(UD5,UE5)&gt;0,SUM(UD5,UE5),"")</f>
        <v>45.550000000000004</v>
      </c>
      <c r="UH5" s="11">
        <f>IF(SUM(TU5,TY5)&gt;0,SUM(TU5,TY5),"")</f>
        <v>10.399999999999999</v>
      </c>
      <c r="UI5" s="11">
        <f>IF(SUM(TT5:TU5,TW5:TY5,UA5)-SUM(TV5,TZ5)&gt;0,SUM(TT5:TU5,TW5:TY5,UA5)-SUM(TV5,TZ5),"")</f>
        <v>46.550000000000004</v>
      </c>
      <c r="UJ5" s="11">
        <f>IF(SUM(UD5,UE5,UI5)&gt;0,SUM(UD5,UE5,UI5),"")</f>
        <v>92.100000000000009</v>
      </c>
    </row>
    <row r="6" spans="1:55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73</v>
      </c>
      <c r="C6" s="4" t="s">
        <v>6</v>
      </c>
      <c r="D6" s="4">
        <v>2003</v>
      </c>
      <c r="E6" s="9">
        <f>SUM(J6:P6)+SUM(J6:M6)*0.0000001+SUM(J6)*0.0000000000001</f>
        <v>133.80000863000433</v>
      </c>
      <c r="F6" s="3" t="str">
        <f>IF(OR(AND(AN6&gt;=AU$21,AO6&gt;=AU$25,AN6&lt;&gt;"",AM6=""),AND(AS6&gt;=AU$21,AT6&gt;=AU$25,AS6&lt;&gt;"",AM6=""),AND(BQ6&gt;=BX$21,BR6&gt;=BX$25,BQ6&lt;&gt;"",BP6=""),AND(BV6&gt;=BX$21,BW6&gt;=BX$25,BV6&lt;&gt;"",BP6=""),AND(CT6&gt;=DA$21,CU6&gt;=DA$25,CT6&lt;&gt;"",CS6=""),AND(CY6&gt;=DA$21,CZ6&gt;=DA$25,CY6&lt;&gt;""),AND(DX6&gt;=EE$21,DY6&gt;=EE$25,DX6&lt;&gt;""),AND(EC6&gt;=EE$21,ED6&gt;=EE$25,EC6&lt;&gt;""),AND(EZ6&gt;=FG$21,FA6&gt;=FG$25,EZ6&lt;&gt;""),AND(FE6&gt;=FG$21,FF6&gt;=FG$25,FE6&lt;&gt;""),AND(GB6&gt;=GI$21,GC6&gt;=GI$25,GB6&lt;&gt;""),AND(GG6&gt;=GI$21,GH6&gt;=GI$25,GG6&lt;&gt;""),AND(HD6&gt;=HK$21,HE6&gt;=HK$25,HD6&lt;&gt;""),AND(HI6&gt;=HK$21,HJ6&gt;=HK$25,HI6&lt;&gt;""),AND(IF6&gt;=IM$21,IG6&gt;=IM$25,IF6&lt;&gt;""),AND(IK6&gt;=IM$21,IL6&gt;=IM$25,IK6&lt;&gt;""),AND(JH6&gt;=JO$21,JI6&gt;=JO$25,JH6&lt;&gt;""),AND(JM6&gt;=JO$21,JN6&gt;=JO$25,JM6&lt;&gt;""),AND(KJ6&gt;=KQ$21,KK6&gt;=KQ$25,KJ6&lt;&gt;""),AND(KO6&gt;=KQ$21,KP6&gt;=KQ$25,KO6&lt;&gt;""),AND(LL6&gt;=LS$21,LM6&gt;=LS$25,LL6&lt;&gt;""),AND(LQ6&gt;=LS$21,LR6&gt;=LS$25,LQ6&lt;&gt;""),AND(MN6&gt;=MU$21,MO6&gt;=MU$25,MN6&lt;&gt;""),AND(MS6&gt;=MU$21,MT6&gt;=MU$25,MS6&lt;&gt;""),AND(NP6&gt;=NW$21,NQ6&gt;=NW$25,NP6&lt;&gt;""),AND(NU6&gt;=NW$21,NV6&gt;=NW$25,NU6&lt;&gt;""),AND(OR6&gt;=OY$21,OS6&gt;=OY$25,OR6&lt;&gt;""),AND(OW6&gt;=OY$21,OX6&gt;=OY$25,OW6&lt;&gt;""),AND(PT6&gt;=QA$21,PU6&gt;=QA$25,PT6&lt;&gt;""),AND(PY6&gt;=QA$21,PZ6&gt;=QA$25,PY6&lt;&gt;""),AND(QV6&gt;=RC$21,QW6&gt;=RC$25,QV6&lt;&gt;""),AND(RA6&gt;=RC$21,RB6&gt;=RC$25,RA6&lt;&gt;""),AND(RX6&gt;=SE$21,RY6&gt;=SE$25,RX6&lt;&gt;""),AND(SC6&gt;=SE$21,SD6&gt;=SE$25,SC6&lt;&gt;""),AND(SZ6&gt;=TG$21,TA6&gt;=TG$25,SZ6&lt;&gt;""),AND(TF6&gt;=TG$21,TG6&gt;=TG$25,TF6&lt;&gt;"")),"P","")</f>
        <v>P</v>
      </c>
      <c r="G6" s="3" t="str">
        <f>IF(OR(AND(AO6&gt;=AU$25,AO6&lt;&gt;"",AM6=""),AND(AT6&gt;=AU$25,AT6&lt;&gt;"",AM6=""),AND(BR6&gt;=BX$25,BR6&lt;&gt;"",BP6=""),AND(BW6&gt;=BX$25,BW6&lt;&gt;"",BP6=""),AND(CU6&gt;=DA$25,CU6&lt;&gt;"",CS6=""),AND(CZ6&gt;=DA$25,CZ6&lt;&gt;"",CS6=""),AND(DY6&gt;=EE$25,DY6&lt;&gt;""),AND(ED6&gt;=EE$25,ED6&lt;&gt;""),AND(FA6&gt;=FG$25,FA6&lt;&gt;""),AND(FF6&gt;=FG$25,FF6&lt;&gt;""),AND(GC6&gt;=GI$25,GC6&lt;&gt;""),AND(GH6&gt;=GI$25,GH6&lt;&gt;""),AND(HE6&gt;=HK$25,HE6&lt;&gt;""),AND(HJ6&gt;=HK$25,HJ6&lt;&gt;""),AND(IG6&gt;=IM$25,IG6&lt;&gt;""),AND(IL6&gt;=IM$25,IL6&lt;&gt;""),AND(JI6&gt;=JO$25,JI6&lt;&gt;""),AND(JN6&gt;=JO$25,JN6&lt;&gt;""),AND(KK6&gt;=KQ$25,KK6&lt;&gt;""),AND(KP6&gt;=KQ$25,KP6&lt;&gt;""),AND(LM6&gt;=LS$25,LM6&lt;&gt;""),AND(LR6&gt;=LS$25,LR6&lt;&gt;""),AND(MO6&gt;=MU$25,MO6&lt;&gt;""),AND(MT6&gt;=MU$25,MT6&lt;&gt;""),AND(NQ6&gt;=NW$25,NQ6&lt;&gt;""),AND(NV6&gt;=NW$25,NV6&lt;&gt;""),AND(OS6&gt;=OY$25,OS6&lt;&gt;""),AND(OX6&gt;=OY$25,OX6&lt;&gt;""),AND(PU6&gt;=QA$25,PU6&lt;&gt;""),AND(PZ6&gt;=QA$25,PZ6&lt;&gt;""),AND(QW6&gt;=RC$25,QW6&lt;&gt;""),AND(RB6&gt;=RC$25,RB6&lt;&gt;""),AND(RY6&gt;=SE$25,RY6&lt;&gt;""),AND(SD6&gt;=SE$25,SD6&lt;&gt;""),AND(TA6&gt;=TG$25,TA6&lt;&gt;""),AND(TG6&gt;=TG$25,TG6&lt;&gt;"")),"P","")</f>
        <v>P</v>
      </c>
      <c r="H6" s="36" t="str">
        <f>IF(AND(G6="P",F6=""),"No DD",IF(OR(AND(AQ6&gt;=AU$24,AR6&gt;=AU$28,AQ6&lt;&gt;"",AM6=""),AND(AS6&gt;=AU$24,AT6&gt;=AU$28,AS6&lt;&gt;"",AM6=""),AND(BT6&gt;=BX$24,BU6&gt;=BX$28,BT6&lt;&gt;"",BP6=""),AND(BV6&gt;=BX$24,BW6&gt;=BX$28,BV6&lt;&gt;"",BP6=""),AND(CW6&gt;=DA$24,CX6&gt;=DA$28,CW6&lt;&gt;"",CS6=""),AND(CY6&gt;=DA$24,CZ6&gt;=DA$28,CY6&lt;&gt;"",CS6=""),AND(EA6&gt;=EE$24,EB6&gt;=EE$28,EA6&lt;&gt;""),AND(EC6&gt;=EE$24,ED6&gt;=EE$28,EC6&lt;&gt;""),AND(FC6&gt;=FG$24,FD6&gt;=FG$28,FC6&lt;&gt;""),AND(FE6&gt;=FG$24,FF6&gt;=FG$28,FE6&lt;&gt;""),AND(GE6&gt;=GI$24,GF6&gt;=GI$28,GE6&lt;&gt;""),AND(GG6&gt;=GI$24,GH6&gt;=GI$28,GG6&lt;&gt;""),AND(HG6&gt;=HK$24,HH6&gt;=HK$28,HG6&lt;&gt;""),AND(HI6&gt;=HK$24,HJ6&gt;=HK$28,HI6&lt;&gt;""),AND(II6&gt;=IM$24,IJ6&gt;=IM$28,II6&lt;&gt;""),AND(IK6&gt;=IM$24,IL6&gt;=IM$28,IK6&lt;&gt;""),AND(JK6&gt;=JO$24,JL6&gt;=JO$28,JK6&lt;&gt;""),AND(JM6&gt;=JO$24,JN6&gt;=JO$28,JM6&lt;&gt;""),AND(KM6&gt;=KQ$24,KN6&gt;=KQ$28,KM6&lt;&gt;""),AND(KO6&gt;=KQ$24,KP6&gt;=KQ$28,KO6&lt;&gt;""),AND(LO6&gt;=LS$24,LP6&gt;=LS$28,LO6&lt;&gt;""),AND(LQ6&gt;=LS$24,LR6&gt;=LS$28,LQ6&lt;&gt;""),AND(MQ6&gt;=MU$24,MR6&gt;=MU$28,MQ6&lt;&gt;""),AND(MS6&gt;=MU$24,MT6&gt;=MU$28,MS6&lt;&gt;""),AND(NS6&gt;=NW$24,NT6&gt;=NW$28,NS6&lt;&gt;""),AND(NU6&gt;=NW$24,NV6&gt;=NW$28,NU6&lt;&gt;""),AND(OU6&gt;=OY$24,OV6&gt;=OY$28,OU6&lt;&gt;""),AND(OW6&gt;=OY$24,OX6&gt;=OY$28,OW6&lt;&gt;""),AND(PW6&gt;=QA$24,PX6&gt;=QA$28,PW6&lt;&gt;""),AND(PY6&gt;=QA$24,PZ6&gt;=QA$28,PY6&lt;&gt;""),AND(QY6&gt;=RC$24,QZ6&gt;=RC$28,QY6&lt;&gt;""),AND(RA6&gt;=RC$24,RB6&gt;=RC$28,RA6&lt;&gt;""),AND(SA6&gt;=SE$24,SB6&gt;=SE$28,SA6&lt;&gt;""),AND(SC6&gt;=SE$24,SD6&gt;=SE$28,SC6&lt;&gt;""),AND(TC6&gt;=TG$24,TD6&gt;=TG$28,TC6&lt;&gt;""),AND(TE6&gt;=TG$24,TF6&gt;=TG$28,TE6&lt;&gt;"")),"Merit",IF(OR(AND(AQ6&gt;=AU$23,AR6&gt;=AU$27,AQ6&lt;&gt;"",AM6=""),AND(AS6&gt;=AU$23,AT6&gt;=AU$27,AS6&lt;&gt;"",AM6=""),AND(BT6&gt;=BX$23,BU6&gt;=BX$27,BT6&lt;&gt;"",BP6=""),AND(BV6&gt;=BX$23,BW6&gt;=BX$27,BV6&lt;&gt;"",BP6=""),AND(CW6&gt;=DA$23,CX6&gt;=DA$27,CW6&lt;&gt;"",CS6=""),AND(CY6&gt;=DA$23,CZ6&gt;=DA$27,CY6&lt;&gt;"",CS6=""),AND(EA6&gt;=EE$23,EB6&gt;=EE$27,EA6&lt;&gt;""),AND(EC6&gt;=EE$23,ED6&gt;=EE$27,EC6&lt;&gt;""),AND(FC6&gt;=FG$23,FD6&gt;=FG$27,FC6&lt;&gt;""),AND(FE6&gt;=FG$23,FF6&gt;=FG$27,FE6&lt;&gt;""),AND(GE6&gt;=GI$23,GF6&gt;=GI$27,GE6&lt;&gt;""),AND(GG6&gt;=GI$23,GH6&gt;=GI$27,GG6&lt;&gt;""),AND(HG6&gt;=HK$23,HH6&gt;=HK$27,HG6&lt;&gt;""),AND(HI6&gt;=HK$23,HJ6&gt;=HK$27,HI6&lt;&gt;""),AND(II6&gt;=IM$23,IJ6&gt;=IM$27,II6&lt;&gt;""),AND(IK6&gt;=IM$23,IL6&gt;=IM$27,IK6&lt;&gt;""),AND(JK6&gt;=JO$23,JL6&gt;=JO$27,JK6&lt;&gt;""),AND(JM6&gt;=JO$23,JN6&gt;=JO$27,JM6&lt;&gt;""),AND(KM6&gt;=KQ$23,KN6&gt;=KQ$27,KM6&lt;&gt;""),AND(KO6&gt;=KQ$23,KP6&gt;=KQ$27,KO6&lt;&gt;""),AND(LO6&gt;=LS$23,LP6&gt;=LS$27,LO6&lt;&gt;""),AND(LQ6&gt;=LS$23,LR6&gt;=LS$27,LQ6&lt;&gt;""),AND(MQ6&gt;=MU$23,MR6&gt;=MU$27,MQ6&lt;&gt;""),AND(MS6&gt;=MU$23,MT6&gt;=MU$27,MS6&lt;&gt;""),AND(NS6&gt;=NW$23,NT6&gt;=NW$27,NS6&lt;&gt;""),AND(NU6&gt;=NW$23,NV6&gt;=NW$27,NU6&lt;&gt;""),AND(OU6&gt;=OY$23,OV6&gt;=OY$27,OU6&lt;&gt;""),AND(OW6&gt;=OY$23,OX6&gt;=OY$27,OW6&lt;&gt;""),AND(PW6&gt;=QA$23,PX6&gt;=QA$27,PW6&lt;&gt;""),AND(PY6&gt;=QA$23,PZ6&gt;=QA$27,PY6&lt;&gt;""),AND(QY6&gt;=RC$23,QZ6&gt;=RC$27,QY6&lt;&gt;""),AND(RA6&gt;=RC$23,RB6&gt;=RC$27,RA6&lt;&gt;""),AND(SA6&gt;=SE$23,SB6&gt;=SE$27,SA6&lt;&gt;""),AND(SC6&gt;=SE$23,SD6&gt;=SE$27,SC6&lt;&gt;""),AND(TC6&gt;=TG$23,TD6&gt;=TG$27,TC6&lt;&gt;""),AND(TE6&gt;=TG$23,TF6&gt;=TG$27,TE6&lt;&gt;"")),"Excellence",IF(I6="P","Worlds Team",IF(F6="P","National Team","")))))</f>
        <v>Worlds Team</v>
      </c>
      <c r="I6" s="3" t="str">
        <f>IF(OR(AND(AQ6&gt;=AU$22,AR6&gt;=AU$26,AQ6&lt;&gt;"",AM6=""),AND(AS6&gt;=AU$22,AT6&gt;=AU$26,AS6&lt;&gt;"",AM6=""),AND(BT6&gt;=BX$22,BU6&gt;=BX$26,BT6&lt;&gt;"",BP6=""),AND(BV6&gt;=BX$22,BW6&gt;=BX$26,BV6&lt;&gt;"",BP6=""),AND(CW6&gt;=DA$22,CX6&gt;=DA$26,CW6&lt;&gt;"",CS6=""),AND(CY6&gt;=DA$22,CZ6&gt;=DA$26,CY6&lt;&gt;"",CS6=""),AND(EA6&gt;=EE$22,EB6&gt;=EE$26,EA6&lt;&gt;""),AND(EC6&gt;=EE$22,ED6&gt;=EE$26,EC6&lt;&gt;""),AND(FC6&gt;=FG$22,FD6&gt;=FG$26,FC6&lt;&gt;""),AND(FE6&gt;=FG$22,FF6&gt;=FG$26,FE6&lt;&gt;""),AND(GE6&gt;=GI$22,GF6&gt;=GI$26,GE6&lt;&gt;""),AND(GG6&gt;=GI$22,GH6&gt;=GI$26,GG6&lt;&gt;""),AND(HG6&gt;=HK$22,HH6&gt;=HK$26,HG6&lt;&gt;""),AND(HI6&gt;=HK$22,HJ6&gt;=HK$26,HI6&lt;&gt;""),AND(II6&gt;=IM$22,IJ6&gt;=IM$26,II6&lt;&gt;""),AND(IK6&gt;=IM$22,IL6&gt;=IM$26,IK6&lt;&gt;""),AND(JK6&gt;=JO$22,JL6&gt;=JO$26,JK6&lt;&gt;""),AND(JM6&gt;=JO$22,JN6&gt;=JO$26,JM6&lt;&gt;""),AND(KM6&gt;=KQ$22,KN6&gt;=KQ$26,KM6&lt;&gt;""),AND(KO6&gt;=KQ$22,KP6&gt;=KQ$26,KO6&lt;&gt;""),AND(LO6&gt;=LS$22,LP6&gt;=LS$26,LO6&lt;&gt;""),AND(LQ6&gt;=LS$22,LR6&gt;=LS$26,LQ6&lt;&gt;""),AND(MQ6&gt;=MU$22,MR6&gt;=MU$26,MQ6&lt;&gt;""),AND(MS6&gt;=MU$22,MT6&gt;=MU$26,MS6&lt;&gt;""),AND(NS6&gt;=NW$22,NT6&gt;=NW$26,NS6&lt;&gt;""),AND(NU6&gt;=NW$22,NV6&gt;=NW$26,NU6&lt;&gt;""),AND(OU6&gt;=OY$22,OV6&gt;=OY$26,OU6&lt;&gt;""),AND(OW6&gt;=OY$22,OX6&gt;=OY$26,OW6&lt;&gt;""),AND(PW6&gt;=QA$22,PX6&gt;=QA$26,PW6&lt;&gt;""),AND(PY6&gt;=QA$22,PZ6&gt;=QA$26,PY6&lt;&gt;""),AND(QY6&gt;=RC$22,QZ6&gt;=RC$26,QY6&lt;&gt;""),AND(RA6&gt;=RC$22,RB6&gt;=RC$26,RA6&lt;&gt;""),AND(SA6&gt;=SE$22,SB6&gt;=SE$26,SA6&lt;&gt;""),AND(SC6&gt;=SE$22,SD6&gt;=SE$26,SC6&lt;&gt;""),AND(TC6&gt;=TG$22,TD6&gt;=TG$26,TC6&lt;&gt;""),AND(TE6&gt;=TG$22,TF6&gt;=TG$26,TE6&lt;&gt;"")),"P","")</f>
        <v>P</v>
      </c>
      <c r="J6" s="8">
        <f>IF(COUNT(AO6,BR6,CU6)&gt;0,LARGE((AO6,BR6,CU6),1),0)</f>
        <v>43.2</v>
      </c>
      <c r="K6" s="8" t="str">
        <f>IF(J6=0,"",IF(J6=CU6,$BY$1,IF(J6=BR6,$AV$1,IF(J6=AO6,$S$1,""))))</f>
        <v>2025 Elite Canada</v>
      </c>
      <c r="L6" s="8">
        <f>IF(COUNT(AO6,BR6,CU6)&gt;1,LARGE((AO6,BR6,CU6),2),0)</f>
        <v>43.1</v>
      </c>
      <c r="M6" s="8" t="str">
        <f>IF(K6=0,"",IF(AND(L6=J6,L6=AO6,K6=BR6),$S$1,IF(AND(L6=J6,L6=AO6,L6=CU6),$S$1,IF(AND(L6=J6,L6=CU6,L6=BR6),$AV$1,IF(L6=CU6,$BY$1,IF(L6=BR6,$AV$1,IF(L6=AO6,$S$1,"")))))))</f>
        <v>2025 Nationals</v>
      </c>
      <c r="N6" s="8">
        <f>IF(MAX(AT6,BW6,CZ6)&gt;0,MAX(AT6,BW6,CZ6),0)</f>
        <v>46.5</v>
      </c>
      <c r="O6" s="8" t="str">
        <f>IF(N6=0,"",IF(N6=CZ6,$BY$1,IF(N6=BW6,$AV$1,IF(N6=AT6,$S$1,""))))</f>
        <v>2025 Nationals</v>
      </c>
      <c r="P6" s="8">
        <f>IF(MAX(DB6:DC6)&gt;0,MAX(DB6:DC6),"")</f>
        <v>1.0000000000000071</v>
      </c>
      <c r="Q6" s="11" t="str">
        <f>IF(P6="","",IF(P6=DB6,"("&amp;DB$2&amp;")",IF(P6=DC6,"("&amp;DC$2&amp;")")))</f>
        <v>(Q1)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2025 World Cup POR (July 6)</v>
      </c>
      <c r="S6" s="19">
        <v>15</v>
      </c>
      <c r="T6" s="19">
        <v>5</v>
      </c>
      <c r="U6" s="19">
        <v>0.2</v>
      </c>
      <c r="V6" s="19">
        <v>0.6</v>
      </c>
      <c r="W6" s="19">
        <v>16.5</v>
      </c>
      <c r="X6" s="19">
        <v>5.2</v>
      </c>
      <c r="Y6" s="19">
        <v>0</v>
      </c>
      <c r="Z6" s="19">
        <v>0.6</v>
      </c>
      <c r="AA6" s="19">
        <v>16.8</v>
      </c>
      <c r="AB6" s="19">
        <v>5</v>
      </c>
      <c r="AC6" s="19">
        <v>0</v>
      </c>
      <c r="AD6" s="19">
        <v>0.6</v>
      </c>
      <c r="AE6" s="19">
        <v>17.100000000000001</v>
      </c>
      <c r="AF6" s="19">
        <v>5</v>
      </c>
      <c r="AG6" s="19">
        <v>0</v>
      </c>
      <c r="AH6" s="19">
        <v>0.6</v>
      </c>
      <c r="AI6" s="19">
        <v>16.899999999999999</v>
      </c>
      <c r="AJ6" s="19">
        <v>5.2</v>
      </c>
      <c r="AK6" s="19">
        <v>0</v>
      </c>
      <c r="AL6" s="19">
        <v>0.6</v>
      </c>
      <c r="AM6" s="27"/>
      <c r="AN6" s="40">
        <f>IF(SUM(T6,X6)&gt;0,SUM(T6,X6),"")</f>
        <v>10.199999999999999</v>
      </c>
      <c r="AO6" s="40">
        <f>IF(SUM(S6:T6,V6:X6,Z6)-U6-Y6&gt;0,SUM(S6:T6,V6:X6,Z6)-U6-Y6,"")</f>
        <v>42.7</v>
      </c>
      <c r="AP6" s="40">
        <f>IF(SUM(AA6:AB6,AD6)-AC6&gt;0,SUM(AA6:AB6,AD6)-AC6,"")</f>
        <v>22.400000000000002</v>
      </c>
      <c r="AQ6" s="40">
        <f>IF(SUM(T6,X6,AB6)&gt;0,SUM(T6,X6,AB6),"")</f>
        <v>15.2</v>
      </c>
      <c r="AR6" s="40">
        <f>IF(SUM(AO6,AP6)&gt;0,SUM(AO6,AP6),"")</f>
        <v>65.100000000000009</v>
      </c>
      <c r="AS6" s="40">
        <f>IF(SUM(AF6,AJ6)&gt;0,SUM(AF6,AJ6),"")</f>
        <v>10.199999999999999</v>
      </c>
      <c r="AT6" s="40">
        <f>IF(SUM(AE6:AF6,AH6:AJ6,AL6)-SUM(AG6,AK6)&gt;0,SUM(AE6:AF6,AH6:AJ6,AL6)-SUM(AG6,AK6),"")</f>
        <v>45.400000000000006</v>
      </c>
      <c r="AU6" s="40">
        <f>IF(SUM(AO6,AP6,AT6)&gt;0,SUM(AO6,AP6,AT6),"")</f>
        <v>110.50000000000001</v>
      </c>
      <c r="AV6" s="18">
        <v>15</v>
      </c>
      <c r="AW6" s="18">
        <v>5</v>
      </c>
      <c r="AX6" s="18">
        <v>0</v>
      </c>
      <c r="AY6" s="18">
        <v>0.7</v>
      </c>
      <c r="AZ6" s="18">
        <v>16.600000000000001</v>
      </c>
      <c r="BA6" s="18">
        <v>5.2</v>
      </c>
      <c r="BB6" s="18">
        <v>0</v>
      </c>
      <c r="BC6" s="18">
        <v>0.7</v>
      </c>
      <c r="BD6" s="18"/>
      <c r="BE6" s="18"/>
      <c r="BF6" s="18"/>
      <c r="BG6" s="18"/>
      <c r="BH6" s="18">
        <v>16.5</v>
      </c>
      <c r="BI6" s="18">
        <v>5</v>
      </c>
      <c r="BJ6" s="18">
        <v>0</v>
      </c>
      <c r="BK6" s="18">
        <v>0.7</v>
      </c>
      <c r="BL6" s="18">
        <v>14.7</v>
      </c>
      <c r="BM6" s="18">
        <v>5.2</v>
      </c>
      <c r="BN6" s="18">
        <v>0.2</v>
      </c>
      <c r="BO6" s="18">
        <v>0.7</v>
      </c>
      <c r="BP6" s="28"/>
      <c r="BQ6" s="11">
        <f>IF(SUM(AW6,BA6)&gt;0,SUM(AW6,BA6),"")</f>
        <v>10.199999999999999</v>
      </c>
      <c r="BR6" s="11">
        <f>IF(SUM(AV6:AW6,AY6:BA6,BC6)-AX6-BB6&gt;0,SUM(AV6:AW6,AY6:BA6,BC6)-AX6-BB6,"")</f>
        <v>43.2</v>
      </c>
      <c r="BS6" s="11" t="str">
        <f>IF(SUM(BD6:BE6,BG6)-BF6&gt;0,SUM(BD6:BE6,BG6)-BF6,"")</f>
        <v/>
      </c>
      <c r="BT6" s="11">
        <f>IF(SUM(AW6,BA6,BE6)&gt;0,SUM(AW6,BA6,BE6),"")</f>
        <v>10.199999999999999</v>
      </c>
      <c r="BU6" s="11">
        <f>IF(SUM(BR6,BS6)&gt;0,SUM(BR6,BS6),"")</f>
        <v>43.2</v>
      </c>
      <c r="BV6" s="11">
        <f>IF(SUM(BI6,BM6)&gt;0,SUM(BI6,BM6),"")</f>
        <v>10.199999999999999</v>
      </c>
      <c r="BW6" s="11">
        <f>IF(SUM(BH6:BI6,BK6:BM6,BO6)-SUM(BJ6,BN6)&gt;0,SUM(BH6:BI6,BK6:BM6,BO6)-SUM(BJ6,BN6),"")</f>
        <v>42.6</v>
      </c>
      <c r="BX6" s="11">
        <f>IF(SUM(BR6,BS6,BW6)&gt;0,SUM(BR6,BS6,BW6),"")</f>
        <v>85.800000000000011</v>
      </c>
      <c r="BY6" s="19">
        <v>14.9</v>
      </c>
      <c r="BZ6" s="19">
        <v>5</v>
      </c>
      <c r="CA6" s="19">
        <v>0.2</v>
      </c>
      <c r="CB6" s="19">
        <v>0.7</v>
      </c>
      <c r="CC6" s="19">
        <v>16.8</v>
      </c>
      <c r="CD6" s="19">
        <v>5.2</v>
      </c>
      <c r="CE6" s="19">
        <v>0</v>
      </c>
      <c r="CF6" s="19">
        <v>0.7</v>
      </c>
      <c r="CG6" s="19"/>
      <c r="CH6" s="19"/>
      <c r="CI6" s="19"/>
      <c r="CJ6" s="19"/>
      <c r="CK6" s="19">
        <v>17.5</v>
      </c>
      <c r="CL6" s="19">
        <v>5</v>
      </c>
      <c r="CM6" s="19">
        <v>0</v>
      </c>
      <c r="CN6" s="19">
        <v>0.7</v>
      </c>
      <c r="CO6" s="19">
        <v>17.399999999999999</v>
      </c>
      <c r="CP6" s="19">
        <v>5.2</v>
      </c>
      <c r="CQ6" s="19">
        <v>0</v>
      </c>
      <c r="CR6" s="19">
        <v>0.7</v>
      </c>
      <c r="CS6" s="27"/>
      <c r="CT6" s="40">
        <f>IF(SUM(BZ6,CD6)&gt;0,SUM(BZ6,CD6),"")</f>
        <v>10.199999999999999</v>
      </c>
      <c r="CU6" s="40">
        <f>IF(SUM(BY6:BZ6,CB6:CD6,CF6)-CA6-CE6&gt;0,SUM(BY6:BZ6,CB6:CD6,CF6)-CA6-CE6,"")</f>
        <v>43.1</v>
      </c>
      <c r="CV6" s="40" t="str">
        <f>IF(SUM(CG6:CH6,CJ6)-CI6&gt;0,SUM(CG6:CH6,CJ6)-CI6,"")</f>
        <v/>
      </c>
      <c r="CW6" s="40">
        <f>IF(SUM(BZ6,CD6,CH6)&gt;0,SUM(BZ6,CD6,CH6),"")</f>
        <v>10.199999999999999</v>
      </c>
      <c r="CX6" s="40">
        <f>IF(SUM(CU6,CV6)&gt;0,SUM(CU6,CV6),"")</f>
        <v>43.1</v>
      </c>
      <c r="CY6" s="40">
        <f>IF(SUM(CL6,CP6)&gt;0,SUM(CL6,CP6),"")</f>
        <v>10.199999999999999</v>
      </c>
      <c r="CZ6" s="40">
        <f>IF(SUM(CK6:CL6,CN6:CP6,CR6)-SUM(CM6,CQ6)&gt;0,SUM(CK6:CL6,CN6:CP6,CR6)-SUM(CM6,CQ6),"")</f>
        <v>46.5</v>
      </c>
      <c r="DA6" s="40">
        <f>IF(SUM(CU6,CV6,CZ6)&gt;0,SUM(CU6,CV6,CZ6),"")</f>
        <v>89.6</v>
      </c>
      <c r="DB6" s="51">
        <f>IF(MAX(DY6,FA6,GC6,HE6,IG6,JI6,KK6,LM6,MO6,NQ6,OS6,PU6,QW6,RY6,TA6)-IF(L6="",0,L6)&gt;0.001,MAX(DY6,FA6,GC6,HE6,IG6,JI6,KK6,LM6,MO6,NQ6,OS6,PU6,QW6,RY6,TA6)-IF(L6="",0,L6),"")</f>
        <v>1.0000000000000071</v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>
        <v>16.600000000000001</v>
      </c>
      <c r="DE6" s="17">
        <v>5</v>
      </c>
      <c r="DF6" s="17">
        <v>0</v>
      </c>
      <c r="DG6" s="17">
        <v>0</v>
      </c>
      <c r="DH6" s="17">
        <v>17.3</v>
      </c>
      <c r="DI6" s="17">
        <v>5.2</v>
      </c>
      <c r="DJ6" s="17">
        <v>0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IF(SUM(DE6,DI6)&gt;0,SUM(DE6,DI6),"")</f>
        <v>10.199999999999999</v>
      </c>
      <c r="DY6" s="40">
        <f>IF(SUM(DD6:DE6,DG6:DI6,DK6)-DF6-DJ6&gt;0,SUM(DD6:DE6,DG6:DI6,DK6)-DF6-DJ6,"")</f>
        <v>44.100000000000009</v>
      </c>
      <c r="DZ6" s="40" t="str">
        <f>IF(SUM(DL6:DM6,DO6)-DN6&gt;0,SUM(DL6:DM6,DO6)-DN6,"")</f>
        <v/>
      </c>
      <c r="EA6" s="40">
        <f>IF(SUM(DE6,DI6,DM6)&gt;0,SUM(DE6,DI6,DM6),"")</f>
        <v>10.199999999999999</v>
      </c>
      <c r="EB6" s="40">
        <f>IF(SUM(DY6,DZ6)&gt;0,SUM(DY6,DZ6),"")</f>
        <v>44.100000000000009</v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>
        <f>IF(SUM(DY6,DZ6,ED6)&gt;0,SUM(DY6,DZ6,ED6),"")</f>
        <v>44.100000000000009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14.95</v>
      </c>
      <c r="TI6" s="26">
        <f>IF($CS6="P",BZ6,(BZ6+AW6)/2)</f>
        <v>5</v>
      </c>
      <c r="TJ6" s="26">
        <f>IF($CS6="P",CA6,(CA6+AX6)/2)</f>
        <v>0.1</v>
      </c>
      <c r="TK6" s="26">
        <f>IF($CS6="P",CB6,(CB6+AY6)/2)</f>
        <v>0.7</v>
      </c>
      <c r="TL6" s="26">
        <f>IF($CS6="P",CC6,(CC6+AZ6)/2)</f>
        <v>16.700000000000003</v>
      </c>
      <c r="TM6" s="26">
        <f>IF($CS6="P",CD6,(CD6+BA6)/2)</f>
        <v>5.2</v>
      </c>
      <c r="TN6" s="26">
        <f>IF($CS6="P",CE6,(CE6+BB6)/2)</f>
        <v>0</v>
      </c>
      <c r="TO6" s="26">
        <f>IF($CS6="P",CF6,(CF6+BC6)/2)</f>
        <v>0.7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17</v>
      </c>
      <c r="TU6" s="26">
        <f>IF($CS6="P",CL6,(CL6+BI6)/2)</f>
        <v>5</v>
      </c>
      <c r="TV6" s="26">
        <f>IF($CS6="P",CM6,(CM6+BJ6)/2)</f>
        <v>0</v>
      </c>
      <c r="TW6" s="26">
        <f>IF($CS6="P",CN6,(CN6+BK6)/2)</f>
        <v>0.7</v>
      </c>
      <c r="TX6" s="26">
        <f>IF($CS6="P",CO6,(CO6+BL6)/2)</f>
        <v>16.049999999999997</v>
      </c>
      <c r="TY6" s="26">
        <f>IF($CS6="P",CP6,(CP6+BM6)/2)</f>
        <v>5.2</v>
      </c>
      <c r="TZ6" s="26">
        <f>IF($CS6="P",CQ6,(CQ6+BN6)/2)</f>
        <v>0.1</v>
      </c>
      <c r="UA6" s="26">
        <f>IF($CS6="P",CR6,(CR6+BO6)/2)</f>
        <v>0.7</v>
      </c>
      <c r="UB6" s="28" t="s">
        <v>53</v>
      </c>
      <c r="UC6" s="11">
        <f>IF(SUM(TI6,TM6)&gt;0,SUM(TI6,TM6),"")</f>
        <v>10.199999999999999</v>
      </c>
      <c r="UD6" s="11">
        <f>IF(SUM(TH6:TI6,TK6:TM6,TO6)-TJ6-TN6&gt;0,SUM(TH6:TI6,TK6:TM6,TO6)-TJ6-TN6,"")</f>
        <v>43.150000000000006</v>
      </c>
      <c r="UE6" s="11" t="str">
        <f>IF(SUM(TP6:TQ6,TS6)-TR6&gt;0,SUM(TP6:TQ6,TS6)-TR6,"")</f>
        <v/>
      </c>
      <c r="UF6" s="11">
        <f>IF(SUM(TI6,TM6,TQ6)&gt;0,SUM(TI6,TM6,TQ6),"")</f>
        <v>10.199999999999999</v>
      </c>
      <c r="UG6" s="11">
        <f>IF(SUM(UD6,UE6)&gt;0,SUM(UD6,UE6),"")</f>
        <v>43.150000000000006</v>
      </c>
      <c r="UH6" s="11">
        <f>IF(SUM(TU6,TY6)&gt;0,SUM(TU6,TY6),"")</f>
        <v>10.199999999999999</v>
      </c>
      <c r="UI6" s="11">
        <f>IF(SUM(TT6:TU6,TW6:TY6,UA6)-SUM(TV6,TZ6)&gt;0,SUM(TT6:TU6,TW6:TY6,UA6)-SUM(TV6,TZ6),"")</f>
        <v>44.550000000000004</v>
      </c>
      <c r="UJ6" s="11">
        <f>IF(SUM(UD6,UE6,UI6)&gt;0,SUM(UD6,UE6,UI6),"")</f>
        <v>87.700000000000017</v>
      </c>
    </row>
    <row r="7" spans="1:55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137</v>
      </c>
      <c r="C7" s="4" t="s">
        <v>5</v>
      </c>
      <c r="D7" s="4">
        <v>2003</v>
      </c>
      <c r="E7" s="9">
        <f>SUM(J7:P7)+SUM(J7:M7)*0.0000001+SUM(J7)*0.0000000000001</f>
        <v>133.50000881000443</v>
      </c>
      <c r="F7" s="3" t="str">
        <f>IF(OR(AND(AN7&gt;=AU$21,AO7&gt;=AU$25,AN7&lt;&gt;"",AM7=""),AND(AS7&gt;=AU$21,AT7&gt;=AU$25,AS7&lt;&gt;"",AM7=""),AND(BQ7&gt;=BX$21,BR7&gt;=BX$25,BQ7&lt;&gt;"",BP7=""),AND(BV7&gt;=BX$21,BW7&gt;=BX$25,BV7&lt;&gt;"",BP7=""),AND(CT7&gt;=DA$21,CU7&gt;=DA$25,CT7&lt;&gt;"",CS7=""),AND(CY7&gt;=DA$21,CZ7&gt;=DA$25,CY7&lt;&gt;""),AND(DX7&gt;=EE$21,DY7&gt;=EE$25,DX7&lt;&gt;""),AND(EC7&gt;=EE$21,ED7&gt;=EE$25,EC7&lt;&gt;""),AND(EZ7&gt;=FG$21,FA7&gt;=FG$25,EZ7&lt;&gt;""),AND(FE7&gt;=FG$21,FF7&gt;=FG$25,FE7&lt;&gt;""),AND(GB7&gt;=GI$21,GC7&gt;=GI$25,GB7&lt;&gt;""),AND(GG7&gt;=GI$21,GH7&gt;=GI$25,GG7&lt;&gt;""),AND(HD7&gt;=HK$21,HE7&gt;=HK$25,HD7&lt;&gt;""),AND(HI7&gt;=HK$21,HJ7&gt;=HK$25,HI7&lt;&gt;""),AND(IF7&gt;=IM$21,IG7&gt;=IM$25,IF7&lt;&gt;""),AND(IK7&gt;=IM$21,IL7&gt;=IM$25,IK7&lt;&gt;""),AND(JH7&gt;=JO$21,JI7&gt;=JO$25,JH7&lt;&gt;""),AND(JM7&gt;=JO$21,JN7&gt;=JO$25,JM7&lt;&gt;""),AND(KJ7&gt;=KQ$21,KK7&gt;=KQ$25,KJ7&lt;&gt;""),AND(KO7&gt;=KQ$21,KP7&gt;=KQ$25,KO7&lt;&gt;""),AND(LL7&gt;=LS$21,LM7&gt;=LS$25,LL7&lt;&gt;""),AND(LQ7&gt;=LS$21,LR7&gt;=LS$25,LQ7&lt;&gt;""),AND(MN7&gt;=MU$21,MO7&gt;=MU$25,MN7&lt;&gt;""),AND(MS7&gt;=MU$21,MT7&gt;=MU$25,MS7&lt;&gt;""),AND(NP7&gt;=NW$21,NQ7&gt;=NW$25,NP7&lt;&gt;""),AND(NU7&gt;=NW$21,NV7&gt;=NW$25,NU7&lt;&gt;""),AND(OR7&gt;=OY$21,OS7&gt;=OY$25,OR7&lt;&gt;""),AND(OW7&gt;=OY$21,OX7&gt;=OY$25,OW7&lt;&gt;""),AND(PT7&gt;=QA$21,PU7&gt;=QA$25,PT7&lt;&gt;""),AND(PY7&gt;=QA$21,PZ7&gt;=QA$25,PY7&lt;&gt;""),AND(QV7&gt;=RC$21,QW7&gt;=RC$25,QV7&lt;&gt;""),AND(RA7&gt;=RC$21,RB7&gt;=RC$25,RA7&lt;&gt;""),AND(RX7&gt;=SE$21,RY7&gt;=SE$25,RX7&lt;&gt;""),AND(SC7&gt;=SE$21,SD7&gt;=SE$25,SC7&lt;&gt;""),AND(SZ7&gt;=TG$21,TA7&gt;=TG$25,SZ7&lt;&gt;""),AND(TF7&gt;=TG$21,TG7&gt;=TG$25,TF7&lt;&gt;"")),"P","")</f>
        <v>P</v>
      </c>
      <c r="G7" s="3" t="str">
        <f>IF(OR(AND(AO7&gt;=AU$25,AO7&lt;&gt;"",AM7=""),AND(AT7&gt;=AU$25,AT7&lt;&gt;"",AM7=""),AND(BR7&gt;=BX$25,BR7&lt;&gt;"",BP7=""),AND(BW7&gt;=BX$25,BW7&lt;&gt;"",BP7=""),AND(CU7&gt;=DA$25,CU7&lt;&gt;"",CS7=""),AND(CZ7&gt;=DA$25,CZ7&lt;&gt;"",CS7=""),AND(DY7&gt;=EE$25,DY7&lt;&gt;""),AND(ED7&gt;=EE$25,ED7&lt;&gt;""),AND(FA7&gt;=FG$25,FA7&lt;&gt;""),AND(FF7&gt;=FG$25,FF7&lt;&gt;""),AND(GC7&gt;=GI$25,GC7&lt;&gt;""),AND(GH7&gt;=GI$25,GH7&lt;&gt;""),AND(HE7&gt;=HK$25,HE7&lt;&gt;""),AND(HJ7&gt;=HK$25,HJ7&lt;&gt;""),AND(IG7&gt;=IM$25,IG7&lt;&gt;""),AND(IL7&gt;=IM$25,IL7&lt;&gt;""),AND(JI7&gt;=JO$25,JI7&lt;&gt;""),AND(JN7&gt;=JO$25,JN7&lt;&gt;""),AND(KK7&gt;=KQ$25,KK7&lt;&gt;""),AND(KP7&gt;=KQ$25,KP7&lt;&gt;""),AND(LM7&gt;=LS$25,LM7&lt;&gt;""),AND(LR7&gt;=LS$25,LR7&lt;&gt;""),AND(MO7&gt;=MU$25,MO7&lt;&gt;""),AND(MT7&gt;=MU$25,MT7&lt;&gt;""),AND(NQ7&gt;=NW$25,NQ7&lt;&gt;""),AND(NV7&gt;=NW$25,NV7&lt;&gt;""),AND(OS7&gt;=OY$25,OS7&lt;&gt;""),AND(OX7&gt;=OY$25,OX7&lt;&gt;""),AND(PU7&gt;=QA$25,PU7&lt;&gt;""),AND(PZ7&gt;=QA$25,PZ7&lt;&gt;""),AND(QW7&gt;=RC$25,QW7&lt;&gt;""),AND(RB7&gt;=RC$25,RB7&lt;&gt;""),AND(RY7&gt;=SE$25,RY7&lt;&gt;""),AND(SD7&gt;=SE$25,SD7&lt;&gt;""),AND(TA7&gt;=TG$25,TA7&lt;&gt;""),AND(TG7&gt;=TG$25,TG7&lt;&gt;"")),"P","")</f>
        <v>P</v>
      </c>
      <c r="H7" s="36" t="str">
        <f>IF(AND(G7="P",F7=""),"No DD",IF(OR(AND(AQ7&gt;=AU$24,AR7&gt;=AU$28,AQ7&lt;&gt;"",AM7=""),AND(AS7&gt;=AU$24,AT7&gt;=AU$28,AS7&lt;&gt;"",AM7=""),AND(BT7&gt;=BX$24,BU7&gt;=BX$28,BT7&lt;&gt;"",BP7=""),AND(BV7&gt;=BX$24,BW7&gt;=BX$28,BV7&lt;&gt;"",BP7=""),AND(CW7&gt;=DA$24,CX7&gt;=DA$28,CW7&lt;&gt;"",CS7=""),AND(CY7&gt;=DA$24,CZ7&gt;=DA$28,CY7&lt;&gt;"",CS7=""),AND(EA7&gt;=EE$24,EB7&gt;=EE$28,EA7&lt;&gt;""),AND(EC7&gt;=EE$24,ED7&gt;=EE$28,EC7&lt;&gt;""),AND(FC7&gt;=FG$24,FD7&gt;=FG$28,FC7&lt;&gt;""),AND(FE7&gt;=FG$24,FF7&gt;=FG$28,FE7&lt;&gt;""),AND(GE7&gt;=GI$24,GF7&gt;=GI$28,GE7&lt;&gt;""),AND(GG7&gt;=GI$24,GH7&gt;=GI$28,GG7&lt;&gt;""),AND(HG7&gt;=HK$24,HH7&gt;=HK$28,HG7&lt;&gt;""),AND(HI7&gt;=HK$24,HJ7&gt;=HK$28,HI7&lt;&gt;""),AND(II7&gt;=IM$24,IJ7&gt;=IM$28,II7&lt;&gt;""),AND(IK7&gt;=IM$24,IL7&gt;=IM$28,IK7&lt;&gt;""),AND(JK7&gt;=JO$24,JL7&gt;=JO$28,JK7&lt;&gt;""),AND(JM7&gt;=JO$24,JN7&gt;=JO$28,JM7&lt;&gt;""),AND(KM7&gt;=KQ$24,KN7&gt;=KQ$28,KM7&lt;&gt;""),AND(KO7&gt;=KQ$24,KP7&gt;=KQ$28,KO7&lt;&gt;""),AND(LO7&gt;=LS$24,LP7&gt;=LS$28,LO7&lt;&gt;""),AND(LQ7&gt;=LS$24,LR7&gt;=LS$28,LQ7&lt;&gt;""),AND(MQ7&gt;=MU$24,MR7&gt;=MU$28,MQ7&lt;&gt;""),AND(MS7&gt;=MU$24,MT7&gt;=MU$28,MS7&lt;&gt;""),AND(NS7&gt;=NW$24,NT7&gt;=NW$28,NS7&lt;&gt;""),AND(NU7&gt;=NW$24,NV7&gt;=NW$28,NU7&lt;&gt;""),AND(OU7&gt;=OY$24,OV7&gt;=OY$28,OU7&lt;&gt;""),AND(OW7&gt;=OY$24,OX7&gt;=OY$28,OW7&lt;&gt;""),AND(PW7&gt;=QA$24,PX7&gt;=QA$28,PW7&lt;&gt;""),AND(PY7&gt;=QA$24,PZ7&gt;=QA$28,PY7&lt;&gt;""),AND(QY7&gt;=RC$24,QZ7&gt;=RC$28,QY7&lt;&gt;""),AND(RA7&gt;=RC$24,RB7&gt;=RC$28,RA7&lt;&gt;""),AND(SA7&gt;=SE$24,SB7&gt;=SE$28,SA7&lt;&gt;""),AND(SC7&gt;=SE$24,SD7&gt;=SE$28,SC7&lt;&gt;""),AND(TC7&gt;=TG$24,TD7&gt;=TG$28,TC7&lt;&gt;""),AND(TE7&gt;=TG$24,TF7&gt;=TG$28,TE7&lt;&gt;"")),"Merit",IF(OR(AND(AQ7&gt;=AU$23,AR7&gt;=AU$27,AQ7&lt;&gt;"",AM7=""),AND(AS7&gt;=AU$23,AT7&gt;=AU$27,AS7&lt;&gt;"",AM7=""),AND(BT7&gt;=BX$23,BU7&gt;=BX$27,BT7&lt;&gt;"",BP7=""),AND(BV7&gt;=BX$23,BW7&gt;=BX$27,BV7&lt;&gt;"",BP7=""),AND(CW7&gt;=DA$23,CX7&gt;=DA$27,CW7&lt;&gt;"",CS7=""),AND(CY7&gt;=DA$23,CZ7&gt;=DA$27,CY7&lt;&gt;"",CS7=""),AND(EA7&gt;=EE$23,EB7&gt;=EE$27,EA7&lt;&gt;""),AND(EC7&gt;=EE$23,ED7&gt;=EE$27,EC7&lt;&gt;""),AND(FC7&gt;=FG$23,FD7&gt;=FG$27,FC7&lt;&gt;""),AND(FE7&gt;=FG$23,FF7&gt;=FG$27,FE7&lt;&gt;""),AND(GE7&gt;=GI$23,GF7&gt;=GI$27,GE7&lt;&gt;""),AND(GG7&gt;=GI$23,GH7&gt;=GI$27,GG7&lt;&gt;""),AND(HG7&gt;=HK$23,HH7&gt;=HK$27,HG7&lt;&gt;""),AND(HI7&gt;=HK$23,HJ7&gt;=HK$27,HI7&lt;&gt;""),AND(II7&gt;=IM$23,IJ7&gt;=IM$27,II7&lt;&gt;""),AND(IK7&gt;=IM$23,IL7&gt;=IM$27,IK7&lt;&gt;""),AND(JK7&gt;=JO$23,JL7&gt;=JO$27,JK7&lt;&gt;""),AND(JM7&gt;=JO$23,JN7&gt;=JO$27,JM7&lt;&gt;""),AND(KM7&gt;=KQ$23,KN7&gt;=KQ$27,KM7&lt;&gt;""),AND(KO7&gt;=KQ$23,KP7&gt;=KQ$27,KO7&lt;&gt;""),AND(LO7&gt;=LS$23,LP7&gt;=LS$27,LO7&lt;&gt;""),AND(LQ7&gt;=LS$23,LR7&gt;=LS$27,LQ7&lt;&gt;""),AND(MQ7&gt;=MU$23,MR7&gt;=MU$27,MQ7&lt;&gt;""),AND(MS7&gt;=MU$23,MT7&gt;=MU$27,MS7&lt;&gt;""),AND(NS7&gt;=NW$23,NT7&gt;=NW$27,NS7&lt;&gt;""),AND(NU7&gt;=NW$23,NV7&gt;=NW$27,NU7&lt;&gt;""),AND(OU7&gt;=OY$23,OV7&gt;=OY$27,OU7&lt;&gt;""),AND(OW7&gt;=OY$23,OX7&gt;=OY$27,OW7&lt;&gt;""),AND(PW7&gt;=QA$23,PX7&gt;=QA$27,PW7&lt;&gt;""),AND(PY7&gt;=QA$23,PZ7&gt;=QA$27,PY7&lt;&gt;""),AND(QY7&gt;=RC$23,QZ7&gt;=RC$27,QY7&lt;&gt;""),AND(RA7&gt;=RC$23,RB7&gt;=RC$27,RA7&lt;&gt;""),AND(SA7&gt;=SE$23,SB7&gt;=SE$27,SA7&lt;&gt;""),AND(SC7&gt;=SE$23,SD7&gt;=SE$27,SC7&lt;&gt;""),AND(TC7&gt;=TG$23,TD7&gt;=TG$27,TC7&lt;&gt;""),AND(TE7&gt;=TG$23,TF7&gt;=TG$27,TE7&lt;&gt;"")),"Excellence",IF(I7="P","Worlds Team",IF(F7="P","National Team","")))))</f>
        <v>Worlds Team</v>
      </c>
      <c r="I7" s="3" t="str">
        <f>IF(OR(AND(AQ7&gt;=AU$22,AR7&gt;=AU$26,AQ7&lt;&gt;"",AM7=""),AND(AS7&gt;=AU$22,AT7&gt;=AU$26,AS7&lt;&gt;"",AM7=""),AND(BT7&gt;=BX$22,BU7&gt;=BX$26,BT7&lt;&gt;"",BP7=""),AND(BV7&gt;=BX$22,BW7&gt;=BX$26,BV7&lt;&gt;"",BP7=""),AND(CW7&gt;=DA$22,CX7&gt;=DA$26,CW7&lt;&gt;"",CS7=""),AND(CY7&gt;=DA$22,CZ7&gt;=DA$26,CY7&lt;&gt;"",CS7=""),AND(EA7&gt;=EE$22,EB7&gt;=EE$26,EA7&lt;&gt;""),AND(EC7&gt;=EE$22,ED7&gt;=EE$26,EC7&lt;&gt;""),AND(FC7&gt;=FG$22,FD7&gt;=FG$26,FC7&lt;&gt;""),AND(FE7&gt;=FG$22,FF7&gt;=FG$26,FE7&lt;&gt;""),AND(GE7&gt;=GI$22,GF7&gt;=GI$26,GE7&lt;&gt;""),AND(GG7&gt;=GI$22,GH7&gt;=GI$26,GG7&lt;&gt;""),AND(HG7&gt;=HK$22,HH7&gt;=HK$26,HG7&lt;&gt;""),AND(HI7&gt;=HK$22,HJ7&gt;=HK$26,HI7&lt;&gt;""),AND(II7&gt;=IM$22,IJ7&gt;=IM$26,II7&lt;&gt;""),AND(IK7&gt;=IM$22,IL7&gt;=IM$26,IK7&lt;&gt;""),AND(JK7&gt;=JO$22,JL7&gt;=JO$26,JK7&lt;&gt;""),AND(JM7&gt;=JO$22,JN7&gt;=JO$26,JM7&lt;&gt;""),AND(KM7&gt;=KQ$22,KN7&gt;=KQ$26,KM7&lt;&gt;""),AND(KO7&gt;=KQ$22,KP7&gt;=KQ$26,KO7&lt;&gt;""),AND(LO7&gt;=LS$22,LP7&gt;=LS$26,LO7&lt;&gt;""),AND(LQ7&gt;=LS$22,LR7&gt;=LS$26,LQ7&lt;&gt;""),AND(MQ7&gt;=MU$22,MR7&gt;=MU$26,MQ7&lt;&gt;""),AND(MS7&gt;=MU$22,MT7&gt;=MU$26,MS7&lt;&gt;""),AND(NS7&gt;=NW$22,NT7&gt;=NW$26,NS7&lt;&gt;""),AND(NU7&gt;=NW$22,NV7&gt;=NW$26,NU7&lt;&gt;""),AND(OU7&gt;=OY$22,OV7&gt;=OY$26,OU7&lt;&gt;""),AND(OW7&gt;=OY$22,OX7&gt;=OY$26,OW7&lt;&gt;""),AND(PW7&gt;=QA$22,PX7&gt;=QA$26,PW7&lt;&gt;""),AND(PY7&gt;=QA$22,PZ7&gt;=QA$26,PY7&lt;&gt;""),AND(QY7&gt;=RC$22,QZ7&gt;=RC$26,QY7&lt;&gt;""),AND(RA7&gt;=RC$22,RB7&gt;=RC$26,RA7&lt;&gt;""),AND(SA7&gt;=SE$22,SB7&gt;=SE$26,SA7&lt;&gt;""),AND(SC7&gt;=SE$22,SD7&gt;=SE$26,SC7&lt;&gt;""),AND(TC7&gt;=TG$22,TD7&gt;=TG$26,TC7&lt;&gt;""),AND(TE7&gt;=TG$22,TF7&gt;=TG$26,TE7&lt;&gt;"")),"P","")</f>
        <v>P</v>
      </c>
      <c r="J7" s="8">
        <f>IF(COUNT(AO7,BR7,CU7)&gt;0,LARGE((AO7,BR7,CU7),1),0)</f>
        <v>44.300000000000004</v>
      </c>
      <c r="K7" s="8" t="str">
        <f>IF(J7=0,"",IF(J7=CU7,$BY$1,IF(J7=BR7,$AV$1,IF(J7=AO7,$S$1,""))))</f>
        <v>2025 Elite Canada</v>
      </c>
      <c r="L7" s="8">
        <f>IF(COUNT(AO7,BR7,CU7)&gt;1,LARGE((AO7,BR7,CU7),2),0)</f>
        <v>43.800000000000004</v>
      </c>
      <c r="M7" s="8" t="str">
        <f>IF(K7=0,"",IF(AND(L7=J7,L7=AO7,K7=BR7),$S$1,IF(AND(L7=J7,L7=AO7,L7=CU7),$S$1,IF(AND(L7=J7,L7=CU7,L7=BR7),$AV$1,IF(L7=CU7,$BY$1,IF(L7=BR7,$AV$1,IF(L7=AO7,$S$1,"")))))))</f>
        <v>2024 3rd Domestic Trial</v>
      </c>
      <c r="N7" s="8">
        <f>IF(MAX(AT7,BW7,CZ7)&gt;0,MAX(AT7,BW7,CZ7),0)</f>
        <v>45.4</v>
      </c>
      <c r="O7" s="8" t="str">
        <f>IF(N7=0,"",IF(N7=CZ7,$BY$1,IF(N7=BW7,$AV$1,IF(N7=AT7,$S$1,""))))</f>
        <v>2025 Nationals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16.2</v>
      </c>
      <c r="T7" s="19">
        <v>4.8</v>
      </c>
      <c r="U7" s="19">
        <v>0</v>
      </c>
      <c r="V7" s="19">
        <v>0.6</v>
      </c>
      <c r="W7" s="19">
        <v>16.600000000000001</v>
      </c>
      <c r="X7" s="19">
        <v>5</v>
      </c>
      <c r="Y7" s="19">
        <v>0</v>
      </c>
      <c r="Z7" s="19">
        <v>0.6</v>
      </c>
      <c r="AA7" s="19">
        <v>16.399999999999999</v>
      </c>
      <c r="AB7" s="19">
        <v>4.5999999999999996</v>
      </c>
      <c r="AC7" s="19">
        <v>0</v>
      </c>
      <c r="AD7" s="19">
        <v>0.6</v>
      </c>
      <c r="AE7" s="19">
        <v>16.899999999999999</v>
      </c>
      <c r="AF7" s="19">
        <v>4.8</v>
      </c>
      <c r="AG7" s="19">
        <v>0</v>
      </c>
      <c r="AH7" s="19">
        <v>0.6</v>
      </c>
      <c r="AI7" s="19">
        <v>15.7</v>
      </c>
      <c r="AJ7" s="19">
        <v>2.6</v>
      </c>
      <c r="AK7" s="19">
        <v>0</v>
      </c>
      <c r="AL7" s="19">
        <v>0.6</v>
      </c>
      <c r="AM7" s="27"/>
      <c r="AN7" s="40">
        <f>IF(SUM(T7,X7)&gt;0,SUM(T7,X7),"")</f>
        <v>9.8000000000000007</v>
      </c>
      <c r="AO7" s="40">
        <f>IF(SUM(S7:T7,V7:X7,Z7)-U7-Y7&gt;0,SUM(S7:T7,V7:X7,Z7)-U7-Y7,"")</f>
        <v>43.800000000000004</v>
      </c>
      <c r="AP7" s="40">
        <f>IF(SUM(AA7:AB7,AD7)-AC7&gt;0,SUM(AA7:AB7,AD7)-AC7,"")</f>
        <v>21.6</v>
      </c>
      <c r="AQ7" s="40">
        <f>IF(SUM(T7,X7,AB7)&gt;0,SUM(T7,X7,AB7),"")</f>
        <v>14.4</v>
      </c>
      <c r="AR7" s="40">
        <f>IF(SUM(AO7,AP7)&gt;0,SUM(AO7,AP7),"")</f>
        <v>65.400000000000006</v>
      </c>
      <c r="AS7" s="40">
        <f>IF(SUM(AF7,AJ7)&gt;0,SUM(AF7,AJ7),"")</f>
        <v>7.4</v>
      </c>
      <c r="AT7" s="40">
        <f>IF(SUM(AE7:AF7,AH7:AJ7,AL7)-SUM(AG7,AK7)&gt;0,SUM(AE7:AF7,AH7:AJ7,AL7)-SUM(AG7,AK7),"")</f>
        <v>41.2</v>
      </c>
      <c r="AU7" s="40">
        <f>IF(SUM(AO7,AP7,AT7)&gt;0,SUM(AO7,AP7,AT7),"")</f>
        <v>106.60000000000001</v>
      </c>
      <c r="AV7" s="18">
        <v>17.7</v>
      </c>
      <c r="AW7" s="18">
        <v>4.0999999999999996</v>
      </c>
      <c r="AX7" s="18">
        <v>0</v>
      </c>
      <c r="AY7" s="18">
        <v>0</v>
      </c>
      <c r="AZ7" s="18">
        <v>18.2</v>
      </c>
      <c r="BA7" s="18">
        <v>3.6</v>
      </c>
      <c r="BB7" s="18">
        <v>0</v>
      </c>
      <c r="BC7" s="18">
        <v>0.7</v>
      </c>
      <c r="BD7" s="18"/>
      <c r="BE7" s="18"/>
      <c r="BF7" s="18"/>
      <c r="BG7" s="18"/>
      <c r="BH7" s="18">
        <v>14.3</v>
      </c>
      <c r="BI7" s="18">
        <v>2.9</v>
      </c>
      <c r="BJ7" s="18">
        <v>1.1000000000000001</v>
      </c>
      <c r="BK7" s="18">
        <v>0.7</v>
      </c>
      <c r="BL7" s="18">
        <v>17.100000000000001</v>
      </c>
      <c r="BM7" s="18">
        <v>4.3</v>
      </c>
      <c r="BN7" s="18">
        <v>0</v>
      </c>
      <c r="BO7" s="18">
        <v>0.7</v>
      </c>
      <c r="BP7" s="28"/>
      <c r="BQ7" s="11">
        <f>IF(SUM(AW7,BA7)&gt;0,SUM(AW7,BA7),"")</f>
        <v>7.6999999999999993</v>
      </c>
      <c r="BR7" s="11">
        <f>IF(SUM(AV7:AW7,AY7:BA7,BC7)-AX7-BB7&gt;0,SUM(AV7:AW7,AY7:BA7,BC7)-AX7-BB7,"")</f>
        <v>44.300000000000004</v>
      </c>
      <c r="BS7" s="11" t="str">
        <f>IF(SUM(BD7:BE7,BG7)-BF7&gt;0,SUM(BD7:BE7,BG7)-BF7,"")</f>
        <v/>
      </c>
      <c r="BT7" s="11">
        <f>IF(SUM(AW7,BA7,BE7)&gt;0,SUM(AW7,BA7,BE7),"")</f>
        <v>7.6999999999999993</v>
      </c>
      <c r="BU7" s="11">
        <f>IF(SUM(BR7,BS7)&gt;0,SUM(BR7,BS7),"")</f>
        <v>44.300000000000004</v>
      </c>
      <c r="BV7" s="11">
        <f>IF(SUM(BI7,BM7)&gt;0,SUM(BI7,BM7),"")</f>
        <v>7.1999999999999993</v>
      </c>
      <c r="BW7" s="11">
        <f>IF(SUM(BH7:BI7,BK7:BM7,BO7)-SUM(BJ7,BN7)&gt;0,SUM(BH7:BI7,BK7:BM7,BO7)-SUM(BJ7,BN7),"")</f>
        <v>38.9</v>
      </c>
      <c r="BX7" s="11">
        <f>IF(SUM(BR7,BS7,BW7)&gt;0,SUM(BR7,BS7,BW7),"")</f>
        <v>83.2</v>
      </c>
      <c r="BY7" s="19">
        <v>14</v>
      </c>
      <c r="BZ7" s="19">
        <v>2.9</v>
      </c>
      <c r="CA7" s="19">
        <v>0</v>
      </c>
      <c r="CB7" s="19">
        <v>0.7</v>
      </c>
      <c r="CC7" s="19">
        <v>17.399999999999999</v>
      </c>
      <c r="CD7" s="19">
        <v>3.6</v>
      </c>
      <c r="CE7" s="19">
        <v>0.2</v>
      </c>
      <c r="CF7" s="19">
        <v>0.7</v>
      </c>
      <c r="CG7" s="19"/>
      <c r="CH7" s="19"/>
      <c r="CI7" s="19"/>
      <c r="CJ7" s="19"/>
      <c r="CK7" s="19">
        <v>16.7</v>
      </c>
      <c r="CL7" s="19">
        <v>6.1</v>
      </c>
      <c r="CM7" s="19">
        <v>0</v>
      </c>
      <c r="CN7" s="19">
        <v>0.7</v>
      </c>
      <c r="CO7" s="19">
        <v>17.600000000000001</v>
      </c>
      <c r="CP7" s="19">
        <v>3.6</v>
      </c>
      <c r="CQ7" s="19">
        <v>0</v>
      </c>
      <c r="CR7" s="61">
        <v>0.7</v>
      </c>
      <c r="CS7" s="27"/>
      <c r="CT7" s="40">
        <f>IF(SUM(BZ7,CD7)&gt;0,SUM(BZ7,CD7),"")</f>
        <v>6.5</v>
      </c>
      <c r="CU7" s="40">
        <f>IF(SUM(BY7:BZ7,CB7:CD7,CF7)-CA7-CE7&gt;0,SUM(BY7:BZ7,CB7:CD7,CF7)-CA7-CE7,"")</f>
        <v>39.1</v>
      </c>
      <c r="CV7" s="40" t="str">
        <f>IF(SUM(CG7:CH7,CJ7)-CI7&gt;0,SUM(CG7:CH7,CJ7)-CI7,"")</f>
        <v/>
      </c>
      <c r="CW7" s="40">
        <f>IF(SUM(BZ7,CD7,CH7)&gt;0,SUM(BZ7,CD7,CH7),"")</f>
        <v>6.5</v>
      </c>
      <c r="CX7" s="40">
        <f>IF(SUM(CU7,CV7)&gt;0,SUM(CU7,CV7),"")</f>
        <v>39.1</v>
      </c>
      <c r="CY7" s="40">
        <f>IF(SUM(CL7,CP7)&gt;0,SUM(CL7,CP7),"")</f>
        <v>9.6999999999999993</v>
      </c>
      <c r="CZ7" s="40">
        <f>IF(SUM(CK7:CL7,CN7:CP7,CR7)-SUM(CM7,CQ7)&gt;0,SUM(CK7:CL7,CN7:CP7,CR7)-SUM(CM7,CQ7),"")</f>
        <v>45.4</v>
      </c>
      <c r="DA7" s="40">
        <f>IF(SUM(CU7,CV7,CZ7)&gt;0,SUM(CU7,CV7,CZ7),"")</f>
        <v>84.5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15.85</v>
      </c>
      <c r="TI7" s="26">
        <f>IF($CS7="P",BZ7,(BZ7+AW7)/2)</f>
        <v>3.5</v>
      </c>
      <c r="TJ7" s="26">
        <f>IF($CS7="P",CA7,(CA7+AX7)/2)</f>
        <v>0</v>
      </c>
      <c r="TK7" s="26">
        <f>IF($CS7="P",CB7,(CB7+AY7)/2)</f>
        <v>0.35</v>
      </c>
      <c r="TL7" s="26">
        <f>IF($CS7="P",CC7,(CC7+AZ7)/2)</f>
        <v>17.799999999999997</v>
      </c>
      <c r="TM7" s="26">
        <f>IF($CS7="P",CD7,(CD7+BA7)/2)</f>
        <v>3.6</v>
      </c>
      <c r="TN7" s="26">
        <f>IF($CS7="P",CE7,(CE7+BB7)/2)</f>
        <v>0.1</v>
      </c>
      <c r="TO7" s="26">
        <f>IF($CS7="P",CF7,(CF7+BC7)/2)</f>
        <v>0.7</v>
      </c>
      <c r="TP7" s="26">
        <f>IF($CS7="P",CG7,(CG7+BD7)/2)</f>
        <v>0</v>
      </c>
      <c r="TQ7" s="26">
        <f>IF($CS7="P",CH7,(CH7+BE7)/2)</f>
        <v>0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15.5</v>
      </c>
      <c r="TU7" s="26">
        <f>IF($CS7="P",CL7,(CL7+BI7)/2)</f>
        <v>4.5</v>
      </c>
      <c r="TV7" s="26">
        <f>IF($CS7="P",CM7,(CM7+BJ7)/2)</f>
        <v>0.55000000000000004</v>
      </c>
      <c r="TW7" s="26">
        <f>IF($CS7="P",CN7,(CN7+BK7)/2)</f>
        <v>0.7</v>
      </c>
      <c r="TX7" s="26">
        <f>IF($CS7="P",CO7,(CO7+BL7)/2)</f>
        <v>17.350000000000001</v>
      </c>
      <c r="TY7" s="26">
        <f>IF($CS7="P",CP7,(CP7+BM7)/2)</f>
        <v>3.95</v>
      </c>
      <c r="TZ7" s="26">
        <f>IF($CS7="P",CQ7,(CQ7+BN7)/2)</f>
        <v>0</v>
      </c>
      <c r="UA7" s="26">
        <f>IF($CS7="P",CR7,(CR7+BO7)/2)</f>
        <v>0.7</v>
      </c>
      <c r="UB7" s="28" t="s">
        <v>53</v>
      </c>
      <c r="UC7" s="11">
        <f>IF(SUM(TI7,TM7)&gt;0,SUM(TI7,TM7),"")</f>
        <v>7.1</v>
      </c>
      <c r="UD7" s="11">
        <f>IF(SUM(TH7:TI7,TK7:TM7,TO7)-TJ7-TN7&gt;0,SUM(TH7:TI7,TK7:TM7,TO7)-TJ7-TN7,"")</f>
        <v>41.7</v>
      </c>
      <c r="UE7" s="11" t="str">
        <f>IF(SUM(TP7:TQ7,TS7)-TR7&gt;0,SUM(TP7:TQ7,TS7)-TR7,"")</f>
        <v/>
      </c>
      <c r="UF7" s="11">
        <f>IF(SUM(TI7,TM7,TQ7)&gt;0,SUM(TI7,TM7,TQ7),"")</f>
        <v>7.1</v>
      </c>
      <c r="UG7" s="11">
        <f>IF(SUM(UD7,UE7)&gt;0,SUM(UD7,UE7),"")</f>
        <v>41.7</v>
      </c>
      <c r="UH7" s="11">
        <f>IF(SUM(TU7,TY7)&gt;0,SUM(TU7,TY7),"")</f>
        <v>8.4499999999999993</v>
      </c>
      <c r="UI7" s="11">
        <f>IF(SUM(TT7:TU7,TW7:TY7,UA7)-SUM(TV7,TZ7)&gt;0,SUM(TT7:TU7,TW7:TY7,UA7)-SUM(TV7,TZ7),"")</f>
        <v>42.150000000000006</v>
      </c>
      <c r="UJ7" s="11">
        <f>IF(SUM(UD7,UE7,UI7)&gt;0,SUM(UD7,UE7,UI7),"")</f>
        <v>83.850000000000009</v>
      </c>
    </row>
    <row r="8" spans="1:556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174</v>
      </c>
      <c r="C8" s="4" t="s">
        <v>5</v>
      </c>
      <c r="D8" s="4">
        <v>2002</v>
      </c>
      <c r="E8" s="9">
        <f>SUM(J8:P8)+SUM(J8:M8)*0.0000001+SUM(J8)*0.0000000000001</f>
        <v>129.30000849500428</v>
      </c>
      <c r="F8" s="3" t="str">
        <f>IF(OR(AND(AN8&gt;=AU$21,AO8&gt;=AU$25,AN8&lt;&gt;"",AM8=""),AND(AS8&gt;=AU$21,AT8&gt;=AU$25,AS8&lt;&gt;"",AM8=""),AND(BQ8&gt;=BX$21,BR8&gt;=BX$25,BQ8&lt;&gt;"",BP8=""),AND(BV8&gt;=BX$21,BW8&gt;=BX$25,BV8&lt;&gt;"",BP8=""),AND(CT8&gt;=DA$21,CU8&gt;=DA$25,CT8&lt;&gt;"",CS8=""),AND(CY8&gt;=DA$21,CZ8&gt;=DA$25,CY8&lt;&gt;""),AND(DX8&gt;=EE$21,DY8&gt;=EE$25,DX8&lt;&gt;""),AND(EC8&gt;=EE$21,ED8&gt;=EE$25,EC8&lt;&gt;""),AND(EZ8&gt;=FG$21,FA8&gt;=FG$25,EZ8&lt;&gt;""),AND(FE8&gt;=FG$21,FF8&gt;=FG$25,FE8&lt;&gt;""),AND(GB8&gt;=GI$21,GC8&gt;=GI$25,GB8&lt;&gt;""),AND(GG8&gt;=GI$21,GH8&gt;=GI$25,GG8&lt;&gt;""),AND(HD8&gt;=HK$21,HE8&gt;=HK$25,HD8&lt;&gt;""),AND(HI8&gt;=HK$21,HJ8&gt;=HK$25,HI8&lt;&gt;""),AND(IF8&gt;=IM$21,IG8&gt;=IM$25,IF8&lt;&gt;""),AND(IK8&gt;=IM$21,IL8&gt;=IM$25,IK8&lt;&gt;""),AND(JH8&gt;=JO$21,JI8&gt;=JO$25,JH8&lt;&gt;""),AND(JM8&gt;=JO$21,JN8&gt;=JO$25,JM8&lt;&gt;""),AND(KJ8&gt;=KQ$21,KK8&gt;=KQ$25,KJ8&lt;&gt;""),AND(KO8&gt;=KQ$21,KP8&gt;=KQ$25,KO8&lt;&gt;""),AND(LL8&gt;=LS$21,LM8&gt;=LS$25,LL8&lt;&gt;""),AND(LQ8&gt;=LS$21,LR8&gt;=LS$25,LQ8&lt;&gt;""),AND(MN8&gt;=MU$21,MO8&gt;=MU$25,MN8&lt;&gt;""),AND(MS8&gt;=MU$21,MT8&gt;=MU$25,MS8&lt;&gt;""),AND(NP8&gt;=NW$21,NQ8&gt;=NW$25,NP8&lt;&gt;""),AND(NU8&gt;=NW$21,NV8&gt;=NW$25,NU8&lt;&gt;""),AND(OR8&gt;=OY$21,OS8&gt;=OY$25,OR8&lt;&gt;""),AND(OW8&gt;=OY$21,OX8&gt;=OY$25,OW8&lt;&gt;""),AND(PT8&gt;=QA$21,PU8&gt;=QA$25,PT8&lt;&gt;""),AND(PY8&gt;=QA$21,PZ8&gt;=QA$25,PY8&lt;&gt;""),AND(QV8&gt;=RC$21,QW8&gt;=RC$25,QV8&lt;&gt;""),AND(RA8&gt;=RC$21,RB8&gt;=RC$25,RA8&lt;&gt;""),AND(RX8&gt;=SE$21,RY8&gt;=SE$25,RX8&lt;&gt;""),AND(SC8&gt;=SE$21,SD8&gt;=SE$25,SC8&lt;&gt;""),AND(SZ8&gt;=TG$21,TA8&gt;=TG$25,SZ8&lt;&gt;""),AND(TF8&gt;=TG$21,TG8&gt;=TG$25,TF8&lt;&gt;"")),"P","")</f>
        <v>P</v>
      </c>
      <c r="G8" s="3" t="str">
        <f>IF(OR(AND(AO8&gt;=AU$25,AO8&lt;&gt;"",AM8=""),AND(AT8&gt;=AU$25,AT8&lt;&gt;"",AM8=""),AND(BR8&gt;=BX$25,BR8&lt;&gt;"",BP8=""),AND(BW8&gt;=BX$25,BW8&lt;&gt;"",BP8=""),AND(CU8&gt;=DA$25,CU8&lt;&gt;"",CS8=""),AND(CZ8&gt;=DA$25,CZ8&lt;&gt;"",CS8=""),AND(DY8&gt;=EE$25,DY8&lt;&gt;""),AND(ED8&gt;=EE$25,ED8&lt;&gt;""),AND(FA8&gt;=FG$25,FA8&lt;&gt;""),AND(FF8&gt;=FG$25,FF8&lt;&gt;""),AND(GC8&gt;=GI$25,GC8&lt;&gt;""),AND(GH8&gt;=GI$25,GH8&lt;&gt;""),AND(HE8&gt;=HK$25,HE8&lt;&gt;""),AND(HJ8&gt;=HK$25,HJ8&lt;&gt;""),AND(IG8&gt;=IM$25,IG8&lt;&gt;""),AND(IL8&gt;=IM$25,IL8&lt;&gt;""),AND(JI8&gt;=JO$25,JI8&lt;&gt;""),AND(JN8&gt;=JO$25,JN8&lt;&gt;""),AND(KK8&gt;=KQ$25,KK8&lt;&gt;""),AND(KP8&gt;=KQ$25,KP8&lt;&gt;""),AND(LM8&gt;=LS$25,LM8&lt;&gt;""),AND(LR8&gt;=LS$25,LR8&lt;&gt;""),AND(MO8&gt;=MU$25,MO8&lt;&gt;""),AND(MT8&gt;=MU$25,MT8&lt;&gt;""),AND(NQ8&gt;=NW$25,NQ8&lt;&gt;""),AND(NV8&gt;=NW$25,NV8&lt;&gt;""),AND(OS8&gt;=OY$25,OS8&lt;&gt;""),AND(OX8&gt;=OY$25,OX8&lt;&gt;""),AND(PU8&gt;=QA$25,PU8&lt;&gt;""),AND(PZ8&gt;=QA$25,PZ8&lt;&gt;""),AND(QW8&gt;=RC$25,QW8&lt;&gt;""),AND(RB8&gt;=RC$25,RB8&lt;&gt;""),AND(RY8&gt;=SE$25,RY8&lt;&gt;""),AND(SD8&gt;=SE$25,SD8&lt;&gt;""),AND(TA8&gt;=TG$25,TA8&lt;&gt;""),AND(TG8&gt;=TG$25,TG8&lt;&gt;"")),"P","")</f>
        <v>P</v>
      </c>
      <c r="H8" s="36" t="str">
        <f>IF(AND(G8="P",F8=""),"No DD",IF(OR(AND(AQ8&gt;=AU$24,AR8&gt;=AU$28,AQ8&lt;&gt;"",AM8=""),AND(AS8&gt;=AU$24,AT8&gt;=AU$28,AS8&lt;&gt;"",AM8=""),AND(BT8&gt;=BX$24,BU8&gt;=BX$28,BT8&lt;&gt;"",BP8=""),AND(BV8&gt;=BX$24,BW8&gt;=BX$28,BV8&lt;&gt;"",BP8=""),AND(CW8&gt;=DA$24,CX8&gt;=DA$28,CW8&lt;&gt;"",CS8=""),AND(CY8&gt;=DA$24,CZ8&gt;=DA$28,CY8&lt;&gt;"",CS8=""),AND(EA8&gt;=EE$24,EB8&gt;=EE$28,EA8&lt;&gt;""),AND(EC8&gt;=EE$24,ED8&gt;=EE$28,EC8&lt;&gt;""),AND(FC8&gt;=FG$24,FD8&gt;=FG$28,FC8&lt;&gt;""),AND(FE8&gt;=FG$24,FF8&gt;=FG$28,FE8&lt;&gt;""),AND(GE8&gt;=GI$24,GF8&gt;=GI$28,GE8&lt;&gt;""),AND(GG8&gt;=GI$24,GH8&gt;=GI$28,GG8&lt;&gt;""),AND(HG8&gt;=HK$24,HH8&gt;=HK$28,HG8&lt;&gt;""),AND(HI8&gt;=HK$24,HJ8&gt;=HK$28,HI8&lt;&gt;""),AND(II8&gt;=IM$24,IJ8&gt;=IM$28,II8&lt;&gt;""),AND(IK8&gt;=IM$24,IL8&gt;=IM$28,IK8&lt;&gt;""),AND(JK8&gt;=JO$24,JL8&gt;=JO$28,JK8&lt;&gt;""),AND(JM8&gt;=JO$24,JN8&gt;=JO$28,JM8&lt;&gt;""),AND(KM8&gt;=KQ$24,KN8&gt;=KQ$28,KM8&lt;&gt;""),AND(KO8&gt;=KQ$24,KP8&gt;=KQ$28,KO8&lt;&gt;""),AND(LO8&gt;=LS$24,LP8&gt;=LS$28,LO8&lt;&gt;""),AND(LQ8&gt;=LS$24,LR8&gt;=LS$28,LQ8&lt;&gt;""),AND(MQ8&gt;=MU$24,MR8&gt;=MU$28,MQ8&lt;&gt;""),AND(MS8&gt;=MU$24,MT8&gt;=MU$28,MS8&lt;&gt;""),AND(NS8&gt;=NW$24,NT8&gt;=NW$28,NS8&lt;&gt;""),AND(NU8&gt;=NW$24,NV8&gt;=NW$28,NU8&lt;&gt;""),AND(OU8&gt;=OY$24,OV8&gt;=OY$28,OU8&lt;&gt;""),AND(OW8&gt;=OY$24,OX8&gt;=OY$28,OW8&lt;&gt;""),AND(PW8&gt;=QA$24,PX8&gt;=QA$28,PW8&lt;&gt;""),AND(PY8&gt;=QA$24,PZ8&gt;=QA$28,PY8&lt;&gt;""),AND(QY8&gt;=RC$24,QZ8&gt;=RC$28,QY8&lt;&gt;""),AND(RA8&gt;=RC$24,RB8&gt;=RC$28,RA8&lt;&gt;""),AND(SA8&gt;=SE$24,SB8&gt;=SE$28,SA8&lt;&gt;""),AND(SC8&gt;=SE$24,SD8&gt;=SE$28,SC8&lt;&gt;""),AND(TC8&gt;=TG$24,TD8&gt;=TG$28,TC8&lt;&gt;""),AND(TE8&gt;=TG$24,TF8&gt;=TG$28,TE8&lt;&gt;"")),"Merit",IF(OR(AND(AQ8&gt;=AU$23,AR8&gt;=AU$27,AQ8&lt;&gt;"",AM8=""),AND(AS8&gt;=AU$23,AT8&gt;=AU$27,AS8&lt;&gt;"",AM8=""),AND(BT8&gt;=BX$23,BU8&gt;=BX$27,BT8&lt;&gt;"",BP8=""),AND(BV8&gt;=BX$23,BW8&gt;=BX$27,BV8&lt;&gt;"",BP8=""),AND(CW8&gt;=DA$23,CX8&gt;=DA$27,CW8&lt;&gt;"",CS8=""),AND(CY8&gt;=DA$23,CZ8&gt;=DA$27,CY8&lt;&gt;"",CS8=""),AND(EA8&gt;=EE$23,EB8&gt;=EE$27,EA8&lt;&gt;""),AND(EC8&gt;=EE$23,ED8&gt;=EE$27,EC8&lt;&gt;""),AND(FC8&gt;=FG$23,FD8&gt;=FG$27,FC8&lt;&gt;""),AND(FE8&gt;=FG$23,FF8&gt;=FG$27,FE8&lt;&gt;""),AND(GE8&gt;=GI$23,GF8&gt;=GI$27,GE8&lt;&gt;""),AND(GG8&gt;=GI$23,GH8&gt;=GI$27,GG8&lt;&gt;""),AND(HG8&gt;=HK$23,HH8&gt;=HK$27,HG8&lt;&gt;""),AND(HI8&gt;=HK$23,HJ8&gt;=HK$27,HI8&lt;&gt;""),AND(II8&gt;=IM$23,IJ8&gt;=IM$27,II8&lt;&gt;""),AND(IK8&gt;=IM$23,IL8&gt;=IM$27,IK8&lt;&gt;""),AND(JK8&gt;=JO$23,JL8&gt;=JO$27,JK8&lt;&gt;""),AND(JM8&gt;=JO$23,JN8&gt;=JO$27,JM8&lt;&gt;""),AND(KM8&gt;=KQ$23,KN8&gt;=KQ$27,KM8&lt;&gt;""),AND(KO8&gt;=KQ$23,KP8&gt;=KQ$27,KO8&lt;&gt;""),AND(LO8&gt;=LS$23,LP8&gt;=LS$27,LO8&lt;&gt;""),AND(LQ8&gt;=LS$23,LR8&gt;=LS$27,LQ8&lt;&gt;""),AND(MQ8&gt;=MU$23,MR8&gt;=MU$27,MQ8&lt;&gt;""),AND(MS8&gt;=MU$23,MT8&gt;=MU$27,MS8&lt;&gt;""),AND(NS8&gt;=NW$23,NT8&gt;=NW$27,NS8&lt;&gt;""),AND(NU8&gt;=NW$23,NV8&gt;=NW$27,NU8&lt;&gt;""),AND(OU8&gt;=OY$23,OV8&gt;=OY$27,OU8&lt;&gt;""),AND(OW8&gt;=OY$23,OX8&gt;=OY$27,OW8&lt;&gt;""),AND(PW8&gt;=QA$23,PX8&gt;=QA$27,PW8&lt;&gt;""),AND(PY8&gt;=QA$23,PZ8&gt;=QA$27,PY8&lt;&gt;""),AND(QY8&gt;=RC$23,QZ8&gt;=RC$27,QY8&lt;&gt;""),AND(RA8&gt;=RC$23,RB8&gt;=RC$27,RA8&lt;&gt;""),AND(SA8&gt;=SE$23,SB8&gt;=SE$27,SA8&lt;&gt;""),AND(SC8&gt;=SE$23,SD8&gt;=SE$27,SC8&lt;&gt;""),AND(TC8&gt;=TG$23,TD8&gt;=TG$27,TC8&lt;&gt;""),AND(TE8&gt;=TG$23,TF8&gt;=TG$27,TE8&lt;&gt;"")),"Excellence",IF(I8="P","Worlds Team",IF(F8="P","National Team","")))))</f>
        <v>National Team</v>
      </c>
      <c r="I8" s="3" t="str">
        <f>IF(OR(AND(AQ8&gt;=AU$22,AR8&gt;=AU$26,AQ8&lt;&gt;"",AM8=""),AND(AS8&gt;=AU$22,AT8&gt;=AU$26,AS8&lt;&gt;"",AM8=""),AND(BT8&gt;=BX$22,BU8&gt;=BX$26,BT8&lt;&gt;"",BP8=""),AND(BV8&gt;=BX$22,BW8&gt;=BX$26,BV8&lt;&gt;"",BP8=""),AND(CW8&gt;=DA$22,CX8&gt;=DA$26,CW8&lt;&gt;"",CS8=""),AND(CY8&gt;=DA$22,CZ8&gt;=DA$26,CY8&lt;&gt;"",CS8=""),AND(EA8&gt;=EE$22,EB8&gt;=EE$26,EA8&lt;&gt;""),AND(EC8&gt;=EE$22,ED8&gt;=EE$26,EC8&lt;&gt;""),AND(FC8&gt;=FG$22,FD8&gt;=FG$26,FC8&lt;&gt;""),AND(FE8&gt;=FG$22,FF8&gt;=FG$26,FE8&lt;&gt;""),AND(GE8&gt;=GI$22,GF8&gt;=GI$26,GE8&lt;&gt;""),AND(GG8&gt;=GI$22,GH8&gt;=GI$26,GG8&lt;&gt;""),AND(HG8&gt;=HK$22,HH8&gt;=HK$26,HG8&lt;&gt;""),AND(HI8&gt;=HK$22,HJ8&gt;=HK$26,HI8&lt;&gt;""),AND(II8&gt;=IM$22,IJ8&gt;=IM$26,II8&lt;&gt;""),AND(IK8&gt;=IM$22,IL8&gt;=IM$26,IK8&lt;&gt;""),AND(JK8&gt;=JO$22,JL8&gt;=JO$26,JK8&lt;&gt;""),AND(JM8&gt;=JO$22,JN8&gt;=JO$26,JM8&lt;&gt;""),AND(KM8&gt;=KQ$22,KN8&gt;=KQ$26,KM8&lt;&gt;""),AND(KO8&gt;=KQ$22,KP8&gt;=KQ$26,KO8&lt;&gt;""),AND(LO8&gt;=LS$22,LP8&gt;=LS$26,LO8&lt;&gt;""),AND(LQ8&gt;=LS$22,LR8&gt;=LS$26,LQ8&lt;&gt;""),AND(MQ8&gt;=MU$22,MR8&gt;=MU$26,MQ8&lt;&gt;""),AND(MS8&gt;=MU$22,MT8&gt;=MU$26,MS8&lt;&gt;""),AND(NS8&gt;=NW$22,NT8&gt;=NW$26,NS8&lt;&gt;""),AND(NU8&gt;=NW$22,NV8&gt;=NW$26,NU8&lt;&gt;""),AND(OU8&gt;=OY$22,OV8&gt;=OY$26,OU8&lt;&gt;""),AND(OW8&gt;=OY$22,OX8&gt;=OY$26,OW8&lt;&gt;""),AND(PW8&gt;=QA$22,PX8&gt;=QA$26,PW8&lt;&gt;""),AND(PY8&gt;=QA$22,PZ8&gt;=QA$26,PY8&lt;&gt;""),AND(QY8&gt;=RC$22,QZ8&gt;=RC$26,QY8&lt;&gt;""),AND(RA8&gt;=RC$22,RB8&gt;=RC$26,RA8&lt;&gt;""),AND(SA8&gt;=SE$22,SB8&gt;=SE$26,SA8&lt;&gt;""),AND(SC8&gt;=SE$22,SD8&gt;=SE$26,SC8&lt;&gt;""),AND(TC8&gt;=TG$22,TD8&gt;=TG$26,TC8&lt;&gt;""),AND(TE8&gt;=TG$22,TF8&gt;=TG$26,TE8&lt;&gt;"")),"P","")</f>
        <v/>
      </c>
      <c r="J8" s="8">
        <f>IF(COUNT(AO8,BR8,CU8)&gt;0,LARGE((AO8,BR8,CU8),1),0)</f>
        <v>42.499999999999993</v>
      </c>
      <c r="K8" s="8" t="str">
        <f>IF(J8=0,"",IF(J8=CU8,$BY$1,IF(J8=BR8,$AV$1,IF(J8=AO8,$S$1,""))))</f>
        <v>2024 3rd Domestic Trial</v>
      </c>
      <c r="L8" s="8">
        <f>IF(COUNT(AO8,BR8,CU8)&gt;1,LARGE((AO8,BR8,CU8),2),0)</f>
        <v>42.449999999999996</v>
      </c>
      <c r="M8" s="8" t="str">
        <f>IF(K8=0,"",IF(AND(L8=J8,L8=AO8,K8=BR8),$S$1,IF(AND(L8=J8,L8=AO8,L8=CU8),$S$1,IF(AND(L8=J8,L8=CU8,L8=BR8),$AV$1,IF(L8=CU8,$BY$1,IF(L8=BR8,$AV$1,IF(L8=AO8,$S$1,"")))))))</f>
        <v>2025 Nationals</v>
      </c>
      <c r="N8" s="8">
        <f>IF(MAX(AT8,BW8,CZ8)&gt;0,MAX(AT8,BW8,CZ8),0)</f>
        <v>43.300000000000011</v>
      </c>
      <c r="O8" s="8" t="str">
        <f>IF(N8=0,"",IF(N8=CZ8,$BY$1,IF(N8=BW8,$AV$1,IF(N8=AT8,$S$1,""))))</f>
        <v>2024 3rd Domestic Trial</v>
      </c>
      <c r="P8" s="8">
        <f>IF(MAX(DB8:DC8)&gt;0,MAX(DB8:DC8),"")</f>
        <v>1.0500000000000043</v>
      </c>
      <c r="Q8" s="11" t="str">
        <f>IF(P8="","",IF(P8=DB8,"("&amp;DB$2&amp;")",IF(P8=DC8,"("&amp;DC$2&amp;")")))</f>
        <v>(Q1)</v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>2025 World Cup POR (July 6)</v>
      </c>
      <c r="S8" s="19">
        <v>17.3</v>
      </c>
      <c r="T8" s="19">
        <v>3.6</v>
      </c>
      <c r="U8" s="19">
        <v>0.2</v>
      </c>
      <c r="V8" s="19">
        <v>0</v>
      </c>
      <c r="W8" s="19">
        <v>16.399999999999999</v>
      </c>
      <c r="X8" s="19">
        <v>4.8</v>
      </c>
      <c r="Y8" s="19">
        <v>0</v>
      </c>
      <c r="Z8" s="19">
        <v>0.6</v>
      </c>
      <c r="AA8" s="19">
        <v>16</v>
      </c>
      <c r="AB8" s="19">
        <v>4.8</v>
      </c>
      <c r="AC8" s="19">
        <v>0.2</v>
      </c>
      <c r="AD8" s="19">
        <v>0.6</v>
      </c>
      <c r="AE8" s="19">
        <v>16.600000000000001</v>
      </c>
      <c r="AF8" s="19">
        <v>4.8</v>
      </c>
      <c r="AG8" s="19">
        <v>0</v>
      </c>
      <c r="AH8" s="19">
        <v>0.6</v>
      </c>
      <c r="AI8" s="19">
        <v>16.100000000000001</v>
      </c>
      <c r="AJ8" s="19">
        <v>4.5999999999999996</v>
      </c>
      <c r="AK8" s="19">
        <v>0</v>
      </c>
      <c r="AL8" s="19">
        <v>0.6</v>
      </c>
      <c r="AM8" s="27"/>
      <c r="AN8" s="40">
        <f>IF(SUM(T8,X8)&gt;0,SUM(T8,X8),"")</f>
        <v>8.4</v>
      </c>
      <c r="AO8" s="40">
        <f>IF(SUM(S8:T8,V8:X8,Z8)-U8-Y8&gt;0,SUM(S8:T8,V8:X8,Z8)-U8-Y8,"")</f>
        <v>42.499999999999993</v>
      </c>
      <c r="AP8" s="40">
        <f>IF(SUM(AA8:AB8,AD8)-AC8&gt;0,SUM(AA8:AB8,AD8)-AC8,"")</f>
        <v>21.200000000000003</v>
      </c>
      <c r="AQ8" s="40">
        <f>IF(SUM(T8,X8,AB8)&gt;0,SUM(T8,X8,AB8),"")</f>
        <v>13.2</v>
      </c>
      <c r="AR8" s="40">
        <f>IF(SUM(AO8,AP8)&gt;0,SUM(AO8,AP8),"")</f>
        <v>63.699999999999996</v>
      </c>
      <c r="AS8" s="40">
        <f>IF(SUM(AF8,AJ8)&gt;0,SUM(AF8,AJ8),"")</f>
        <v>9.3999999999999986</v>
      </c>
      <c r="AT8" s="40">
        <f>IF(SUM(AE8:AF8,AH8:AJ8,AL8)-SUM(AG8,AK8)&gt;0,SUM(AE8:AF8,AH8:AJ8,AL8)-SUM(AG8,AK8),"")</f>
        <v>43.300000000000011</v>
      </c>
      <c r="AU8" s="40">
        <f>IF(SUM(AO8,AP8,AT8)&gt;0,SUM(AO8,AP8,AT8),"")</f>
        <v>107</v>
      </c>
      <c r="AV8" s="18">
        <v>15.8</v>
      </c>
      <c r="AW8" s="18">
        <v>5.3</v>
      </c>
      <c r="AX8" s="18">
        <v>0</v>
      </c>
      <c r="AY8" s="18">
        <v>0</v>
      </c>
      <c r="AZ8" s="18">
        <v>15.8</v>
      </c>
      <c r="BA8" s="18">
        <v>5.5</v>
      </c>
      <c r="BB8" s="18">
        <v>0</v>
      </c>
      <c r="BC8" s="18">
        <v>0</v>
      </c>
      <c r="BD8" s="18"/>
      <c r="BE8" s="18"/>
      <c r="BF8" s="18"/>
      <c r="BG8" s="18"/>
      <c r="BH8" s="18">
        <v>16.600000000000001</v>
      </c>
      <c r="BI8" s="18">
        <v>2.4</v>
      </c>
      <c r="BJ8" s="18">
        <v>1</v>
      </c>
      <c r="BK8" s="18">
        <v>0</v>
      </c>
      <c r="BL8" s="18">
        <v>15.7</v>
      </c>
      <c r="BM8" s="18">
        <v>2.6</v>
      </c>
      <c r="BN8" s="18">
        <v>0</v>
      </c>
      <c r="BO8" s="18">
        <v>0</v>
      </c>
      <c r="BP8" s="28"/>
      <c r="BQ8" s="11">
        <f>IF(SUM(AW8,BA8)&gt;0,SUM(AW8,BA8),"")</f>
        <v>10.8</v>
      </c>
      <c r="BR8" s="11">
        <f>IF(SUM(AV8:AW8,AY8:BA8,BC8)-AX8-BB8&gt;0,SUM(AV8:AW8,AY8:BA8,BC8)-AX8-BB8,"")</f>
        <v>42.400000000000006</v>
      </c>
      <c r="BS8" s="11" t="str">
        <f>IF(SUM(BD8:BE8,BG8)-BF8&gt;0,SUM(BD8:BE8,BG8)-BF8,"")</f>
        <v/>
      </c>
      <c r="BT8" s="11">
        <f>IF(SUM(AW8,BA8,BE8)&gt;0,SUM(AW8,BA8,BE8),"")</f>
        <v>10.8</v>
      </c>
      <c r="BU8" s="11">
        <f>IF(SUM(BR8,BS8)&gt;0,SUM(BR8,BS8),"")</f>
        <v>42.400000000000006</v>
      </c>
      <c r="BV8" s="11">
        <f>IF(SUM(BI8,BM8)&gt;0,SUM(BI8,BM8),"")</f>
        <v>5</v>
      </c>
      <c r="BW8" s="11">
        <f>IF(SUM(BH8:BI8,BK8:BM8,BO8)-SUM(BJ8,BN8)&gt;0,SUM(BH8:BI8,BK8:BM8,BO8)-SUM(BJ8,BN8),"")</f>
        <v>36.300000000000004</v>
      </c>
      <c r="BX8" s="11">
        <f>IF(SUM(BR8,BS8,BW8)&gt;0,SUM(BR8,BS8,BW8),"")</f>
        <v>78.700000000000017</v>
      </c>
      <c r="BY8" s="19">
        <v>16.55</v>
      </c>
      <c r="BZ8" s="19">
        <v>4.45</v>
      </c>
      <c r="CA8" s="19">
        <v>0.1</v>
      </c>
      <c r="CB8" s="19">
        <v>0</v>
      </c>
      <c r="CC8" s="19">
        <v>16.100000000000001</v>
      </c>
      <c r="CD8" s="19">
        <v>5.15</v>
      </c>
      <c r="CE8" s="19">
        <v>0</v>
      </c>
      <c r="CF8" s="19">
        <v>0.3</v>
      </c>
      <c r="CG8" s="19"/>
      <c r="CH8" s="19"/>
      <c r="CI8" s="19"/>
      <c r="CJ8" s="19"/>
      <c r="CK8" s="19">
        <v>16.600000000000001</v>
      </c>
      <c r="CL8" s="19">
        <v>3.5999999999999996</v>
      </c>
      <c r="CM8" s="19">
        <v>0.5</v>
      </c>
      <c r="CN8" s="19">
        <v>0.3</v>
      </c>
      <c r="CO8" s="19">
        <v>15.9</v>
      </c>
      <c r="CP8" s="19">
        <v>3.5999999999999996</v>
      </c>
      <c r="CQ8" s="19">
        <v>0</v>
      </c>
      <c r="CR8" s="19">
        <v>0.3</v>
      </c>
      <c r="CS8" s="27" t="s">
        <v>53</v>
      </c>
      <c r="CT8" s="40">
        <f>IF(SUM(BZ8,CD8)&gt;0,SUM(BZ8,CD8),"")</f>
        <v>9.6000000000000014</v>
      </c>
      <c r="CU8" s="40">
        <f>IF(SUM(BY8:BZ8,CB8:CD8,CF8)-CA8-CE8&gt;0,SUM(BY8:BZ8,CB8:CD8,CF8)-CA8-CE8,"")</f>
        <v>42.449999999999996</v>
      </c>
      <c r="CV8" s="40" t="str">
        <f>IF(SUM(CG8:CH8,CJ8)-CI8&gt;0,SUM(CG8:CH8,CJ8)-CI8,"")</f>
        <v/>
      </c>
      <c r="CW8" s="40">
        <f>IF(SUM(BZ8,CD8,CH8)&gt;0,SUM(BZ8,CD8,CH8),"")</f>
        <v>9.6000000000000014</v>
      </c>
      <c r="CX8" s="40">
        <f>IF(SUM(CU8,CV8)&gt;0,SUM(CU8,CV8),"")</f>
        <v>42.449999999999996</v>
      </c>
      <c r="CY8" s="40">
        <f>IF(SUM(CL8,CP8)&gt;0,SUM(CL8,CP8),"")</f>
        <v>7.1999999999999993</v>
      </c>
      <c r="CZ8" s="40">
        <f>IF(SUM(CK8:CL8,CN8:CP8,CR8)-SUM(CM8,CQ8)&gt;0,SUM(CK8:CL8,CN8:CP8,CR8)-SUM(CM8,CQ8),"")</f>
        <v>39.800000000000004</v>
      </c>
      <c r="DA8" s="40">
        <f>IF(SUM(CU8,CV8,CZ8)&gt;0,SUM(CU8,CV8,CZ8),"")</f>
        <v>82.25</v>
      </c>
      <c r="DB8" s="51">
        <f>IF(MAX(DY8,FA8,GC8,HE8,IG8,JI8,KK8,LM8,MO8,NQ8,OS8,PU8,QW8,RY8,TA8)-IF(L8="",0,L8)&gt;0.001,MAX(DY8,FA8,GC8,HE8,IG8,JI8,KK8,LM8,MO8,NQ8,OS8,PU8,QW8,RY8,TA8)-IF(L8="",0,L8),"")</f>
        <v>1.0500000000000043</v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>
        <v>16.2</v>
      </c>
      <c r="DE8" s="17">
        <v>5.3</v>
      </c>
      <c r="DF8" s="17">
        <v>0</v>
      </c>
      <c r="DG8" s="17">
        <v>0</v>
      </c>
      <c r="DH8" s="17">
        <v>16.5</v>
      </c>
      <c r="DI8" s="17">
        <v>5.5</v>
      </c>
      <c r="DJ8" s="17">
        <v>0</v>
      </c>
      <c r="DK8" s="17">
        <v>0</v>
      </c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>IF(SUM(DE8,DI8)&gt;0,SUM(DE8,DI8),"")</f>
        <v>10.8</v>
      </c>
      <c r="DY8" s="40">
        <f>IF(SUM(DD8:DE8,DG8:DI8,DK8)-DF8-DJ8&gt;0,SUM(DD8:DE8,DG8:DI8,DK8)-DF8-DJ8,"")</f>
        <v>43.5</v>
      </c>
      <c r="DZ8" s="40" t="str">
        <f>IF(SUM(DL8:DM8,DO8)-DN8&gt;0,SUM(DL8:DM8,DO8)-DN8,"")</f>
        <v/>
      </c>
      <c r="EA8" s="40">
        <f>IF(SUM(DE8,DI8,DM8)&gt;0,SUM(DE8,DI8,DM8),"")</f>
        <v>10.8</v>
      </c>
      <c r="EB8" s="40">
        <f>IF(SUM(DY8,DZ8)&gt;0,SUM(DY8,DZ8),"")</f>
        <v>43.5</v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>
        <f>IF(SUM(DY8,DZ8,ED8)&gt;0,SUM(DY8,DZ8,ED8),"")</f>
        <v>43.5</v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16.55</v>
      </c>
      <c r="TI8" s="26">
        <f>IF($CS8="P",BZ8,(BZ8+AW8)/2)</f>
        <v>4.45</v>
      </c>
      <c r="TJ8" s="26">
        <f>IF($CS8="P",CA8,(CA8+AX8)/2)</f>
        <v>0.1</v>
      </c>
      <c r="TK8" s="26">
        <f>IF($CS8="P",CB8,(CB8+AY8)/2)</f>
        <v>0</v>
      </c>
      <c r="TL8" s="26">
        <f>IF($CS8="P",CC8,(CC8+AZ8)/2)</f>
        <v>16.100000000000001</v>
      </c>
      <c r="TM8" s="26">
        <f>IF($CS8="P",CD8,(CD8+BA8)/2)</f>
        <v>5.15</v>
      </c>
      <c r="TN8" s="26">
        <f>IF($CS8="P",CE8,(CE8+BB8)/2)</f>
        <v>0</v>
      </c>
      <c r="TO8" s="26">
        <f>IF($CS8="P",CF8,(CF8+BC8)/2)</f>
        <v>0.3</v>
      </c>
      <c r="TP8" s="26">
        <f>IF($CS8="P",CG8,(CG8+BD8)/2)</f>
        <v>0</v>
      </c>
      <c r="TQ8" s="26">
        <f>IF($CS8="P",CH8,(CH8+BE8)/2)</f>
        <v>0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16.600000000000001</v>
      </c>
      <c r="TU8" s="26">
        <f>IF($CS8="P",CL8,(CL8+BI8)/2)</f>
        <v>3.5999999999999996</v>
      </c>
      <c r="TV8" s="26">
        <f>IF($CS8="P",CM8,(CM8+BJ8)/2)</f>
        <v>0.5</v>
      </c>
      <c r="TW8" s="26">
        <f>IF($CS8="P",CN8,(CN8+BK8)/2)</f>
        <v>0.3</v>
      </c>
      <c r="TX8" s="26">
        <f>IF($CS8="P",CO8,(CO8+BL8)/2)</f>
        <v>15.9</v>
      </c>
      <c r="TY8" s="26">
        <f>IF($CS8="P",CP8,(CP8+BM8)/2)</f>
        <v>3.5999999999999996</v>
      </c>
      <c r="TZ8" s="26">
        <f>IF($CS8="P",CQ8,(CQ8+BN8)/2)</f>
        <v>0</v>
      </c>
      <c r="UA8" s="26">
        <f>IF($CS8="P",CR8,(CR8+BO8)/2)</f>
        <v>0.3</v>
      </c>
      <c r="UB8" s="28" t="s">
        <v>53</v>
      </c>
      <c r="UC8" s="11">
        <f>IF(SUM(TI8,TM8)&gt;0,SUM(TI8,TM8),"")</f>
        <v>9.6000000000000014</v>
      </c>
      <c r="UD8" s="11">
        <f>IF(SUM(TH8:TI8,TK8:TM8,TO8)-TJ8-TN8&gt;0,SUM(TH8:TI8,TK8:TM8,TO8)-TJ8-TN8,"")</f>
        <v>42.449999999999996</v>
      </c>
      <c r="UE8" s="11" t="str">
        <f>IF(SUM(TP8:TQ8,TS8)-TR8&gt;0,SUM(TP8:TQ8,TS8)-TR8,"")</f>
        <v/>
      </c>
      <c r="UF8" s="11">
        <f>IF(SUM(TI8,TM8,TQ8)&gt;0,SUM(TI8,TM8,TQ8),"")</f>
        <v>9.6000000000000014</v>
      </c>
      <c r="UG8" s="11">
        <f>IF(SUM(UD8,UE8)&gt;0,SUM(UD8,UE8),"")</f>
        <v>42.449999999999996</v>
      </c>
      <c r="UH8" s="11">
        <f>IF(SUM(TU8,TY8)&gt;0,SUM(TU8,TY8),"")</f>
        <v>7.1999999999999993</v>
      </c>
      <c r="UI8" s="11">
        <f>IF(SUM(TT8:TU8,TW8:TY8,UA8)-SUM(TV8,TZ8)&gt;0,SUM(TT8:TU8,TW8:TY8,UA8)-SUM(TV8,TZ8),"")</f>
        <v>39.800000000000004</v>
      </c>
      <c r="UJ8" s="11">
        <f>IF(SUM(UD8,UE8,UI8)&gt;0,SUM(UD8,UE8,UI8),"")</f>
        <v>82.25</v>
      </c>
    </row>
    <row r="9" spans="1:556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134</v>
      </c>
      <c r="C9" s="4" t="s">
        <v>3</v>
      </c>
      <c r="D9" s="4">
        <v>2004</v>
      </c>
      <c r="E9" s="9">
        <f>SUM(J9:P9)+SUM(J9:M9)*0.0000001+SUM(J9)*0.0000000000001</f>
        <v>127.9000083400044</v>
      </c>
      <c r="F9" s="3" t="str">
        <f>IF(OR(AND(AN9&gt;=AU$21,AO9&gt;=AU$25,AN9&lt;&gt;"",AM9=""),AND(AS9&gt;=AU$21,AT9&gt;=AU$25,AS9&lt;&gt;"",AM9=""),AND(BQ9&gt;=BX$21,BR9&gt;=BX$25,BQ9&lt;&gt;"",BP9=""),AND(BV9&gt;=BX$21,BW9&gt;=BX$25,BV9&lt;&gt;"",BP9=""),AND(CT9&gt;=DA$21,CU9&gt;=DA$25,CT9&lt;&gt;"",CS9=""),AND(CY9&gt;=DA$21,CZ9&gt;=DA$25,CY9&lt;&gt;""),AND(DX9&gt;=EE$21,DY9&gt;=EE$25,DX9&lt;&gt;""),AND(EC9&gt;=EE$21,ED9&gt;=EE$25,EC9&lt;&gt;""),AND(EZ9&gt;=FG$21,FA9&gt;=FG$25,EZ9&lt;&gt;""),AND(FE9&gt;=FG$21,FF9&gt;=FG$25,FE9&lt;&gt;""),AND(GB9&gt;=GI$21,GC9&gt;=GI$25,GB9&lt;&gt;""),AND(GG9&gt;=GI$21,GH9&gt;=GI$25,GG9&lt;&gt;""),AND(HD9&gt;=HK$21,HE9&gt;=HK$25,HD9&lt;&gt;""),AND(HI9&gt;=HK$21,HJ9&gt;=HK$25,HI9&lt;&gt;""),AND(IF9&gt;=IM$21,IG9&gt;=IM$25,IF9&lt;&gt;""),AND(IK9&gt;=IM$21,IL9&gt;=IM$25,IK9&lt;&gt;""),AND(JH9&gt;=JO$21,JI9&gt;=JO$25,JH9&lt;&gt;""),AND(JM9&gt;=JO$21,JN9&gt;=JO$25,JM9&lt;&gt;""),AND(KJ9&gt;=KQ$21,KK9&gt;=KQ$25,KJ9&lt;&gt;""),AND(KO9&gt;=KQ$21,KP9&gt;=KQ$25,KO9&lt;&gt;""),AND(LL9&gt;=LS$21,LM9&gt;=LS$25,LL9&lt;&gt;""),AND(LQ9&gt;=LS$21,LR9&gt;=LS$25,LQ9&lt;&gt;""),AND(MN9&gt;=MU$21,MO9&gt;=MU$25,MN9&lt;&gt;""),AND(MS9&gt;=MU$21,MT9&gt;=MU$25,MS9&lt;&gt;""),AND(NP9&gt;=NW$21,NQ9&gt;=NW$25,NP9&lt;&gt;""),AND(NU9&gt;=NW$21,NV9&gt;=NW$25,NU9&lt;&gt;""),AND(OR9&gt;=OY$21,OS9&gt;=OY$25,OR9&lt;&gt;""),AND(OW9&gt;=OY$21,OX9&gt;=OY$25,OW9&lt;&gt;""),AND(PT9&gt;=QA$21,PU9&gt;=QA$25,PT9&lt;&gt;""),AND(PY9&gt;=QA$21,PZ9&gt;=QA$25,PY9&lt;&gt;""),AND(QV9&gt;=RC$21,QW9&gt;=RC$25,QV9&lt;&gt;""),AND(RA9&gt;=RC$21,RB9&gt;=RC$25,RA9&lt;&gt;""),AND(RX9&gt;=SE$21,RY9&gt;=SE$25,RX9&lt;&gt;""),AND(SC9&gt;=SE$21,SD9&gt;=SE$25,SC9&lt;&gt;""),AND(SZ9&gt;=TG$21,TA9&gt;=TG$25,SZ9&lt;&gt;""),AND(TF9&gt;=TG$21,TG9&gt;=TG$25,TF9&lt;&gt;"")),"P","")</f>
        <v>P</v>
      </c>
      <c r="G9" s="3" t="str">
        <f>IF(OR(AND(AO9&gt;=AU$25,AO9&lt;&gt;"",AM9=""),AND(AT9&gt;=AU$25,AT9&lt;&gt;"",AM9=""),AND(BR9&gt;=BX$25,BR9&lt;&gt;"",BP9=""),AND(BW9&gt;=BX$25,BW9&lt;&gt;"",BP9=""),AND(CU9&gt;=DA$25,CU9&lt;&gt;"",CS9=""),AND(CZ9&gt;=DA$25,CZ9&lt;&gt;"",CS9=""),AND(DY9&gt;=EE$25,DY9&lt;&gt;""),AND(ED9&gt;=EE$25,ED9&lt;&gt;""),AND(FA9&gt;=FG$25,FA9&lt;&gt;""),AND(FF9&gt;=FG$25,FF9&lt;&gt;""),AND(GC9&gt;=GI$25,GC9&lt;&gt;""),AND(GH9&gt;=GI$25,GH9&lt;&gt;""),AND(HE9&gt;=HK$25,HE9&lt;&gt;""),AND(HJ9&gt;=HK$25,HJ9&lt;&gt;""),AND(IG9&gt;=IM$25,IG9&lt;&gt;""),AND(IL9&gt;=IM$25,IL9&lt;&gt;""),AND(JI9&gt;=JO$25,JI9&lt;&gt;""),AND(JN9&gt;=JO$25,JN9&lt;&gt;""),AND(KK9&gt;=KQ$25,KK9&lt;&gt;""),AND(KP9&gt;=KQ$25,KP9&lt;&gt;""),AND(LM9&gt;=LS$25,LM9&lt;&gt;""),AND(LR9&gt;=LS$25,LR9&lt;&gt;""),AND(MO9&gt;=MU$25,MO9&lt;&gt;""),AND(MT9&gt;=MU$25,MT9&lt;&gt;""),AND(NQ9&gt;=NW$25,NQ9&lt;&gt;""),AND(NV9&gt;=NW$25,NV9&lt;&gt;""),AND(OS9&gt;=OY$25,OS9&lt;&gt;""),AND(OX9&gt;=OY$25,OX9&lt;&gt;""),AND(PU9&gt;=QA$25,PU9&lt;&gt;""),AND(PZ9&gt;=QA$25,PZ9&lt;&gt;""),AND(QW9&gt;=RC$25,QW9&lt;&gt;""),AND(RB9&gt;=RC$25,RB9&lt;&gt;""),AND(RY9&gt;=SE$25,RY9&lt;&gt;""),AND(SD9&gt;=SE$25,SD9&lt;&gt;""),AND(TA9&gt;=TG$25,TA9&lt;&gt;""),AND(TG9&gt;=TG$25,TG9&lt;&gt;"")),"P","")</f>
        <v>P</v>
      </c>
      <c r="H9" s="36" t="str">
        <f>IF(AND(G9="P",F9=""),"No DD",IF(OR(AND(AQ9&gt;=AU$24,AR9&gt;=AU$28,AQ9&lt;&gt;"",AM9=""),AND(AS9&gt;=AU$24,AT9&gt;=AU$28,AS9&lt;&gt;"",AM9=""),AND(BT9&gt;=BX$24,BU9&gt;=BX$28,BT9&lt;&gt;"",BP9=""),AND(BV9&gt;=BX$24,BW9&gt;=BX$28,BV9&lt;&gt;"",BP9=""),AND(CW9&gt;=DA$24,CX9&gt;=DA$28,CW9&lt;&gt;"",CS9=""),AND(CY9&gt;=DA$24,CZ9&gt;=DA$28,CY9&lt;&gt;"",CS9=""),AND(EA9&gt;=EE$24,EB9&gt;=EE$28,EA9&lt;&gt;""),AND(EC9&gt;=EE$24,ED9&gt;=EE$28,EC9&lt;&gt;""),AND(FC9&gt;=FG$24,FD9&gt;=FG$28,FC9&lt;&gt;""),AND(FE9&gt;=FG$24,FF9&gt;=FG$28,FE9&lt;&gt;""),AND(GE9&gt;=GI$24,GF9&gt;=GI$28,GE9&lt;&gt;""),AND(GG9&gt;=GI$24,GH9&gt;=GI$28,GG9&lt;&gt;""),AND(HG9&gt;=HK$24,HH9&gt;=HK$28,HG9&lt;&gt;""),AND(HI9&gt;=HK$24,HJ9&gt;=HK$28,HI9&lt;&gt;""),AND(II9&gt;=IM$24,IJ9&gt;=IM$28,II9&lt;&gt;""),AND(IK9&gt;=IM$24,IL9&gt;=IM$28,IK9&lt;&gt;""),AND(JK9&gt;=JO$24,JL9&gt;=JO$28,JK9&lt;&gt;""),AND(JM9&gt;=JO$24,JN9&gt;=JO$28,JM9&lt;&gt;""),AND(KM9&gt;=KQ$24,KN9&gt;=KQ$28,KM9&lt;&gt;""),AND(KO9&gt;=KQ$24,KP9&gt;=KQ$28,KO9&lt;&gt;""),AND(LO9&gt;=LS$24,LP9&gt;=LS$28,LO9&lt;&gt;""),AND(LQ9&gt;=LS$24,LR9&gt;=LS$28,LQ9&lt;&gt;""),AND(MQ9&gt;=MU$24,MR9&gt;=MU$28,MQ9&lt;&gt;""),AND(MS9&gt;=MU$24,MT9&gt;=MU$28,MS9&lt;&gt;""),AND(NS9&gt;=NW$24,NT9&gt;=NW$28,NS9&lt;&gt;""),AND(NU9&gt;=NW$24,NV9&gt;=NW$28,NU9&lt;&gt;""),AND(OU9&gt;=OY$24,OV9&gt;=OY$28,OU9&lt;&gt;""),AND(OW9&gt;=OY$24,OX9&gt;=OY$28,OW9&lt;&gt;""),AND(PW9&gt;=QA$24,PX9&gt;=QA$28,PW9&lt;&gt;""),AND(PY9&gt;=QA$24,PZ9&gt;=QA$28,PY9&lt;&gt;""),AND(QY9&gt;=RC$24,QZ9&gt;=RC$28,QY9&lt;&gt;""),AND(RA9&gt;=RC$24,RB9&gt;=RC$28,RA9&lt;&gt;""),AND(SA9&gt;=SE$24,SB9&gt;=SE$28,SA9&lt;&gt;""),AND(SC9&gt;=SE$24,SD9&gt;=SE$28,SC9&lt;&gt;""),AND(TC9&gt;=TG$24,TD9&gt;=TG$28,TC9&lt;&gt;""),AND(TE9&gt;=TG$24,TF9&gt;=TG$28,TE9&lt;&gt;"")),"Merit",IF(OR(AND(AQ9&gt;=AU$23,AR9&gt;=AU$27,AQ9&lt;&gt;"",AM9=""),AND(AS9&gt;=AU$23,AT9&gt;=AU$27,AS9&lt;&gt;"",AM9=""),AND(BT9&gt;=BX$23,BU9&gt;=BX$27,BT9&lt;&gt;"",BP9=""),AND(BV9&gt;=BX$23,BW9&gt;=BX$27,BV9&lt;&gt;"",BP9=""),AND(CW9&gt;=DA$23,CX9&gt;=DA$27,CW9&lt;&gt;"",CS9=""),AND(CY9&gt;=DA$23,CZ9&gt;=DA$27,CY9&lt;&gt;"",CS9=""),AND(EA9&gt;=EE$23,EB9&gt;=EE$27,EA9&lt;&gt;""),AND(EC9&gt;=EE$23,ED9&gt;=EE$27,EC9&lt;&gt;""),AND(FC9&gt;=FG$23,FD9&gt;=FG$27,FC9&lt;&gt;""),AND(FE9&gt;=FG$23,FF9&gt;=FG$27,FE9&lt;&gt;""),AND(GE9&gt;=GI$23,GF9&gt;=GI$27,GE9&lt;&gt;""),AND(GG9&gt;=GI$23,GH9&gt;=GI$27,GG9&lt;&gt;""),AND(HG9&gt;=HK$23,HH9&gt;=HK$27,HG9&lt;&gt;""),AND(HI9&gt;=HK$23,HJ9&gt;=HK$27,HI9&lt;&gt;""),AND(II9&gt;=IM$23,IJ9&gt;=IM$27,II9&lt;&gt;""),AND(IK9&gt;=IM$23,IL9&gt;=IM$27,IK9&lt;&gt;""),AND(JK9&gt;=JO$23,JL9&gt;=JO$27,JK9&lt;&gt;""),AND(JM9&gt;=JO$23,JN9&gt;=JO$27,JM9&lt;&gt;""),AND(KM9&gt;=KQ$23,KN9&gt;=KQ$27,KM9&lt;&gt;""),AND(KO9&gt;=KQ$23,KP9&gt;=KQ$27,KO9&lt;&gt;""),AND(LO9&gt;=LS$23,LP9&gt;=LS$27,LO9&lt;&gt;""),AND(LQ9&gt;=LS$23,LR9&gt;=LS$27,LQ9&lt;&gt;""),AND(MQ9&gt;=MU$23,MR9&gt;=MU$27,MQ9&lt;&gt;""),AND(MS9&gt;=MU$23,MT9&gt;=MU$27,MS9&lt;&gt;""),AND(NS9&gt;=NW$23,NT9&gt;=NW$27,NS9&lt;&gt;""),AND(NU9&gt;=NW$23,NV9&gt;=NW$27,NU9&lt;&gt;""),AND(OU9&gt;=OY$23,OV9&gt;=OY$27,OU9&lt;&gt;""),AND(OW9&gt;=OY$23,OX9&gt;=OY$27,OW9&lt;&gt;""),AND(PW9&gt;=QA$23,PX9&gt;=QA$27,PW9&lt;&gt;""),AND(PY9&gt;=QA$23,PZ9&gt;=QA$27,PY9&lt;&gt;""),AND(QY9&gt;=RC$23,QZ9&gt;=RC$27,QY9&lt;&gt;""),AND(RA9&gt;=RC$23,RB9&gt;=RC$27,RA9&lt;&gt;""),AND(SA9&gt;=SE$23,SB9&gt;=SE$27,SA9&lt;&gt;""),AND(SC9&gt;=SE$23,SD9&gt;=SE$27,SC9&lt;&gt;""),AND(TC9&gt;=TG$23,TD9&gt;=TG$27,TC9&lt;&gt;""),AND(TE9&gt;=TG$23,TF9&gt;=TG$27,TE9&lt;&gt;"")),"Excellence",IF(I9="P","Worlds Team",IF(F9="P","National Team","")))))</f>
        <v>Worlds Team</v>
      </c>
      <c r="I9" s="3" t="str">
        <f>IF(OR(AND(AQ9&gt;=AU$22,AR9&gt;=AU$26,AQ9&lt;&gt;"",AM9=""),AND(AS9&gt;=AU$22,AT9&gt;=AU$26,AS9&lt;&gt;"",AM9=""),AND(BT9&gt;=BX$22,BU9&gt;=BX$26,BT9&lt;&gt;"",BP9=""),AND(BV9&gt;=BX$22,BW9&gt;=BX$26,BV9&lt;&gt;"",BP9=""),AND(CW9&gt;=DA$22,CX9&gt;=DA$26,CW9&lt;&gt;"",CS9=""),AND(CY9&gt;=DA$22,CZ9&gt;=DA$26,CY9&lt;&gt;"",CS9=""),AND(EA9&gt;=EE$22,EB9&gt;=EE$26,EA9&lt;&gt;""),AND(EC9&gt;=EE$22,ED9&gt;=EE$26,EC9&lt;&gt;""),AND(FC9&gt;=FG$22,FD9&gt;=FG$26,FC9&lt;&gt;""),AND(FE9&gt;=FG$22,FF9&gt;=FG$26,FE9&lt;&gt;""),AND(GE9&gt;=GI$22,GF9&gt;=GI$26,GE9&lt;&gt;""),AND(GG9&gt;=GI$22,GH9&gt;=GI$26,GG9&lt;&gt;""),AND(HG9&gt;=HK$22,HH9&gt;=HK$26,HG9&lt;&gt;""),AND(HI9&gt;=HK$22,HJ9&gt;=HK$26,HI9&lt;&gt;""),AND(II9&gt;=IM$22,IJ9&gt;=IM$26,II9&lt;&gt;""),AND(IK9&gt;=IM$22,IL9&gt;=IM$26,IK9&lt;&gt;""),AND(JK9&gt;=JO$22,JL9&gt;=JO$26,JK9&lt;&gt;""),AND(JM9&gt;=JO$22,JN9&gt;=JO$26,JM9&lt;&gt;""),AND(KM9&gt;=KQ$22,KN9&gt;=KQ$26,KM9&lt;&gt;""),AND(KO9&gt;=KQ$22,KP9&gt;=KQ$26,KO9&lt;&gt;""),AND(LO9&gt;=LS$22,LP9&gt;=LS$26,LO9&lt;&gt;""),AND(LQ9&gt;=LS$22,LR9&gt;=LS$26,LQ9&lt;&gt;""),AND(MQ9&gt;=MU$22,MR9&gt;=MU$26,MQ9&lt;&gt;""),AND(MS9&gt;=MU$22,MT9&gt;=MU$26,MS9&lt;&gt;""),AND(NS9&gt;=NW$22,NT9&gt;=NW$26,NS9&lt;&gt;""),AND(NU9&gt;=NW$22,NV9&gt;=NW$26,NU9&lt;&gt;""),AND(OU9&gt;=OY$22,OV9&gt;=OY$26,OU9&lt;&gt;""),AND(OW9&gt;=OY$22,OX9&gt;=OY$26,OW9&lt;&gt;""),AND(PW9&gt;=QA$22,PX9&gt;=QA$26,PW9&lt;&gt;""),AND(PY9&gt;=QA$22,PZ9&gt;=QA$26,PY9&lt;&gt;""),AND(QY9&gt;=RC$22,QZ9&gt;=RC$26,QY9&lt;&gt;""),AND(RA9&gt;=RC$22,RB9&gt;=RC$26,RA9&lt;&gt;""),AND(SA9&gt;=SE$22,SB9&gt;=SE$26,SA9&lt;&gt;""),AND(SC9&gt;=SE$22,SD9&gt;=SE$26,SC9&lt;&gt;""),AND(TC9&gt;=TG$22,TD9&gt;=TG$26,TC9&lt;&gt;""),AND(TE9&gt;=TG$22,TF9&gt;=TG$26,TE9&lt;&gt;"")),"P","")</f>
        <v>P</v>
      </c>
      <c r="J9" s="8">
        <f>IF(COUNT(AO9,BR9,CU9)&gt;0,LARGE((AO9,BR9,CU9),1),0)</f>
        <v>44</v>
      </c>
      <c r="K9" s="8" t="str">
        <f>IF(J9=0,"",IF(J9=CU9,$BY$1,IF(J9=BR9,$AV$1,IF(J9=AO9,$S$1,""))))</f>
        <v>2025 Elite Canada</v>
      </c>
      <c r="L9" s="8">
        <f>IF(COUNT(AO9,BR9,CU9)&gt;1,LARGE((AO9,BR9,CU9),2),0)</f>
        <v>39.400000000000006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44.5</v>
      </c>
      <c r="O9" s="8" t="str">
        <f>IF(N9=0,"",IF(N9=CZ9,$BY$1,IF(N9=BW9,$AV$1,IF(N9=AT9,$S$1,""))))</f>
        <v>2025 Elite Canada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16.100000000000001</v>
      </c>
      <c r="T9" s="19">
        <v>4.3</v>
      </c>
      <c r="U9" s="19">
        <v>0</v>
      </c>
      <c r="V9" s="19">
        <v>0.3</v>
      </c>
      <c r="W9" s="19">
        <v>15.5</v>
      </c>
      <c r="X9" s="19">
        <v>2.6</v>
      </c>
      <c r="Y9" s="19">
        <v>0</v>
      </c>
      <c r="Z9" s="19">
        <v>0.6</v>
      </c>
      <c r="AA9" s="19">
        <v>13.5</v>
      </c>
      <c r="AB9" s="19">
        <v>3.5</v>
      </c>
      <c r="AC9" s="19">
        <v>0.3</v>
      </c>
      <c r="AD9" s="19">
        <v>0.6</v>
      </c>
      <c r="AE9" s="19">
        <v>17.100000000000001</v>
      </c>
      <c r="AF9" s="19">
        <v>4.3</v>
      </c>
      <c r="AG9" s="19">
        <v>0</v>
      </c>
      <c r="AH9" s="19">
        <v>0.3</v>
      </c>
      <c r="AI9" s="19">
        <v>16.600000000000001</v>
      </c>
      <c r="AJ9" s="19">
        <v>4.0999999999999996</v>
      </c>
      <c r="AK9" s="19">
        <v>0</v>
      </c>
      <c r="AL9" s="19">
        <v>0.3</v>
      </c>
      <c r="AM9" s="27"/>
      <c r="AN9" s="40">
        <f>IF(SUM(T9,X9)&gt;0,SUM(T9,X9),"")</f>
        <v>6.9</v>
      </c>
      <c r="AO9" s="40">
        <f>IF(SUM(S9:T9,V9:X9,Z9)-U9-Y9&gt;0,SUM(S9:T9,V9:X9,Z9)-U9-Y9,"")</f>
        <v>39.400000000000006</v>
      </c>
      <c r="AP9" s="40">
        <f>IF(SUM(AA9:AB9,AD9)-AC9&gt;0,SUM(AA9:AB9,AD9)-AC9,"")</f>
        <v>17.3</v>
      </c>
      <c r="AQ9" s="40">
        <f>IF(SUM(T9,X9,AB9)&gt;0,SUM(T9,X9,AB9),"")</f>
        <v>10.4</v>
      </c>
      <c r="AR9" s="40">
        <f>IF(SUM(AO9,AP9)&gt;0,SUM(AO9,AP9),"")</f>
        <v>56.7</v>
      </c>
      <c r="AS9" s="40">
        <f>IF(SUM(AF9,AJ9)&gt;0,SUM(AF9,AJ9),"")</f>
        <v>8.3999999999999986</v>
      </c>
      <c r="AT9" s="40">
        <f>IF(SUM(AE9:AF9,AH9:AJ9,AL9)-SUM(AG9,AK9)&gt;0,SUM(AE9:AF9,AH9:AJ9,AL9)-SUM(AG9,AK9),"")</f>
        <v>42.7</v>
      </c>
      <c r="AU9" s="40">
        <f>IF(SUM(AO9,AP9,AT9)&gt;0,SUM(AO9,AP9,AT9),"")</f>
        <v>99.4</v>
      </c>
      <c r="AV9" s="18">
        <v>16.399999999999999</v>
      </c>
      <c r="AW9" s="18">
        <v>4.3</v>
      </c>
      <c r="AX9" s="18">
        <v>0.2</v>
      </c>
      <c r="AY9" s="18">
        <v>0.7</v>
      </c>
      <c r="AZ9" s="18">
        <v>17.600000000000001</v>
      </c>
      <c r="BA9" s="18">
        <v>4.5</v>
      </c>
      <c r="BB9" s="18">
        <v>0</v>
      </c>
      <c r="BC9" s="18">
        <v>0.7</v>
      </c>
      <c r="BD9" s="18"/>
      <c r="BE9" s="18"/>
      <c r="BF9" s="18"/>
      <c r="BG9" s="18"/>
      <c r="BH9" s="18">
        <v>17.7</v>
      </c>
      <c r="BI9" s="18">
        <v>4.5</v>
      </c>
      <c r="BJ9" s="18">
        <v>0</v>
      </c>
      <c r="BK9" s="18">
        <v>0.7</v>
      </c>
      <c r="BL9" s="18">
        <v>16.8</v>
      </c>
      <c r="BM9" s="18">
        <v>4.3</v>
      </c>
      <c r="BN9" s="18">
        <v>0.2</v>
      </c>
      <c r="BO9" s="18">
        <v>0.7</v>
      </c>
      <c r="BP9" s="28"/>
      <c r="BQ9" s="11">
        <f>IF(SUM(AW9,BA9)&gt;0,SUM(AW9,BA9),"")</f>
        <v>8.8000000000000007</v>
      </c>
      <c r="BR9" s="11">
        <f>IF(SUM(AV9:AW9,AY9:BA9,BC9)-AX9-BB9&gt;0,SUM(AV9:AW9,AY9:BA9,BC9)-AX9-BB9,"")</f>
        <v>44</v>
      </c>
      <c r="BS9" s="11" t="str">
        <f>IF(SUM(BD9:BE9,BG9)-BF9&gt;0,SUM(BD9:BE9,BG9)-BF9,"")</f>
        <v/>
      </c>
      <c r="BT9" s="11">
        <f>IF(SUM(AW9,BA9,BE9)&gt;0,SUM(AW9,BA9,BE9),"")</f>
        <v>8.8000000000000007</v>
      </c>
      <c r="BU9" s="11">
        <f>IF(SUM(BR9,BS9)&gt;0,SUM(BR9,BS9),"")</f>
        <v>44</v>
      </c>
      <c r="BV9" s="11">
        <f>IF(SUM(BI9,BM9)&gt;0,SUM(BI9,BM9),"")</f>
        <v>8.8000000000000007</v>
      </c>
      <c r="BW9" s="11">
        <f>IF(SUM(BH9:BI9,BK9:BM9,BO9)-SUM(BJ9,BN9)&gt;0,SUM(BH9:BI9,BK9:BM9,BO9)-SUM(BJ9,BN9),"")</f>
        <v>44.5</v>
      </c>
      <c r="BX9" s="11">
        <f>IF(SUM(BR9,BS9,BW9)&gt;0,SUM(BR9,BS9,BW9),"")</f>
        <v>88.5</v>
      </c>
      <c r="BY9" s="19">
        <v>15.4</v>
      </c>
      <c r="BZ9" s="19">
        <v>1.9</v>
      </c>
      <c r="CA9" s="19">
        <v>0</v>
      </c>
      <c r="CB9" s="19">
        <v>0</v>
      </c>
      <c r="CC9" s="19">
        <v>16.7</v>
      </c>
      <c r="CD9" s="19">
        <v>4.3</v>
      </c>
      <c r="CE9" s="19">
        <v>0</v>
      </c>
      <c r="CF9" s="19">
        <v>0.7</v>
      </c>
      <c r="CG9" s="19"/>
      <c r="CH9" s="19"/>
      <c r="CI9" s="19"/>
      <c r="CJ9" s="19"/>
      <c r="CK9" s="19">
        <v>15.6</v>
      </c>
      <c r="CL9" s="19">
        <v>1.9</v>
      </c>
      <c r="CM9" s="19">
        <v>0</v>
      </c>
      <c r="CN9" s="19">
        <v>0</v>
      </c>
      <c r="CO9" s="19">
        <v>17.7</v>
      </c>
      <c r="CP9" s="19">
        <v>3.6</v>
      </c>
      <c r="CQ9" s="19">
        <v>0</v>
      </c>
      <c r="CR9" s="19">
        <v>0.7</v>
      </c>
      <c r="CS9" s="27"/>
      <c r="CT9" s="40">
        <f>IF(SUM(BZ9,CD9)&gt;0,SUM(BZ9,CD9),"")</f>
        <v>6.1999999999999993</v>
      </c>
      <c r="CU9" s="40">
        <f>IF(SUM(BY9:BZ9,CB9:CD9,CF9)-CA9-CE9&gt;0,SUM(BY9:BZ9,CB9:CD9,CF9)-CA9-CE9,"")</f>
        <v>39</v>
      </c>
      <c r="CV9" s="40" t="str">
        <f>IF(SUM(CG9:CH9,CJ9)-CI9&gt;0,SUM(CG9:CH9,CJ9)-CI9,"")</f>
        <v/>
      </c>
      <c r="CW9" s="40">
        <f>IF(SUM(BZ9,CD9,CH9)&gt;0,SUM(BZ9,CD9,CH9),"")</f>
        <v>6.1999999999999993</v>
      </c>
      <c r="CX9" s="40">
        <f>IF(SUM(CU9,CV9)&gt;0,SUM(CU9,CV9),"")</f>
        <v>39</v>
      </c>
      <c r="CY9" s="40">
        <f>IF(SUM(CL9,CP9)&gt;0,SUM(CL9,CP9),"")</f>
        <v>5.5</v>
      </c>
      <c r="CZ9" s="40">
        <f>IF(SUM(CK9:CL9,CN9:CP9,CR9)-SUM(CM9,CQ9)&gt;0,SUM(CK9:CL9,CN9:CP9,CR9)-SUM(CM9,CQ9),"")</f>
        <v>39.500000000000007</v>
      </c>
      <c r="DA9" s="40">
        <f>IF(SUM(CU9,CV9,CZ9)&gt;0,SUM(CU9,CV9,CZ9),"")</f>
        <v>78.5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15.899999999999999</v>
      </c>
      <c r="TI9" s="26">
        <f>IF($CS9="P",BZ9,(BZ9+AW9)/2)</f>
        <v>3.0999999999999996</v>
      </c>
      <c r="TJ9" s="26">
        <f>IF($CS9="P",CA9,(CA9+AX9)/2)</f>
        <v>0.1</v>
      </c>
      <c r="TK9" s="26">
        <f>IF($CS9="P",CB9,(CB9+AY9)/2)</f>
        <v>0.35</v>
      </c>
      <c r="TL9" s="26">
        <f>IF($CS9="P",CC9,(CC9+AZ9)/2)</f>
        <v>17.149999999999999</v>
      </c>
      <c r="TM9" s="26">
        <f>IF($CS9="P",CD9,(CD9+BA9)/2)</f>
        <v>4.4000000000000004</v>
      </c>
      <c r="TN9" s="26">
        <f>IF($CS9="P",CE9,(CE9+BB9)/2)</f>
        <v>0</v>
      </c>
      <c r="TO9" s="26">
        <f>IF($CS9="P",CF9,(CF9+BC9)/2)</f>
        <v>0.7</v>
      </c>
      <c r="TP9" s="26">
        <f>IF($CS9="P",CG9,(CG9+BD9)/2)</f>
        <v>0</v>
      </c>
      <c r="TQ9" s="26">
        <f>IF($CS9="P",CH9,(CH9+BE9)/2)</f>
        <v>0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16.649999999999999</v>
      </c>
      <c r="TU9" s="26">
        <f>IF($CS9="P",CL9,(CL9+BI9)/2)</f>
        <v>3.2</v>
      </c>
      <c r="TV9" s="26">
        <f>IF($CS9="P",CM9,(CM9+BJ9)/2)</f>
        <v>0</v>
      </c>
      <c r="TW9" s="26">
        <f>IF($CS9="P",CN9,(CN9+BK9)/2)</f>
        <v>0.35</v>
      </c>
      <c r="TX9" s="26">
        <f>IF($CS9="P",CO9,(CO9+BL9)/2)</f>
        <v>17.25</v>
      </c>
      <c r="TY9" s="26">
        <f>IF($CS9="P",CP9,(CP9+BM9)/2)</f>
        <v>3.95</v>
      </c>
      <c r="TZ9" s="26">
        <f>IF($CS9="P",CQ9,(CQ9+BN9)/2)</f>
        <v>0.1</v>
      </c>
      <c r="UA9" s="26">
        <f>IF($CS9="P",CR9,(CR9+BO9)/2)</f>
        <v>0.7</v>
      </c>
      <c r="UB9" s="28" t="s">
        <v>53</v>
      </c>
      <c r="UC9" s="11">
        <f>IF(SUM(TI9,TM9)&gt;0,SUM(TI9,TM9),"")</f>
        <v>7.5</v>
      </c>
      <c r="UD9" s="11">
        <f>IF(SUM(TH9:TI9,TK9:TM9,TO9)-TJ9-TN9&gt;0,SUM(TH9:TI9,TK9:TM9,TO9)-TJ9-TN9,"")</f>
        <v>41.5</v>
      </c>
      <c r="UE9" s="11" t="str">
        <f>IF(SUM(TP9:TQ9,TS9)-TR9&gt;0,SUM(TP9:TQ9,TS9)-TR9,"")</f>
        <v/>
      </c>
      <c r="UF9" s="11">
        <f>IF(SUM(TI9,TM9,TQ9)&gt;0,SUM(TI9,TM9,TQ9),"")</f>
        <v>7.5</v>
      </c>
      <c r="UG9" s="11">
        <f>IF(SUM(UD9,UE9)&gt;0,SUM(UD9,UE9),"")</f>
        <v>41.5</v>
      </c>
      <c r="UH9" s="11">
        <f>IF(SUM(TU9,TY9)&gt;0,SUM(TU9,TY9),"")</f>
        <v>7.15</v>
      </c>
      <c r="UI9" s="11">
        <f>IF(SUM(TT9:TU9,TW9:TY9,UA9)-SUM(TV9,TZ9)&gt;0,SUM(TT9:TU9,TW9:TY9,UA9)-SUM(TV9,TZ9),"")</f>
        <v>42.000000000000007</v>
      </c>
      <c r="UJ9" s="11">
        <f>IF(SUM(UD9,UE9,UI9)&gt;0,SUM(UD9,UE9,UI9),"")</f>
        <v>83.5</v>
      </c>
    </row>
    <row r="10" spans="1:556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203</v>
      </c>
      <c r="C10" s="4" t="s">
        <v>5</v>
      </c>
      <c r="D10" s="4">
        <v>2008</v>
      </c>
      <c r="E10" s="9">
        <f>SUM(J10:P10)+SUM(J10:M10)*0.0000001+SUM(J10)*0.0000000000001</f>
        <v>125.0000079500041</v>
      </c>
      <c r="F10" s="3" t="str">
        <f>IF(OR(AND(AN10&gt;=AU$21,AO10&gt;=AU$25,AN10&lt;&gt;"",AM10=""),AND(AS10&gt;=AU$21,AT10&gt;=AU$25,AS10&lt;&gt;"",AM10=""),AND(BQ10&gt;=BX$21,BR10&gt;=BX$25,BQ10&lt;&gt;"",BP10=""),AND(BV10&gt;=BX$21,BW10&gt;=BX$25,BV10&lt;&gt;"",BP10=""),AND(CT10&gt;=DA$21,CU10&gt;=DA$25,CT10&lt;&gt;"",CS10=""),AND(CY10&gt;=DA$21,CZ10&gt;=DA$25,CY10&lt;&gt;""),AND(DX10&gt;=EE$21,DY10&gt;=EE$25,DX10&lt;&gt;""),AND(EC10&gt;=EE$21,ED10&gt;=EE$25,EC10&lt;&gt;""),AND(EZ10&gt;=FG$21,FA10&gt;=FG$25,EZ10&lt;&gt;""),AND(FE10&gt;=FG$21,FF10&gt;=FG$25,FE10&lt;&gt;""),AND(GB10&gt;=GI$21,GC10&gt;=GI$25,GB10&lt;&gt;""),AND(GG10&gt;=GI$21,GH10&gt;=GI$25,GG10&lt;&gt;""),AND(HD10&gt;=HK$21,HE10&gt;=HK$25,HD10&lt;&gt;""),AND(HI10&gt;=HK$21,HJ10&gt;=HK$25,HI10&lt;&gt;""),AND(IF10&gt;=IM$21,IG10&gt;=IM$25,IF10&lt;&gt;""),AND(IK10&gt;=IM$21,IL10&gt;=IM$25,IK10&lt;&gt;""),AND(JH10&gt;=JO$21,JI10&gt;=JO$25,JH10&lt;&gt;""),AND(JM10&gt;=JO$21,JN10&gt;=JO$25,JM10&lt;&gt;""),AND(KJ10&gt;=KQ$21,KK10&gt;=KQ$25,KJ10&lt;&gt;""),AND(KO10&gt;=KQ$21,KP10&gt;=KQ$25,KO10&lt;&gt;""),AND(LL10&gt;=LS$21,LM10&gt;=LS$25,LL10&lt;&gt;""),AND(LQ10&gt;=LS$21,LR10&gt;=LS$25,LQ10&lt;&gt;""),AND(MN10&gt;=MU$21,MO10&gt;=MU$25,MN10&lt;&gt;""),AND(MS10&gt;=MU$21,MT10&gt;=MU$25,MS10&lt;&gt;""),AND(NP10&gt;=NW$21,NQ10&gt;=NW$25,NP10&lt;&gt;""),AND(NU10&gt;=NW$21,NV10&gt;=NW$25,NU10&lt;&gt;""),AND(OR10&gt;=OY$21,OS10&gt;=OY$25,OR10&lt;&gt;""),AND(OW10&gt;=OY$21,OX10&gt;=OY$25,OW10&lt;&gt;""),AND(PT10&gt;=QA$21,PU10&gt;=QA$25,PT10&lt;&gt;""),AND(PY10&gt;=QA$21,PZ10&gt;=QA$25,PY10&lt;&gt;""),AND(QV10&gt;=RC$21,QW10&gt;=RC$25,QV10&lt;&gt;""),AND(RA10&gt;=RC$21,RB10&gt;=RC$25,RA10&lt;&gt;""),AND(RX10&gt;=SE$21,RY10&gt;=SE$25,RX10&lt;&gt;""),AND(SC10&gt;=SE$21,SD10&gt;=SE$25,SC10&lt;&gt;""),AND(SZ10&gt;=TG$21,TA10&gt;=TG$25,SZ10&lt;&gt;""),AND(TF10&gt;=TG$21,TG10&gt;=TG$25,TF10&lt;&gt;"")),"P","")</f>
        <v>P</v>
      </c>
      <c r="G10" s="3" t="str">
        <f>IF(OR(AND(AO10&gt;=AU$25,AO10&lt;&gt;"",AM10=""),AND(AT10&gt;=AU$25,AT10&lt;&gt;"",AM10=""),AND(BR10&gt;=BX$25,BR10&lt;&gt;"",BP10=""),AND(BW10&gt;=BX$25,BW10&lt;&gt;"",BP10=""),AND(CU10&gt;=DA$25,CU10&lt;&gt;"",CS10=""),AND(CZ10&gt;=DA$25,CZ10&lt;&gt;"",CS10=""),AND(DY10&gt;=EE$25,DY10&lt;&gt;""),AND(ED10&gt;=EE$25,ED10&lt;&gt;""),AND(FA10&gt;=FG$25,FA10&lt;&gt;""),AND(FF10&gt;=FG$25,FF10&lt;&gt;""),AND(GC10&gt;=GI$25,GC10&lt;&gt;""),AND(GH10&gt;=GI$25,GH10&lt;&gt;""),AND(HE10&gt;=HK$25,HE10&lt;&gt;""),AND(HJ10&gt;=HK$25,HJ10&lt;&gt;""),AND(IG10&gt;=IM$25,IG10&lt;&gt;""),AND(IL10&gt;=IM$25,IL10&lt;&gt;""),AND(JI10&gt;=JO$25,JI10&lt;&gt;""),AND(JN10&gt;=JO$25,JN10&lt;&gt;""),AND(KK10&gt;=KQ$25,KK10&lt;&gt;""),AND(KP10&gt;=KQ$25,KP10&lt;&gt;""),AND(LM10&gt;=LS$25,LM10&lt;&gt;""),AND(LR10&gt;=LS$25,LR10&lt;&gt;""),AND(MO10&gt;=MU$25,MO10&lt;&gt;""),AND(MT10&gt;=MU$25,MT10&lt;&gt;""),AND(NQ10&gt;=NW$25,NQ10&lt;&gt;""),AND(NV10&gt;=NW$25,NV10&lt;&gt;""),AND(OS10&gt;=OY$25,OS10&lt;&gt;""),AND(OX10&gt;=OY$25,OX10&lt;&gt;""),AND(PU10&gt;=QA$25,PU10&lt;&gt;""),AND(PZ10&gt;=QA$25,PZ10&lt;&gt;""),AND(QW10&gt;=RC$25,QW10&lt;&gt;""),AND(RB10&gt;=RC$25,RB10&lt;&gt;""),AND(RY10&gt;=SE$25,RY10&lt;&gt;""),AND(SD10&gt;=SE$25,SD10&lt;&gt;""),AND(TA10&gt;=TG$25,TA10&lt;&gt;""),AND(TG10&gt;=TG$25,TG10&lt;&gt;"")),"P","")</f>
        <v>P</v>
      </c>
      <c r="H10" s="36" t="str">
        <f>IF(AND(G10="P",F10=""),"No DD",IF(OR(AND(AQ10&gt;=AU$24,AR10&gt;=AU$28,AQ10&lt;&gt;"",AM10=""),AND(AS10&gt;=AU$24,AT10&gt;=AU$28,AS10&lt;&gt;"",AM10=""),AND(BT10&gt;=BX$24,BU10&gt;=BX$28,BT10&lt;&gt;"",BP10=""),AND(BV10&gt;=BX$24,BW10&gt;=BX$28,BV10&lt;&gt;"",BP10=""),AND(CW10&gt;=DA$24,CX10&gt;=DA$28,CW10&lt;&gt;"",CS10=""),AND(CY10&gt;=DA$24,CZ10&gt;=DA$28,CY10&lt;&gt;"",CS10=""),AND(EA10&gt;=EE$24,EB10&gt;=EE$28,EA10&lt;&gt;""),AND(EC10&gt;=EE$24,ED10&gt;=EE$28,EC10&lt;&gt;""),AND(FC10&gt;=FG$24,FD10&gt;=FG$28,FC10&lt;&gt;""),AND(FE10&gt;=FG$24,FF10&gt;=FG$28,FE10&lt;&gt;""),AND(GE10&gt;=GI$24,GF10&gt;=GI$28,GE10&lt;&gt;""),AND(GG10&gt;=GI$24,GH10&gt;=GI$28,GG10&lt;&gt;""),AND(HG10&gt;=HK$24,HH10&gt;=HK$28,HG10&lt;&gt;""),AND(HI10&gt;=HK$24,HJ10&gt;=HK$28,HI10&lt;&gt;""),AND(II10&gt;=IM$24,IJ10&gt;=IM$28,II10&lt;&gt;""),AND(IK10&gt;=IM$24,IL10&gt;=IM$28,IK10&lt;&gt;""),AND(JK10&gt;=JO$24,JL10&gt;=JO$28,JK10&lt;&gt;""),AND(JM10&gt;=JO$24,JN10&gt;=JO$28,JM10&lt;&gt;""),AND(KM10&gt;=KQ$24,KN10&gt;=KQ$28,KM10&lt;&gt;""),AND(KO10&gt;=KQ$24,KP10&gt;=KQ$28,KO10&lt;&gt;""),AND(LO10&gt;=LS$24,LP10&gt;=LS$28,LO10&lt;&gt;""),AND(LQ10&gt;=LS$24,LR10&gt;=LS$28,LQ10&lt;&gt;""),AND(MQ10&gt;=MU$24,MR10&gt;=MU$28,MQ10&lt;&gt;""),AND(MS10&gt;=MU$24,MT10&gt;=MU$28,MS10&lt;&gt;""),AND(NS10&gt;=NW$24,NT10&gt;=NW$28,NS10&lt;&gt;""),AND(NU10&gt;=NW$24,NV10&gt;=NW$28,NU10&lt;&gt;""),AND(OU10&gt;=OY$24,OV10&gt;=OY$28,OU10&lt;&gt;""),AND(OW10&gt;=OY$24,OX10&gt;=OY$28,OW10&lt;&gt;""),AND(PW10&gt;=QA$24,PX10&gt;=QA$28,PW10&lt;&gt;""),AND(PY10&gt;=QA$24,PZ10&gt;=QA$28,PY10&lt;&gt;""),AND(QY10&gt;=RC$24,QZ10&gt;=RC$28,QY10&lt;&gt;""),AND(RA10&gt;=RC$24,RB10&gt;=RC$28,RA10&lt;&gt;""),AND(SA10&gt;=SE$24,SB10&gt;=SE$28,SA10&lt;&gt;""),AND(SC10&gt;=SE$24,SD10&gt;=SE$28,SC10&lt;&gt;""),AND(TC10&gt;=TG$24,TD10&gt;=TG$28,TC10&lt;&gt;""),AND(TE10&gt;=TG$24,TF10&gt;=TG$28,TE10&lt;&gt;"")),"Merit",IF(OR(AND(AQ10&gt;=AU$23,AR10&gt;=AU$27,AQ10&lt;&gt;"",AM10=""),AND(AS10&gt;=AU$23,AT10&gt;=AU$27,AS10&lt;&gt;"",AM10=""),AND(BT10&gt;=BX$23,BU10&gt;=BX$27,BT10&lt;&gt;"",BP10=""),AND(BV10&gt;=BX$23,BW10&gt;=BX$27,BV10&lt;&gt;"",BP10=""),AND(CW10&gt;=DA$23,CX10&gt;=DA$27,CW10&lt;&gt;"",CS10=""),AND(CY10&gt;=DA$23,CZ10&gt;=DA$27,CY10&lt;&gt;"",CS10=""),AND(EA10&gt;=EE$23,EB10&gt;=EE$27,EA10&lt;&gt;""),AND(EC10&gt;=EE$23,ED10&gt;=EE$27,EC10&lt;&gt;""),AND(FC10&gt;=FG$23,FD10&gt;=FG$27,FC10&lt;&gt;""),AND(FE10&gt;=FG$23,FF10&gt;=FG$27,FE10&lt;&gt;""),AND(GE10&gt;=GI$23,GF10&gt;=GI$27,GE10&lt;&gt;""),AND(GG10&gt;=GI$23,GH10&gt;=GI$27,GG10&lt;&gt;""),AND(HG10&gt;=HK$23,HH10&gt;=HK$27,HG10&lt;&gt;""),AND(HI10&gt;=HK$23,HJ10&gt;=HK$27,HI10&lt;&gt;""),AND(II10&gt;=IM$23,IJ10&gt;=IM$27,II10&lt;&gt;""),AND(IK10&gt;=IM$23,IL10&gt;=IM$27,IK10&lt;&gt;""),AND(JK10&gt;=JO$23,JL10&gt;=JO$27,JK10&lt;&gt;""),AND(JM10&gt;=JO$23,JN10&gt;=JO$27,JM10&lt;&gt;""),AND(KM10&gt;=KQ$23,KN10&gt;=KQ$27,KM10&lt;&gt;""),AND(KO10&gt;=KQ$23,KP10&gt;=KQ$27,KO10&lt;&gt;""),AND(LO10&gt;=LS$23,LP10&gt;=LS$27,LO10&lt;&gt;""),AND(LQ10&gt;=LS$23,LR10&gt;=LS$27,LQ10&lt;&gt;""),AND(MQ10&gt;=MU$23,MR10&gt;=MU$27,MQ10&lt;&gt;""),AND(MS10&gt;=MU$23,MT10&gt;=MU$27,MS10&lt;&gt;""),AND(NS10&gt;=NW$23,NT10&gt;=NW$27,NS10&lt;&gt;""),AND(NU10&gt;=NW$23,NV10&gt;=NW$27,NU10&lt;&gt;""),AND(OU10&gt;=OY$23,OV10&gt;=OY$27,OU10&lt;&gt;""),AND(OW10&gt;=OY$23,OX10&gt;=OY$27,OW10&lt;&gt;""),AND(PW10&gt;=QA$23,PX10&gt;=QA$27,PW10&lt;&gt;""),AND(PY10&gt;=QA$23,PZ10&gt;=QA$27,PY10&lt;&gt;""),AND(QY10&gt;=RC$23,QZ10&gt;=RC$27,QY10&lt;&gt;""),AND(RA10&gt;=RC$23,RB10&gt;=RC$27,RA10&lt;&gt;""),AND(SA10&gt;=SE$23,SB10&gt;=SE$27,SA10&lt;&gt;""),AND(SC10&gt;=SE$23,SD10&gt;=SE$27,SC10&lt;&gt;""),AND(TC10&gt;=TG$23,TD10&gt;=TG$27,TC10&lt;&gt;""),AND(TE10&gt;=TG$23,TF10&gt;=TG$27,TE10&lt;&gt;"")),"Excellence",IF(I10="P","Worlds Team",IF(F10="P","National Team","")))))</f>
        <v>Worlds Team</v>
      </c>
      <c r="I10" s="3" t="str">
        <f>IF(OR(AND(AQ10&gt;=AU$22,AR10&gt;=AU$26,AQ10&lt;&gt;"",AM10=""),AND(AS10&gt;=AU$22,AT10&gt;=AU$26,AS10&lt;&gt;"",AM10=""),AND(BT10&gt;=BX$22,BU10&gt;=BX$26,BT10&lt;&gt;"",BP10=""),AND(BV10&gt;=BX$22,BW10&gt;=BX$26,BV10&lt;&gt;"",BP10=""),AND(CW10&gt;=DA$22,CX10&gt;=DA$26,CW10&lt;&gt;"",CS10=""),AND(CY10&gt;=DA$22,CZ10&gt;=DA$26,CY10&lt;&gt;"",CS10=""),AND(EA10&gt;=EE$22,EB10&gt;=EE$26,EA10&lt;&gt;""),AND(EC10&gt;=EE$22,ED10&gt;=EE$26,EC10&lt;&gt;""),AND(FC10&gt;=FG$22,FD10&gt;=FG$26,FC10&lt;&gt;""),AND(FE10&gt;=FG$22,FF10&gt;=FG$26,FE10&lt;&gt;""),AND(GE10&gt;=GI$22,GF10&gt;=GI$26,GE10&lt;&gt;""),AND(GG10&gt;=GI$22,GH10&gt;=GI$26,GG10&lt;&gt;""),AND(HG10&gt;=HK$22,HH10&gt;=HK$26,HG10&lt;&gt;""),AND(HI10&gt;=HK$22,HJ10&gt;=HK$26,HI10&lt;&gt;""),AND(II10&gt;=IM$22,IJ10&gt;=IM$26,II10&lt;&gt;""),AND(IK10&gt;=IM$22,IL10&gt;=IM$26,IK10&lt;&gt;""),AND(JK10&gt;=JO$22,JL10&gt;=JO$26,JK10&lt;&gt;""),AND(JM10&gt;=JO$22,JN10&gt;=JO$26,JM10&lt;&gt;""),AND(KM10&gt;=KQ$22,KN10&gt;=KQ$26,KM10&lt;&gt;""),AND(KO10&gt;=KQ$22,KP10&gt;=KQ$26,KO10&lt;&gt;""),AND(LO10&gt;=LS$22,LP10&gt;=LS$26,LO10&lt;&gt;""),AND(LQ10&gt;=LS$22,LR10&gt;=LS$26,LQ10&lt;&gt;""),AND(MQ10&gt;=MU$22,MR10&gt;=MU$26,MQ10&lt;&gt;""),AND(MS10&gt;=MU$22,MT10&gt;=MU$26,MS10&lt;&gt;""),AND(NS10&gt;=NW$22,NT10&gt;=NW$26,NS10&lt;&gt;""),AND(NU10&gt;=NW$22,NV10&gt;=NW$26,NU10&lt;&gt;""),AND(OU10&gt;=OY$22,OV10&gt;=OY$26,OU10&lt;&gt;""),AND(OW10&gt;=OY$22,OX10&gt;=OY$26,OW10&lt;&gt;""),AND(PW10&gt;=QA$22,PX10&gt;=QA$26,PW10&lt;&gt;""),AND(PY10&gt;=QA$22,PZ10&gt;=QA$26,PY10&lt;&gt;""),AND(QY10&gt;=RC$22,QZ10&gt;=RC$26,QY10&lt;&gt;""),AND(RA10&gt;=RC$22,RB10&gt;=RC$26,RA10&lt;&gt;""),AND(SA10&gt;=SE$22,SB10&gt;=SE$26,SA10&lt;&gt;""),AND(SC10&gt;=SE$22,SD10&gt;=SE$26,SC10&lt;&gt;""),AND(TC10&gt;=TG$22,TD10&gt;=TG$26,TC10&lt;&gt;""),AND(TE10&gt;=TG$22,TF10&gt;=TG$26,TE10&lt;&gt;"")),"P","")</f>
        <v>P</v>
      </c>
      <c r="J10" s="8">
        <f>IF(COUNT(AO10,BR10,CU10)&gt;0,LARGE((AO10,BR10,CU10),1),0)</f>
        <v>41</v>
      </c>
      <c r="K10" s="8" t="str">
        <f>IF(J10=0,"",IF(J10=CU10,$BY$1,IF(J10=BR10,$AV$1,IF(J10=AO10,$S$1,""))))</f>
        <v>2025 Nationals</v>
      </c>
      <c r="L10" s="8">
        <f>IF(COUNT(AO10,BR10,CU10)&gt;1,LARGE((AO10,BR10,CU10),2),0)</f>
        <v>38.5</v>
      </c>
      <c r="M10" s="8" t="str">
        <f>IF(K10=0,"",IF(AND(L10=J10,L10=AO10,K10=BR10),$S$1,IF(AND(L10=J10,L10=AO10,L10=CU10),$S$1,IF(AND(L10=J10,L10=CU10,L10=BR10),$AV$1,IF(L10=CU10,$BY$1,IF(L10=BR10,$AV$1,IF(L10=AO10,$S$1,"")))))))</f>
        <v>2025 Elite Canada</v>
      </c>
      <c r="N10" s="8">
        <f>IF(MAX(AT10,BW10,CZ10)&gt;0,MAX(AT10,BW10,CZ10),0)</f>
        <v>45.5</v>
      </c>
      <c r="O10" s="8" t="str">
        <f>IF(N10=0,"",IF(N10=CZ10,$BY$1,IF(N10=BW10,$AV$1,IF(N10=AT10,$S$1,""))))</f>
        <v>2025 Elite Canada</v>
      </c>
      <c r="P10" s="8" t="str">
        <f>IF(MAX(DB10:DC10)&gt;0,MAX(DB10:DC10),"")</f>
        <v/>
      </c>
      <c r="Q10" s="11" t="str">
        <f>IF(P10="","",IF(P10=DB10,"("&amp;DB$2&amp;")",IF(P10=DC10,"("&amp;DC$2&amp;")")))</f>
        <v/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/>
      </c>
      <c r="S10" s="19">
        <v>9.9</v>
      </c>
      <c r="T10" s="19">
        <v>2.4</v>
      </c>
      <c r="U10" s="19">
        <v>0</v>
      </c>
      <c r="V10" s="19"/>
      <c r="W10" s="19">
        <v>16.5</v>
      </c>
      <c r="X10" s="19">
        <v>1.8</v>
      </c>
      <c r="Y10" s="19">
        <v>1</v>
      </c>
      <c r="Z10" s="19"/>
      <c r="AA10" s="19">
        <v>9.8000000000000007</v>
      </c>
      <c r="AB10" s="19">
        <v>2.4</v>
      </c>
      <c r="AC10" s="19">
        <v>0</v>
      </c>
      <c r="AD10" s="19"/>
      <c r="AE10" s="19">
        <v>9.9</v>
      </c>
      <c r="AF10" s="19">
        <v>2.4</v>
      </c>
      <c r="AG10" s="19">
        <v>0</v>
      </c>
      <c r="AH10" s="19"/>
      <c r="AI10" s="19">
        <v>14.3</v>
      </c>
      <c r="AJ10" s="19">
        <v>2.1</v>
      </c>
      <c r="AK10" s="19">
        <v>1</v>
      </c>
      <c r="AL10" s="19"/>
      <c r="AM10" s="27"/>
      <c r="AN10" s="40">
        <f>IF(SUM(T10,X10)&gt;0,SUM(T10,X10),"")</f>
        <v>4.2</v>
      </c>
      <c r="AO10" s="40">
        <f>IF(SUM(S10:T10,V10:X10,Z10)-U10-Y10&gt;0,SUM(S10:T10,V10:X10,Z10)-U10-Y10,"")</f>
        <v>29.6</v>
      </c>
      <c r="AP10" s="40">
        <f>IF(SUM(AA10:AB10,AD10)-AC10&gt;0,SUM(AA10:AB10,AD10)-AC10,"")</f>
        <v>12.200000000000001</v>
      </c>
      <c r="AQ10" s="40">
        <f>IF(SUM(T10,X10,AB10)&gt;0,SUM(T10,X10,AB10),"")</f>
        <v>6.6</v>
      </c>
      <c r="AR10" s="40">
        <f>IF(SUM(AO10,AP10)&gt;0,SUM(AO10,AP10),"")</f>
        <v>41.800000000000004</v>
      </c>
      <c r="AS10" s="40">
        <f>IF(SUM(AF10,AJ10)&gt;0,SUM(AF10,AJ10),"")</f>
        <v>4.5</v>
      </c>
      <c r="AT10" s="40">
        <f>IF(SUM(AE10:AF10,AH10:AJ10,AL10)-SUM(AG10,AK10)&gt;0,SUM(AE10:AF10,AH10:AJ10,AL10)-SUM(AG10,AK10),"")</f>
        <v>27.700000000000003</v>
      </c>
      <c r="AU10" s="40">
        <f>IF(SUM(AO10,AP10,AT10)&gt;0,SUM(AO10,AP10,AT10),"")</f>
        <v>69.5</v>
      </c>
      <c r="AV10" s="18">
        <v>16.5</v>
      </c>
      <c r="AW10" s="18">
        <v>3.5</v>
      </c>
      <c r="AX10" s="18">
        <v>0.1</v>
      </c>
      <c r="AY10" s="18">
        <v>0</v>
      </c>
      <c r="AZ10" s="18">
        <v>14.3</v>
      </c>
      <c r="BA10" s="18">
        <v>4</v>
      </c>
      <c r="BB10" s="18">
        <v>0.4</v>
      </c>
      <c r="BC10" s="18">
        <v>0.7</v>
      </c>
      <c r="BD10" s="18"/>
      <c r="BE10" s="18"/>
      <c r="BF10" s="18"/>
      <c r="BG10" s="18"/>
      <c r="BH10" s="18">
        <v>16.399999999999999</v>
      </c>
      <c r="BI10" s="18">
        <v>6.3</v>
      </c>
      <c r="BJ10" s="18">
        <v>0</v>
      </c>
      <c r="BK10" s="18">
        <v>0.7</v>
      </c>
      <c r="BL10" s="18">
        <v>17.600000000000001</v>
      </c>
      <c r="BM10" s="18">
        <v>3.8</v>
      </c>
      <c r="BN10" s="18">
        <v>0</v>
      </c>
      <c r="BO10" s="18">
        <v>0.7</v>
      </c>
      <c r="BP10" s="28"/>
      <c r="BQ10" s="11">
        <f>IF(SUM(AW10,BA10)&gt;0,SUM(AW10,BA10),"")</f>
        <v>7.5</v>
      </c>
      <c r="BR10" s="11">
        <f>IF(SUM(AV10:AW10,AY10:BA10,BC10)-AX10-BB10&gt;0,SUM(AV10:AW10,AY10:BA10,BC10)-AX10-BB10,"")</f>
        <v>38.5</v>
      </c>
      <c r="BS10" s="11" t="str">
        <f>IF(SUM(BD10:BE10,BG10)-BF10&gt;0,SUM(BD10:BE10,BG10)-BF10,"")</f>
        <v/>
      </c>
      <c r="BT10" s="11">
        <f>IF(SUM(AW10,BA10,BE10)&gt;0,SUM(AW10,BA10,BE10),"")</f>
        <v>7.5</v>
      </c>
      <c r="BU10" s="11">
        <f>IF(SUM(BR10,BS10)&gt;0,SUM(BR10,BS10),"")</f>
        <v>38.5</v>
      </c>
      <c r="BV10" s="11">
        <f>IF(SUM(BI10,BM10)&gt;0,SUM(BI10,BM10),"")</f>
        <v>10.1</v>
      </c>
      <c r="BW10" s="11">
        <f>IF(SUM(BH10:BI10,BK10:BM10,BO10)-SUM(BJ10,BN10)&gt;0,SUM(BH10:BI10,BK10:BM10,BO10)-SUM(BJ10,BN10),"")</f>
        <v>45.5</v>
      </c>
      <c r="BX10" s="11">
        <f>IF(SUM(BR10,BS10,BW10)&gt;0,SUM(BR10,BS10,BW10),"")</f>
        <v>84</v>
      </c>
      <c r="BY10" s="19">
        <v>15.5</v>
      </c>
      <c r="BZ10" s="19">
        <v>3.4</v>
      </c>
      <c r="CA10" s="19">
        <v>0.2</v>
      </c>
      <c r="CB10" s="19">
        <v>0.7</v>
      </c>
      <c r="CC10" s="19">
        <v>17.100000000000001</v>
      </c>
      <c r="CD10" s="19">
        <v>3.8</v>
      </c>
      <c r="CE10" s="19">
        <v>0</v>
      </c>
      <c r="CF10" s="19">
        <v>0.7</v>
      </c>
      <c r="CG10" s="19"/>
      <c r="CH10" s="19"/>
      <c r="CI10" s="19"/>
      <c r="CJ10" s="19"/>
      <c r="CK10" s="19">
        <v>14.8</v>
      </c>
      <c r="CL10" s="19">
        <v>6.1</v>
      </c>
      <c r="CM10" s="19">
        <v>0</v>
      </c>
      <c r="CN10" s="19">
        <v>0.7</v>
      </c>
      <c r="CO10" s="19">
        <v>16.100000000000001</v>
      </c>
      <c r="CP10" s="19">
        <v>1.2</v>
      </c>
      <c r="CQ10" s="19">
        <v>0</v>
      </c>
      <c r="CR10" s="19">
        <v>0</v>
      </c>
      <c r="CS10" s="27"/>
      <c r="CT10" s="40">
        <f>IF(SUM(BZ10,CD10)&gt;0,SUM(BZ10,CD10),"")</f>
        <v>7.1999999999999993</v>
      </c>
      <c r="CU10" s="40">
        <f>IF(SUM(BY10:BZ10,CB10:CD10,CF10)-CA10-CE10&gt;0,SUM(BY10:BZ10,CB10:CD10,CF10)-CA10-CE10,"")</f>
        <v>41</v>
      </c>
      <c r="CV10" s="40" t="str">
        <f>IF(SUM(CG10:CH10,CJ10)-CI10&gt;0,SUM(CG10:CH10,CJ10)-CI10,"")</f>
        <v/>
      </c>
      <c r="CW10" s="40">
        <f>IF(SUM(BZ10,CD10,CH10)&gt;0,SUM(BZ10,CD10,CH10),"")</f>
        <v>7.1999999999999993</v>
      </c>
      <c r="CX10" s="40">
        <f>IF(SUM(CU10,CV10)&gt;0,SUM(CU10,CV10),"")</f>
        <v>41</v>
      </c>
      <c r="CY10" s="40">
        <f>IF(SUM(CL10,CP10)&gt;0,SUM(CL10,CP10),"")</f>
        <v>7.3</v>
      </c>
      <c r="CZ10" s="40">
        <f>IF(SUM(CK10:CL10,CN10:CP10,CR10)-SUM(CM10,CQ10)&gt;0,SUM(CK10:CL10,CN10:CP10,CR10)-SUM(CM10,CQ10),"")</f>
        <v>38.900000000000006</v>
      </c>
      <c r="DA10" s="40">
        <f>IF(SUM(CU10,CV10,CZ10)&gt;0,SUM(CU10,CV10,CZ10),"")</f>
        <v>79.900000000000006</v>
      </c>
      <c r="DB10" s="51" t="str">
        <f>IF(MAX(DY10,FA10,GC10,HE10,IG10,JI10,KK10,LM10,MO10,NQ10,OS10,PU10,QW10,RY10,TA10)-IF(L10="",0,L10)&gt;0.001,MAX(DY10,FA10,GC10,HE10,IG10,JI10,KK10,LM10,MO10,NQ10,OS10,PU10,QW10,RY10,TA10)-IF(L10="",0,L10),"")</f>
        <v/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16</v>
      </c>
      <c r="TI10" s="26">
        <f>IF($CS10="P",BZ10,(BZ10+AW10)/2)</f>
        <v>3.45</v>
      </c>
      <c r="TJ10" s="26">
        <f>IF($CS10="P",CA10,(CA10+AX10)/2)</f>
        <v>0.15000000000000002</v>
      </c>
      <c r="TK10" s="26">
        <f>IF($CS10="P",CB10,(CB10+AY10)/2)</f>
        <v>0.35</v>
      </c>
      <c r="TL10" s="26">
        <f>IF($CS10="P",CC10,(CC10+AZ10)/2)</f>
        <v>15.700000000000001</v>
      </c>
      <c r="TM10" s="26">
        <f>IF($CS10="P",CD10,(CD10+BA10)/2)</f>
        <v>3.9</v>
      </c>
      <c r="TN10" s="26">
        <f>IF($CS10="P",CE10,(CE10+BB10)/2)</f>
        <v>0.2</v>
      </c>
      <c r="TO10" s="26">
        <f>IF($CS10="P",CF10,(CF10+BC10)/2)</f>
        <v>0.7</v>
      </c>
      <c r="TP10" s="26">
        <f>IF($CS10="P",CG10,(CG10+BD10)/2)</f>
        <v>0</v>
      </c>
      <c r="TQ10" s="26">
        <f>IF($CS10="P",CH10,(CH10+BE10)/2)</f>
        <v>0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15.6</v>
      </c>
      <c r="TU10" s="26">
        <f>IF($CS10="P",CL10,(CL10+BI10)/2)</f>
        <v>6.1999999999999993</v>
      </c>
      <c r="TV10" s="26">
        <f>IF($CS10="P",CM10,(CM10+BJ10)/2)</f>
        <v>0</v>
      </c>
      <c r="TW10" s="26">
        <f>IF($CS10="P",CN10,(CN10+BK10)/2)</f>
        <v>0.7</v>
      </c>
      <c r="TX10" s="26">
        <f>IF($CS10="P",CO10,(CO10+BL10)/2)</f>
        <v>16.850000000000001</v>
      </c>
      <c r="TY10" s="26">
        <f>IF($CS10="P",CP10,(CP10+BM10)/2)</f>
        <v>2.5</v>
      </c>
      <c r="TZ10" s="26">
        <f>IF($CS10="P",CQ10,(CQ10+BN10)/2)</f>
        <v>0</v>
      </c>
      <c r="UA10" s="26">
        <f>IF($CS10="P",CR10,(CR10+BO10)/2)</f>
        <v>0.35</v>
      </c>
      <c r="UB10" s="28" t="s">
        <v>53</v>
      </c>
      <c r="UC10" s="11">
        <f>IF(SUM(TI10,TM10)&gt;0,SUM(TI10,TM10),"")</f>
        <v>7.35</v>
      </c>
      <c r="UD10" s="11">
        <f>IF(SUM(TH10:TI10,TK10:TM10,TO10)-TJ10-TN10&gt;0,SUM(TH10:TI10,TK10:TM10,TO10)-TJ10-TN10,"")</f>
        <v>39.75</v>
      </c>
      <c r="UE10" s="11" t="str">
        <f>IF(SUM(TP10:TQ10,TS10)-TR10&gt;0,SUM(TP10:TQ10,TS10)-TR10,"")</f>
        <v/>
      </c>
      <c r="UF10" s="11">
        <f>IF(SUM(TI10,TM10,TQ10)&gt;0,SUM(TI10,TM10,TQ10),"")</f>
        <v>7.35</v>
      </c>
      <c r="UG10" s="11">
        <f>IF(SUM(UD10,UE10)&gt;0,SUM(UD10,UE10),"")</f>
        <v>39.75</v>
      </c>
      <c r="UH10" s="11">
        <f>IF(SUM(TU10,TY10)&gt;0,SUM(TU10,TY10),"")</f>
        <v>8.6999999999999993</v>
      </c>
      <c r="UI10" s="11">
        <f>IF(SUM(TT10:TU10,TW10:TY10,UA10)-SUM(TV10,TZ10)&gt;0,SUM(TT10:TU10,TW10:TY10,UA10)-SUM(TV10,TZ10),"")</f>
        <v>42.199999999999996</v>
      </c>
      <c r="UJ10" s="11">
        <f>IF(SUM(UD10,UE10,UI10)&gt;0,SUM(UD10,UE10,UI10),"")</f>
        <v>81.949999999999989</v>
      </c>
    </row>
    <row r="11" spans="1:556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126</v>
      </c>
      <c r="C11" s="4" t="s">
        <v>5</v>
      </c>
      <c r="D11" s="4">
        <v>2001</v>
      </c>
      <c r="E11" s="9">
        <f>SUM(J11:P11)+SUM(J11:M11)*0.0000001+SUM(J11)*0.0000000000001</f>
        <v>119.40000761000384</v>
      </c>
      <c r="F11" s="3" t="str">
        <f>IF(OR(AND(AN11&gt;=AU$21,AO11&gt;=AU$25,AN11&lt;&gt;"",AM11=""),AND(AS11&gt;=AU$21,AT11&gt;=AU$25,AS11&lt;&gt;"",AM11=""),AND(BQ11&gt;=BX$21,BR11&gt;=BX$25,BQ11&lt;&gt;"",BP11=""),AND(BV11&gt;=BX$21,BW11&gt;=BX$25,BV11&lt;&gt;"",BP11=""),AND(CT11&gt;=DA$21,CU11&gt;=DA$25,CT11&lt;&gt;"",CS11=""),AND(CY11&gt;=DA$21,CZ11&gt;=DA$25,CY11&lt;&gt;""),AND(DX11&gt;=EE$21,DY11&gt;=EE$25,DX11&lt;&gt;""),AND(EC11&gt;=EE$21,ED11&gt;=EE$25,EC11&lt;&gt;""),AND(EZ11&gt;=FG$21,FA11&gt;=FG$25,EZ11&lt;&gt;""),AND(FE11&gt;=FG$21,FF11&gt;=FG$25,FE11&lt;&gt;""),AND(GB11&gt;=GI$21,GC11&gt;=GI$25,GB11&lt;&gt;""),AND(GG11&gt;=GI$21,GH11&gt;=GI$25,GG11&lt;&gt;""),AND(HD11&gt;=HK$21,HE11&gt;=HK$25,HD11&lt;&gt;""),AND(HI11&gt;=HK$21,HJ11&gt;=HK$25,HI11&lt;&gt;""),AND(IF11&gt;=IM$21,IG11&gt;=IM$25,IF11&lt;&gt;""),AND(IK11&gt;=IM$21,IL11&gt;=IM$25,IK11&lt;&gt;""),AND(JH11&gt;=JO$21,JI11&gt;=JO$25,JH11&lt;&gt;""),AND(JM11&gt;=JO$21,JN11&gt;=JO$25,JM11&lt;&gt;""),AND(KJ11&gt;=KQ$21,KK11&gt;=KQ$25,KJ11&lt;&gt;""),AND(KO11&gt;=KQ$21,KP11&gt;=KQ$25,KO11&lt;&gt;""),AND(LL11&gt;=LS$21,LM11&gt;=LS$25,LL11&lt;&gt;""),AND(LQ11&gt;=LS$21,LR11&gt;=LS$25,LQ11&lt;&gt;""),AND(MN11&gt;=MU$21,MO11&gt;=MU$25,MN11&lt;&gt;""),AND(MS11&gt;=MU$21,MT11&gt;=MU$25,MS11&lt;&gt;""),AND(NP11&gt;=NW$21,NQ11&gt;=NW$25,NP11&lt;&gt;""),AND(NU11&gt;=NW$21,NV11&gt;=NW$25,NU11&lt;&gt;""),AND(OR11&gt;=OY$21,OS11&gt;=OY$25,OR11&lt;&gt;""),AND(OW11&gt;=OY$21,OX11&gt;=OY$25,OW11&lt;&gt;""),AND(PT11&gt;=QA$21,PU11&gt;=QA$25,PT11&lt;&gt;""),AND(PY11&gt;=QA$21,PZ11&gt;=QA$25,PY11&lt;&gt;""),AND(QV11&gt;=RC$21,QW11&gt;=RC$25,QV11&lt;&gt;""),AND(RA11&gt;=RC$21,RB11&gt;=RC$25,RA11&lt;&gt;""),AND(RX11&gt;=SE$21,RY11&gt;=SE$25,RX11&lt;&gt;""),AND(SC11&gt;=SE$21,SD11&gt;=SE$25,SC11&lt;&gt;""),AND(SZ11&gt;=TG$21,TA11&gt;=TG$25,SZ11&lt;&gt;""),AND(TF11&gt;=TG$21,TG11&gt;=TG$25,TF11&lt;&gt;"")),"P","")</f>
        <v>P</v>
      </c>
      <c r="G11" s="3" t="str">
        <f>IF(OR(AND(AO11&gt;=AU$25,AO11&lt;&gt;"",AM11=""),AND(AT11&gt;=AU$25,AT11&lt;&gt;"",AM11=""),AND(BR11&gt;=BX$25,BR11&lt;&gt;"",BP11=""),AND(BW11&gt;=BX$25,BW11&lt;&gt;"",BP11=""),AND(CU11&gt;=DA$25,CU11&lt;&gt;"",CS11=""),AND(CZ11&gt;=DA$25,CZ11&lt;&gt;"",CS11=""),AND(DY11&gt;=EE$25,DY11&lt;&gt;""),AND(ED11&gt;=EE$25,ED11&lt;&gt;""),AND(FA11&gt;=FG$25,FA11&lt;&gt;""),AND(FF11&gt;=FG$25,FF11&lt;&gt;""),AND(GC11&gt;=GI$25,GC11&lt;&gt;""),AND(GH11&gt;=GI$25,GH11&lt;&gt;""),AND(HE11&gt;=HK$25,HE11&lt;&gt;""),AND(HJ11&gt;=HK$25,HJ11&lt;&gt;""),AND(IG11&gt;=IM$25,IG11&lt;&gt;""),AND(IL11&gt;=IM$25,IL11&lt;&gt;""),AND(JI11&gt;=JO$25,JI11&lt;&gt;""),AND(JN11&gt;=JO$25,JN11&lt;&gt;""),AND(KK11&gt;=KQ$25,KK11&lt;&gt;""),AND(KP11&gt;=KQ$25,KP11&lt;&gt;""),AND(LM11&gt;=LS$25,LM11&lt;&gt;""),AND(LR11&gt;=LS$25,LR11&lt;&gt;""),AND(MO11&gt;=MU$25,MO11&lt;&gt;""),AND(MT11&gt;=MU$25,MT11&lt;&gt;""),AND(NQ11&gt;=NW$25,NQ11&lt;&gt;""),AND(NV11&gt;=NW$25,NV11&lt;&gt;""),AND(OS11&gt;=OY$25,OS11&lt;&gt;""),AND(OX11&gt;=OY$25,OX11&lt;&gt;""),AND(PU11&gt;=QA$25,PU11&lt;&gt;""),AND(PZ11&gt;=QA$25,PZ11&lt;&gt;""),AND(QW11&gt;=RC$25,QW11&lt;&gt;""),AND(RB11&gt;=RC$25,RB11&lt;&gt;""),AND(RY11&gt;=SE$25,RY11&lt;&gt;""),AND(SD11&gt;=SE$25,SD11&lt;&gt;""),AND(TA11&gt;=TG$25,TA11&lt;&gt;""),AND(TG11&gt;=TG$25,TG11&lt;&gt;"")),"P","")</f>
        <v>P</v>
      </c>
      <c r="H11" s="36" t="str">
        <f>IF(AND(G11="P",F11=""),"No DD",IF(OR(AND(AQ11&gt;=AU$24,AR11&gt;=AU$28,AQ11&lt;&gt;"",AM11=""),AND(AS11&gt;=AU$24,AT11&gt;=AU$28,AS11&lt;&gt;"",AM11=""),AND(BT11&gt;=BX$24,BU11&gt;=BX$28,BT11&lt;&gt;"",BP11=""),AND(BV11&gt;=BX$24,BW11&gt;=BX$28,BV11&lt;&gt;"",BP11=""),AND(CW11&gt;=DA$24,CX11&gt;=DA$28,CW11&lt;&gt;"",CS11=""),AND(CY11&gt;=DA$24,CZ11&gt;=DA$28,CY11&lt;&gt;"",CS11=""),AND(EA11&gt;=EE$24,EB11&gt;=EE$28,EA11&lt;&gt;""),AND(EC11&gt;=EE$24,ED11&gt;=EE$28,EC11&lt;&gt;""),AND(FC11&gt;=FG$24,FD11&gt;=FG$28,FC11&lt;&gt;""),AND(FE11&gt;=FG$24,FF11&gt;=FG$28,FE11&lt;&gt;""),AND(GE11&gt;=GI$24,GF11&gt;=GI$28,GE11&lt;&gt;""),AND(GG11&gt;=GI$24,GH11&gt;=GI$28,GG11&lt;&gt;""),AND(HG11&gt;=HK$24,HH11&gt;=HK$28,HG11&lt;&gt;""),AND(HI11&gt;=HK$24,HJ11&gt;=HK$28,HI11&lt;&gt;""),AND(II11&gt;=IM$24,IJ11&gt;=IM$28,II11&lt;&gt;""),AND(IK11&gt;=IM$24,IL11&gt;=IM$28,IK11&lt;&gt;""),AND(JK11&gt;=JO$24,JL11&gt;=JO$28,JK11&lt;&gt;""),AND(JM11&gt;=JO$24,JN11&gt;=JO$28,JM11&lt;&gt;""),AND(KM11&gt;=KQ$24,KN11&gt;=KQ$28,KM11&lt;&gt;""),AND(KO11&gt;=KQ$24,KP11&gt;=KQ$28,KO11&lt;&gt;""),AND(LO11&gt;=LS$24,LP11&gt;=LS$28,LO11&lt;&gt;""),AND(LQ11&gt;=LS$24,LR11&gt;=LS$28,LQ11&lt;&gt;""),AND(MQ11&gt;=MU$24,MR11&gt;=MU$28,MQ11&lt;&gt;""),AND(MS11&gt;=MU$24,MT11&gt;=MU$28,MS11&lt;&gt;""),AND(NS11&gt;=NW$24,NT11&gt;=NW$28,NS11&lt;&gt;""),AND(NU11&gt;=NW$24,NV11&gt;=NW$28,NU11&lt;&gt;""),AND(OU11&gt;=OY$24,OV11&gt;=OY$28,OU11&lt;&gt;""),AND(OW11&gt;=OY$24,OX11&gt;=OY$28,OW11&lt;&gt;""),AND(PW11&gt;=QA$24,PX11&gt;=QA$28,PW11&lt;&gt;""),AND(PY11&gt;=QA$24,PZ11&gt;=QA$28,PY11&lt;&gt;""),AND(QY11&gt;=RC$24,QZ11&gt;=RC$28,QY11&lt;&gt;""),AND(RA11&gt;=RC$24,RB11&gt;=RC$28,RA11&lt;&gt;""),AND(SA11&gt;=SE$24,SB11&gt;=SE$28,SA11&lt;&gt;""),AND(SC11&gt;=SE$24,SD11&gt;=SE$28,SC11&lt;&gt;""),AND(TC11&gt;=TG$24,TD11&gt;=TG$28,TC11&lt;&gt;""),AND(TE11&gt;=TG$24,TF11&gt;=TG$28,TE11&lt;&gt;"")),"Merit",IF(OR(AND(AQ11&gt;=AU$23,AR11&gt;=AU$27,AQ11&lt;&gt;"",AM11=""),AND(AS11&gt;=AU$23,AT11&gt;=AU$27,AS11&lt;&gt;"",AM11=""),AND(BT11&gt;=BX$23,BU11&gt;=BX$27,BT11&lt;&gt;"",BP11=""),AND(BV11&gt;=BX$23,BW11&gt;=BX$27,BV11&lt;&gt;"",BP11=""),AND(CW11&gt;=DA$23,CX11&gt;=DA$27,CW11&lt;&gt;"",CS11=""),AND(CY11&gt;=DA$23,CZ11&gt;=DA$27,CY11&lt;&gt;"",CS11=""),AND(EA11&gt;=EE$23,EB11&gt;=EE$27,EA11&lt;&gt;""),AND(EC11&gt;=EE$23,ED11&gt;=EE$27,EC11&lt;&gt;""),AND(FC11&gt;=FG$23,FD11&gt;=FG$27,FC11&lt;&gt;""),AND(FE11&gt;=FG$23,FF11&gt;=FG$27,FE11&lt;&gt;""),AND(GE11&gt;=GI$23,GF11&gt;=GI$27,GE11&lt;&gt;""),AND(GG11&gt;=GI$23,GH11&gt;=GI$27,GG11&lt;&gt;""),AND(HG11&gt;=HK$23,HH11&gt;=HK$27,HG11&lt;&gt;""),AND(HI11&gt;=HK$23,HJ11&gt;=HK$27,HI11&lt;&gt;""),AND(II11&gt;=IM$23,IJ11&gt;=IM$27,II11&lt;&gt;""),AND(IK11&gt;=IM$23,IL11&gt;=IM$27,IK11&lt;&gt;""),AND(JK11&gt;=JO$23,JL11&gt;=JO$27,JK11&lt;&gt;""),AND(JM11&gt;=JO$23,JN11&gt;=JO$27,JM11&lt;&gt;""),AND(KM11&gt;=KQ$23,KN11&gt;=KQ$27,KM11&lt;&gt;""),AND(KO11&gt;=KQ$23,KP11&gt;=KQ$27,KO11&lt;&gt;""),AND(LO11&gt;=LS$23,LP11&gt;=LS$27,LO11&lt;&gt;""),AND(LQ11&gt;=LS$23,LR11&gt;=LS$27,LQ11&lt;&gt;""),AND(MQ11&gt;=MU$23,MR11&gt;=MU$27,MQ11&lt;&gt;""),AND(MS11&gt;=MU$23,MT11&gt;=MU$27,MS11&lt;&gt;""),AND(NS11&gt;=NW$23,NT11&gt;=NW$27,NS11&lt;&gt;""),AND(NU11&gt;=NW$23,NV11&gt;=NW$27,NU11&lt;&gt;""),AND(OU11&gt;=OY$23,OV11&gt;=OY$27,OU11&lt;&gt;""),AND(OW11&gt;=OY$23,OX11&gt;=OY$27,OW11&lt;&gt;""),AND(PW11&gt;=QA$23,PX11&gt;=QA$27,PW11&lt;&gt;""),AND(PY11&gt;=QA$23,PZ11&gt;=QA$27,PY11&lt;&gt;""),AND(QY11&gt;=RC$23,QZ11&gt;=RC$27,QY11&lt;&gt;""),AND(RA11&gt;=RC$23,RB11&gt;=RC$27,RA11&lt;&gt;""),AND(SA11&gt;=SE$23,SB11&gt;=SE$27,SA11&lt;&gt;""),AND(SC11&gt;=SE$23,SD11&gt;=SE$27,SC11&lt;&gt;""),AND(TC11&gt;=TG$23,TD11&gt;=TG$27,TC11&lt;&gt;""),AND(TE11&gt;=TG$23,TF11&gt;=TG$27,TE11&lt;&gt;"")),"Excellence",IF(I11="P","Worlds Team",IF(F11="P","National Team","")))))</f>
        <v>National Team</v>
      </c>
      <c r="I11" s="3" t="str">
        <f>IF(OR(AND(AQ11&gt;=AU$22,AR11&gt;=AU$26,AQ11&lt;&gt;"",AM11=""),AND(AS11&gt;=AU$22,AT11&gt;=AU$26,AS11&lt;&gt;"",AM11=""),AND(BT11&gt;=BX$22,BU11&gt;=BX$26,BT11&lt;&gt;"",BP11=""),AND(BV11&gt;=BX$22,BW11&gt;=BX$26,BV11&lt;&gt;"",BP11=""),AND(CW11&gt;=DA$22,CX11&gt;=DA$26,CW11&lt;&gt;"",CS11=""),AND(CY11&gt;=DA$22,CZ11&gt;=DA$26,CY11&lt;&gt;"",CS11=""),AND(EA11&gt;=EE$22,EB11&gt;=EE$26,EA11&lt;&gt;""),AND(EC11&gt;=EE$22,ED11&gt;=EE$26,EC11&lt;&gt;""),AND(FC11&gt;=FG$22,FD11&gt;=FG$26,FC11&lt;&gt;""),AND(FE11&gt;=FG$22,FF11&gt;=FG$26,FE11&lt;&gt;""),AND(GE11&gt;=GI$22,GF11&gt;=GI$26,GE11&lt;&gt;""),AND(GG11&gt;=GI$22,GH11&gt;=GI$26,GG11&lt;&gt;""),AND(HG11&gt;=HK$22,HH11&gt;=HK$26,HG11&lt;&gt;""),AND(HI11&gt;=HK$22,HJ11&gt;=HK$26,HI11&lt;&gt;""),AND(II11&gt;=IM$22,IJ11&gt;=IM$26,II11&lt;&gt;""),AND(IK11&gt;=IM$22,IL11&gt;=IM$26,IK11&lt;&gt;""),AND(JK11&gt;=JO$22,JL11&gt;=JO$26,JK11&lt;&gt;""),AND(JM11&gt;=JO$22,JN11&gt;=JO$26,JM11&lt;&gt;""),AND(KM11&gt;=KQ$22,KN11&gt;=KQ$26,KM11&lt;&gt;""),AND(KO11&gt;=KQ$22,KP11&gt;=KQ$26,KO11&lt;&gt;""),AND(LO11&gt;=LS$22,LP11&gt;=LS$26,LO11&lt;&gt;""),AND(LQ11&gt;=LS$22,LR11&gt;=LS$26,LQ11&lt;&gt;""),AND(MQ11&gt;=MU$22,MR11&gt;=MU$26,MQ11&lt;&gt;""),AND(MS11&gt;=MU$22,MT11&gt;=MU$26,MS11&lt;&gt;""),AND(NS11&gt;=NW$22,NT11&gt;=NW$26,NS11&lt;&gt;""),AND(NU11&gt;=NW$22,NV11&gt;=NW$26,NU11&lt;&gt;""),AND(OU11&gt;=OY$22,OV11&gt;=OY$26,OU11&lt;&gt;""),AND(OW11&gt;=OY$22,OX11&gt;=OY$26,OW11&lt;&gt;""),AND(PW11&gt;=QA$22,PX11&gt;=QA$26,PW11&lt;&gt;""),AND(PY11&gt;=QA$22,PZ11&gt;=QA$26,PY11&lt;&gt;""),AND(QY11&gt;=RC$22,QZ11&gt;=RC$26,QY11&lt;&gt;""),AND(RA11&gt;=RC$22,RB11&gt;=RC$26,RA11&lt;&gt;""),AND(SA11&gt;=SE$22,SB11&gt;=SE$26,SA11&lt;&gt;""),AND(SC11&gt;=SE$22,SD11&gt;=SE$26,SC11&lt;&gt;""),AND(TC11&gt;=TG$22,TD11&gt;=TG$26,TC11&lt;&gt;""),AND(TE11&gt;=TG$22,TF11&gt;=TG$26,TE11&lt;&gt;"")),"P","")</f>
        <v/>
      </c>
      <c r="J11" s="8">
        <f>IF(COUNT(AO11,BR11,CU11)&gt;0,LARGE((AO11,BR11,CU11),1),0)</f>
        <v>38.4</v>
      </c>
      <c r="K11" s="8" t="str">
        <f>IF(J11=0,"",IF(J11=CU11,$BY$1,IF(J11=BR11,$AV$1,IF(J11=AO11,$S$1,""))))</f>
        <v>2025 Nationals</v>
      </c>
      <c r="L11" s="8">
        <f>IF(COUNT(AO11,BR11,CU11)&gt;1,LARGE((AO11,BR11,CU11),2),0)</f>
        <v>37.70000000000001</v>
      </c>
      <c r="M11" s="8" t="str">
        <f>IF(K11=0,"",IF(AND(L11=J11,L11=AO11,K11=BR11),$S$1,IF(AND(L11=J11,L11=AO11,L11=CU11),$S$1,IF(AND(L11=J11,L11=CU11,L11=BR11),$AV$1,IF(L11=CU11,$BY$1,IF(L11=BR11,$AV$1,IF(L11=AO11,$S$1,"")))))))</f>
        <v>2024 3rd Domestic Trial</v>
      </c>
      <c r="N11" s="8">
        <f>IF(MAX(AT11,BW11,CZ11)&gt;0,MAX(AT11,BW11,CZ11),0)</f>
        <v>43.300000000000004</v>
      </c>
      <c r="O11" s="8" t="str">
        <f>IF(N11=0,"",IF(N11=CZ11,$BY$1,IF(N11=BW11,$AV$1,IF(N11=AT11,$S$1,""))))</f>
        <v>2024 3rd Domestic Trial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16.8</v>
      </c>
      <c r="T11" s="19">
        <v>3.2</v>
      </c>
      <c r="U11" s="19">
        <v>2.4</v>
      </c>
      <c r="V11" s="19">
        <v>0.6</v>
      </c>
      <c r="W11" s="19">
        <v>16.3</v>
      </c>
      <c r="X11" s="19">
        <v>4.5999999999999996</v>
      </c>
      <c r="Y11" s="19">
        <v>2</v>
      </c>
      <c r="Z11" s="19">
        <v>0.6</v>
      </c>
      <c r="AA11" s="19">
        <v>17</v>
      </c>
      <c r="AB11" s="19">
        <v>3.2</v>
      </c>
      <c r="AC11" s="19">
        <v>0.4</v>
      </c>
      <c r="AD11" s="19">
        <v>0.6</v>
      </c>
      <c r="AE11" s="19">
        <v>16.5</v>
      </c>
      <c r="AF11" s="19">
        <v>4.8</v>
      </c>
      <c r="AG11" s="19">
        <v>0</v>
      </c>
      <c r="AH11" s="19">
        <v>0.6</v>
      </c>
      <c r="AI11" s="19">
        <v>16.2</v>
      </c>
      <c r="AJ11" s="19">
        <v>4.5999999999999996</v>
      </c>
      <c r="AK11" s="19">
        <v>0</v>
      </c>
      <c r="AL11" s="19">
        <v>0.6</v>
      </c>
      <c r="AM11" s="27"/>
      <c r="AN11" s="40">
        <f>IF(SUM(T11,X11)&gt;0,SUM(T11,X11),"")</f>
        <v>7.8</v>
      </c>
      <c r="AO11" s="40">
        <f>IF(SUM(S11:T11,V11:X11,Z11)-U11-Y11&gt;0,SUM(S11:T11,V11:X11,Z11)-U11-Y11,"")</f>
        <v>37.70000000000001</v>
      </c>
      <c r="AP11" s="40">
        <f>IF(SUM(AA11:AB11,AD11)-AC11&gt;0,SUM(AA11:AB11,AD11)-AC11,"")</f>
        <v>20.400000000000002</v>
      </c>
      <c r="AQ11" s="40">
        <f>IF(SUM(T11,X11,AB11)&gt;0,SUM(T11,X11,AB11),"")</f>
        <v>11</v>
      </c>
      <c r="AR11" s="40">
        <f>IF(SUM(AO11,AP11)&gt;0,SUM(AO11,AP11),"")</f>
        <v>58.100000000000009</v>
      </c>
      <c r="AS11" s="40">
        <f>IF(SUM(AF11,AJ11)&gt;0,SUM(AF11,AJ11),"")</f>
        <v>9.3999999999999986</v>
      </c>
      <c r="AT11" s="40">
        <f>IF(SUM(AE11:AF11,AH11:AJ11,AL11)-SUM(AG11,AK11)&gt;0,SUM(AE11:AF11,AH11:AJ11,AL11)-SUM(AG11,AK11),"")</f>
        <v>43.300000000000004</v>
      </c>
      <c r="AU11" s="40">
        <f>IF(SUM(AO11,AP11,AT11)&gt;0,SUM(AO11,AP11,AT11),"")</f>
        <v>101.4</v>
      </c>
      <c r="AV11" s="18">
        <v>14.5</v>
      </c>
      <c r="AW11" s="18">
        <v>2.6</v>
      </c>
      <c r="AX11" s="18">
        <v>0</v>
      </c>
      <c r="AY11" s="18">
        <v>0</v>
      </c>
      <c r="AZ11" s="18">
        <v>16.3</v>
      </c>
      <c r="BA11" s="18">
        <v>3.2</v>
      </c>
      <c r="BB11" s="18">
        <v>2.4</v>
      </c>
      <c r="BC11" s="18">
        <v>0</v>
      </c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28"/>
      <c r="BQ11" s="11">
        <f>IF(SUM(AW11,BA11)&gt;0,SUM(AW11,BA11),"")</f>
        <v>5.8000000000000007</v>
      </c>
      <c r="BR11" s="11">
        <f>IF(SUM(AV11:AW11,AY11:BA11,BC11)-AX11-BB11&gt;0,SUM(AV11:AW11,AY11:BA11,BC11)-AX11-BB11,"")</f>
        <v>34.20000000000001</v>
      </c>
      <c r="BS11" s="11" t="str">
        <f>IF(SUM(BD11:BE11,BG11)-BF11&gt;0,SUM(BD11:BE11,BG11)-BF11,"")</f>
        <v/>
      </c>
      <c r="BT11" s="11">
        <f>IF(SUM(AW11,BA11,BE11)&gt;0,SUM(AW11,BA11,BE11),"")</f>
        <v>5.8000000000000007</v>
      </c>
      <c r="BU11" s="11">
        <f>IF(SUM(BR11,BS11)&gt;0,SUM(BR11,BS11),"")</f>
        <v>34.20000000000001</v>
      </c>
      <c r="BV11" s="11" t="str">
        <f>IF(SUM(BI11,BM11)&gt;0,SUM(BI11,BM11),"")</f>
        <v/>
      </c>
      <c r="BW11" s="11" t="str">
        <f>IF(SUM(BH11:BI11,BK11:BM11,BO11)-SUM(BJ11,BN11)&gt;0,SUM(BH11:BI11,BK11:BM11,BO11)-SUM(BJ11,BN11),"")</f>
        <v/>
      </c>
      <c r="BX11" s="11">
        <f>IF(SUM(BR11,BS11,BW11)&gt;0,SUM(BR11,BS11,BW11),"")</f>
        <v>34.20000000000001</v>
      </c>
      <c r="BY11" s="19">
        <v>15.8</v>
      </c>
      <c r="BZ11" s="19">
        <v>1.9</v>
      </c>
      <c r="CA11" s="19">
        <v>0</v>
      </c>
      <c r="CB11" s="19">
        <v>0</v>
      </c>
      <c r="CC11" s="19">
        <v>16.8</v>
      </c>
      <c r="CD11" s="19">
        <v>3.9</v>
      </c>
      <c r="CE11" s="19">
        <v>0</v>
      </c>
      <c r="CF11" s="19">
        <v>0</v>
      </c>
      <c r="CG11" s="19"/>
      <c r="CH11" s="19"/>
      <c r="CI11" s="19"/>
      <c r="CJ11" s="19"/>
      <c r="CK11" s="19">
        <v>15.9</v>
      </c>
      <c r="CL11" s="19">
        <v>1.9</v>
      </c>
      <c r="CM11" s="19">
        <v>0</v>
      </c>
      <c r="CN11" s="19">
        <v>0</v>
      </c>
      <c r="CO11" s="19">
        <v>17.5</v>
      </c>
      <c r="CP11" s="19">
        <v>2.5</v>
      </c>
      <c r="CQ11" s="19">
        <v>1</v>
      </c>
      <c r="CR11" s="19">
        <v>0</v>
      </c>
      <c r="CS11" s="27"/>
      <c r="CT11" s="40">
        <f>IF(SUM(BZ11,CD11)&gt;0,SUM(BZ11,CD11),"")</f>
        <v>5.8</v>
      </c>
      <c r="CU11" s="40">
        <f>IF(SUM(BY11:BZ11,CB11:CD11,CF11)-CA11-CE11&gt;0,SUM(BY11:BZ11,CB11:CD11,CF11)-CA11-CE11,"")</f>
        <v>38.4</v>
      </c>
      <c r="CV11" s="40" t="str">
        <f>IF(SUM(CG11:CH11,CJ11)-CI11&gt;0,SUM(CG11:CH11,CJ11)-CI11,"")</f>
        <v/>
      </c>
      <c r="CW11" s="40">
        <f>IF(SUM(BZ11,CD11,CH11)&gt;0,SUM(BZ11,CD11,CH11),"")</f>
        <v>5.8</v>
      </c>
      <c r="CX11" s="40">
        <f>IF(SUM(CU11,CV11)&gt;0,SUM(CU11,CV11),"")</f>
        <v>38.4</v>
      </c>
      <c r="CY11" s="40">
        <f>IF(SUM(CL11,CP11)&gt;0,SUM(CL11,CP11),"")</f>
        <v>4.4000000000000004</v>
      </c>
      <c r="CZ11" s="40">
        <f>IF(SUM(CK11:CL11,CN11:CP11,CR11)-SUM(CM11,CQ11)&gt;0,SUM(CK11:CL11,CN11:CP11,CR11)-SUM(CM11,CQ11),"")</f>
        <v>36.799999999999997</v>
      </c>
      <c r="DA11" s="40">
        <f>IF(SUM(CU11,CV11,CZ11)&gt;0,SUM(CU11,CV11,CZ11),"")</f>
        <v>75.199999999999989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15.15</v>
      </c>
      <c r="TI11" s="26">
        <f>IF($CS11="P",BZ11,(BZ11+AW11)/2)</f>
        <v>2.25</v>
      </c>
      <c r="TJ11" s="26">
        <f>IF($CS11="P",CA11,(CA11+AX11)/2)</f>
        <v>0</v>
      </c>
      <c r="TK11" s="26">
        <f>IF($CS11="P",CB11,(CB11+AY11)/2)</f>
        <v>0</v>
      </c>
      <c r="TL11" s="26">
        <f>IF($CS11="P",CC11,(CC11+AZ11)/2)</f>
        <v>16.55</v>
      </c>
      <c r="TM11" s="26">
        <f>IF($CS11="P",CD11,(CD11+BA11)/2)</f>
        <v>3.55</v>
      </c>
      <c r="TN11" s="26">
        <f>IF($CS11="P",CE11,(CE11+BB11)/2)</f>
        <v>1.2</v>
      </c>
      <c r="TO11" s="26">
        <f>IF($CS11="P",CF11,(CF11+BC11)/2)</f>
        <v>0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7.95</v>
      </c>
      <c r="TU11" s="26">
        <f>IF($CS11="P",CL11,(CL11+BI11)/2)</f>
        <v>0.95</v>
      </c>
      <c r="TV11" s="26">
        <f>IF($CS11="P",CM11,(CM11+BJ11)/2)</f>
        <v>0</v>
      </c>
      <c r="TW11" s="26">
        <f>IF($CS11="P",CN11,(CN11+BK11)/2)</f>
        <v>0</v>
      </c>
      <c r="TX11" s="26">
        <f>IF($CS11="P",CO11,(CO11+BL11)/2)</f>
        <v>8.75</v>
      </c>
      <c r="TY11" s="26">
        <f>IF($CS11="P",CP11,(CP11+BM11)/2)</f>
        <v>1.25</v>
      </c>
      <c r="TZ11" s="26">
        <f>IF($CS11="P",CQ11,(CQ11+BN11)/2)</f>
        <v>0.5</v>
      </c>
      <c r="UA11" s="26">
        <f>IF($CS11="P",CR11,(CR11+BO11)/2)</f>
        <v>0</v>
      </c>
      <c r="UB11" s="28" t="s">
        <v>53</v>
      </c>
      <c r="UC11" s="11">
        <f>IF(SUM(TI11,TM11)&gt;0,SUM(TI11,TM11),"")</f>
        <v>5.8</v>
      </c>
      <c r="UD11" s="11">
        <f>IF(SUM(TH11:TI11,TK11:TM11,TO11)-TJ11-TN11&gt;0,SUM(TH11:TI11,TK11:TM11,TO11)-TJ11-TN11,"")</f>
        <v>36.299999999999997</v>
      </c>
      <c r="UE11" s="11" t="str">
        <f>IF(SUM(TP11:TQ11,TS11)-TR11&gt;0,SUM(TP11:TQ11,TS11)-TR11,"")</f>
        <v/>
      </c>
      <c r="UF11" s="11">
        <f>IF(SUM(TI11,TM11,TQ11)&gt;0,SUM(TI11,TM11,TQ11),"")</f>
        <v>5.8</v>
      </c>
      <c r="UG11" s="11">
        <f>IF(SUM(UD11,UE11)&gt;0,SUM(UD11,UE11),"")</f>
        <v>36.299999999999997</v>
      </c>
      <c r="UH11" s="11">
        <f>IF(SUM(TU11,TY11)&gt;0,SUM(TU11,TY11),"")</f>
        <v>2.2000000000000002</v>
      </c>
      <c r="UI11" s="11">
        <f>IF(SUM(TT11:TU11,TW11:TY11,UA11)-SUM(TV11,TZ11)&gt;0,SUM(TT11:TU11,TW11:TY11,UA11)-SUM(TV11,TZ11),"")</f>
        <v>18.399999999999999</v>
      </c>
      <c r="UJ11" s="11">
        <f>IF(SUM(UD11,UE11,UI11)&gt;0,SUM(UD11,UE11,UI11),"")</f>
        <v>54.699999999999996</v>
      </c>
    </row>
    <row r="12" spans="1:556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241</v>
      </c>
      <c r="C12" s="4" t="s">
        <v>7</v>
      </c>
      <c r="D12" s="4">
        <v>2005</v>
      </c>
      <c r="E12" s="9">
        <f>SUM(J12:P12)+SUM(J12:M12)*0.0000001+SUM(J12)*0.0000000000001</f>
        <v>126.60000842000423</v>
      </c>
      <c r="F12" s="3" t="str">
        <f>IF(OR(AND(AN12&gt;=AU$21,AO12&gt;=AU$25,AN12&lt;&gt;"",AM12=""),AND(AS12&gt;=AU$21,AT12&gt;=AU$25,AS12&lt;&gt;"",AM12=""),AND(BQ12&gt;=BX$21,BR12&gt;=BX$25,BQ12&lt;&gt;"",BP12=""),AND(BV12&gt;=BX$21,BW12&gt;=BX$25,BV12&lt;&gt;"",BP12=""),AND(CT12&gt;=DA$21,CU12&gt;=DA$25,CT12&lt;&gt;"",CS12=""),AND(CY12&gt;=DA$21,CZ12&gt;=DA$25,CY12&lt;&gt;""),AND(DX12&gt;=EE$21,DY12&gt;=EE$25,DX12&lt;&gt;""),AND(EC12&gt;=EE$21,ED12&gt;=EE$25,EC12&lt;&gt;""),AND(EZ12&gt;=FG$21,FA12&gt;=FG$25,EZ12&lt;&gt;""),AND(FE12&gt;=FG$21,FF12&gt;=FG$25,FE12&lt;&gt;""),AND(GB12&gt;=GI$21,GC12&gt;=GI$25,GB12&lt;&gt;""),AND(GG12&gt;=GI$21,GH12&gt;=GI$25,GG12&lt;&gt;""),AND(HD12&gt;=HK$21,HE12&gt;=HK$25,HD12&lt;&gt;""),AND(HI12&gt;=HK$21,HJ12&gt;=HK$25,HI12&lt;&gt;""),AND(IF12&gt;=IM$21,IG12&gt;=IM$25,IF12&lt;&gt;""),AND(IK12&gt;=IM$21,IL12&gt;=IM$25,IK12&lt;&gt;""),AND(JH12&gt;=JO$21,JI12&gt;=JO$25,JH12&lt;&gt;""),AND(JM12&gt;=JO$21,JN12&gt;=JO$25,JM12&lt;&gt;""),AND(KJ12&gt;=KQ$21,KK12&gt;=KQ$25,KJ12&lt;&gt;""),AND(KO12&gt;=KQ$21,KP12&gt;=KQ$25,KO12&lt;&gt;""),AND(LL12&gt;=LS$21,LM12&gt;=LS$25,LL12&lt;&gt;""),AND(LQ12&gt;=LS$21,LR12&gt;=LS$25,LQ12&lt;&gt;""),AND(MN12&gt;=MU$21,MO12&gt;=MU$25,MN12&lt;&gt;""),AND(MS12&gt;=MU$21,MT12&gt;=MU$25,MS12&lt;&gt;""),AND(NP12&gt;=NW$21,NQ12&gt;=NW$25,NP12&lt;&gt;""),AND(NU12&gt;=NW$21,NV12&gt;=NW$25,NU12&lt;&gt;""),AND(OR12&gt;=OY$21,OS12&gt;=OY$25,OR12&lt;&gt;""),AND(OW12&gt;=OY$21,OX12&gt;=OY$25,OW12&lt;&gt;""),AND(PT12&gt;=QA$21,PU12&gt;=QA$25,PT12&lt;&gt;""),AND(PY12&gt;=QA$21,PZ12&gt;=QA$25,PY12&lt;&gt;""),AND(QV12&gt;=RC$21,QW12&gt;=RC$25,QV12&lt;&gt;""),AND(RA12&gt;=RC$21,RB12&gt;=RC$25,RA12&lt;&gt;""),AND(RX12&gt;=SE$21,RY12&gt;=SE$25,RX12&lt;&gt;""),AND(SC12&gt;=SE$21,SD12&gt;=SE$25,SC12&lt;&gt;""),AND(SZ12&gt;=TG$21,TA12&gt;=TG$25,SZ12&lt;&gt;""),AND(TF12&gt;=TG$21,TG12&gt;=TG$25,TF12&lt;&gt;"")),"P","")</f>
        <v/>
      </c>
      <c r="G12" s="3" t="str">
        <f>IF(OR(AND(AO12&gt;=AU$25,AO12&lt;&gt;"",AM12=""),AND(AT12&gt;=AU$25,AT12&lt;&gt;"",AM12=""),AND(BR12&gt;=BX$25,BR12&lt;&gt;"",BP12=""),AND(BW12&gt;=BX$25,BW12&lt;&gt;"",BP12=""),AND(CU12&gt;=DA$25,CU12&lt;&gt;"",CS12=""),AND(CZ12&gt;=DA$25,CZ12&lt;&gt;"",CS12=""),AND(DY12&gt;=EE$25,DY12&lt;&gt;""),AND(ED12&gt;=EE$25,ED12&lt;&gt;""),AND(FA12&gt;=FG$25,FA12&lt;&gt;""),AND(FF12&gt;=FG$25,FF12&lt;&gt;""),AND(GC12&gt;=GI$25,GC12&lt;&gt;""),AND(GH12&gt;=GI$25,GH12&lt;&gt;""),AND(HE12&gt;=HK$25,HE12&lt;&gt;""),AND(HJ12&gt;=HK$25,HJ12&lt;&gt;""),AND(IG12&gt;=IM$25,IG12&lt;&gt;""),AND(IL12&gt;=IM$25,IL12&lt;&gt;""),AND(JI12&gt;=JO$25,JI12&lt;&gt;""),AND(JN12&gt;=JO$25,JN12&lt;&gt;""),AND(KK12&gt;=KQ$25,KK12&lt;&gt;""),AND(KP12&gt;=KQ$25,KP12&lt;&gt;""),AND(LM12&gt;=LS$25,LM12&lt;&gt;""),AND(LR12&gt;=LS$25,LR12&lt;&gt;""),AND(MO12&gt;=MU$25,MO12&lt;&gt;""),AND(MT12&gt;=MU$25,MT12&lt;&gt;""),AND(NQ12&gt;=NW$25,NQ12&lt;&gt;""),AND(NV12&gt;=NW$25,NV12&lt;&gt;""),AND(OS12&gt;=OY$25,OS12&lt;&gt;""),AND(OX12&gt;=OY$25,OX12&lt;&gt;""),AND(PU12&gt;=QA$25,PU12&lt;&gt;""),AND(PZ12&gt;=QA$25,PZ12&lt;&gt;""),AND(QW12&gt;=RC$25,QW12&lt;&gt;""),AND(RB12&gt;=RC$25,RB12&lt;&gt;""),AND(RY12&gt;=SE$25,RY12&lt;&gt;""),AND(SD12&gt;=SE$25,SD12&lt;&gt;""),AND(TA12&gt;=TG$25,TA12&lt;&gt;""),AND(TG12&gt;=TG$25,TG12&lt;&gt;"")),"P","")</f>
        <v/>
      </c>
      <c r="H12" s="36" t="str">
        <f>IF(AND(G12="P",F12=""),"No DD",IF(OR(AND(AQ12&gt;=AU$24,AR12&gt;=AU$28,AQ12&lt;&gt;"",AM12=""),AND(AS12&gt;=AU$24,AT12&gt;=AU$28,AS12&lt;&gt;"",AM12=""),AND(BT12&gt;=BX$24,BU12&gt;=BX$28,BT12&lt;&gt;"",BP12=""),AND(BV12&gt;=BX$24,BW12&gt;=BX$28,BV12&lt;&gt;"",BP12=""),AND(CW12&gt;=DA$24,CX12&gt;=DA$28,CW12&lt;&gt;"",CS12=""),AND(CY12&gt;=DA$24,CZ12&gt;=DA$28,CY12&lt;&gt;"",CS12=""),AND(EA12&gt;=EE$24,EB12&gt;=EE$28,EA12&lt;&gt;""),AND(EC12&gt;=EE$24,ED12&gt;=EE$28,EC12&lt;&gt;""),AND(FC12&gt;=FG$24,FD12&gt;=FG$28,FC12&lt;&gt;""),AND(FE12&gt;=FG$24,FF12&gt;=FG$28,FE12&lt;&gt;""),AND(GE12&gt;=GI$24,GF12&gt;=GI$28,GE12&lt;&gt;""),AND(GG12&gt;=GI$24,GH12&gt;=GI$28,GG12&lt;&gt;""),AND(HG12&gt;=HK$24,HH12&gt;=HK$28,HG12&lt;&gt;""),AND(HI12&gt;=HK$24,HJ12&gt;=HK$28,HI12&lt;&gt;""),AND(II12&gt;=IM$24,IJ12&gt;=IM$28,II12&lt;&gt;""),AND(IK12&gt;=IM$24,IL12&gt;=IM$28,IK12&lt;&gt;""),AND(JK12&gt;=JO$24,JL12&gt;=JO$28,JK12&lt;&gt;""),AND(JM12&gt;=JO$24,JN12&gt;=JO$28,JM12&lt;&gt;""),AND(KM12&gt;=KQ$24,KN12&gt;=KQ$28,KM12&lt;&gt;""),AND(KO12&gt;=KQ$24,KP12&gt;=KQ$28,KO12&lt;&gt;""),AND(LO12&gt;=LS$24,LP12&gt;=LS$28,LO12&lt;&gt;""),AND(LQ12&gt;=LS$24,LR12&gt;=LS$28,LQ12&lt;&gt;""),AND(MQ12&gt;=MU$24,MR12&gt;=MU$28,MQ12&lt;&gt;""),AND(MS12&gt;=MU$24,MT12&gt;=MU$28,MS12&lt;&gt;""),AND(NS12&gt;=NW$24,NT12&gt;=NW$28,NS12&lt;&gt;""),AND(NU12&gt;=NW$24,NV12&gt;=NW$28,NU12&lt;&gt;""),AND(OU12&gt;=OY$24,OV12&gt;=OY$28,OU12&lt;&gt;""),AND(OW12&gt;=OY$24,OX12&gt;=OY$28,OW12&lt;&gt;""),AND(PW12&gt;=QA$24,PX12&gt;=QA$28,PW12&lt;&gt;""),AND(PY12&gt;=QA$24,PZ12&gt;=QA$28,PY12&lt;&gt;""),AND(QY12&gt;=RC$24,QZ12&gt;=RC$28,QY12&lt;&gt;""),AND(RA12&gt;=RC$24,RB12&gt;=RC$28,RA12&lt;&gt;""),AND(SA12&gt;=SE$24,SB12&gt;=SE$28,SA12&lt;&gt;""),AND(SC12&gt;=SE$24,SD12&gt;=SE$28,SC12&lt;&gt;""),AND(TC12&gt;=TG$24,TD12&gt;=TG$28,TC12&lt;&gt;""),AND(TE12&gt;=TG$24,TF12&gt;=TG$28,TE12&lt;&gt;"")),"Merit",IF(OR(AND(AQ12&gt;=AU$23,AR12&gt;=AU$27,AQ12&lt;&gt;"",AM12=""),AND(AS12&gt;=AU$23,AT12&gt;=AU$27,AS12&lt;&gt;"",AM12=""),AND(BT12&gt;=BX$23,BU12&gt;=BX$27,BT12&lt;&gt;"",BP12=""),AND(BV12&gt;=BX$23,BW12&gt;=BX$27,BV12&lt;&gt;"",BP12=""),AND(CW12&gt;=DA$23,CX12&gt;=DA$27,CW12&lt;&gt;"",CS12=""),AND(CY12&gt;=DA$23,CZ12&gt;=DA$27,CY12&lt;&gt;"",CS12=""),AND(EA12&gt;=EE$23,EB12&gt;=EE$27,EA12&lt;&gt;""),AND(EC12&gt;=EE$23,ED12&gt;=EE$27,EC12&lt;&gt;""),AND(FC12&gt;=FG$23,FD12&gt;=FG$27,FC12&lt;&gt;""),AND(FE12&gt;=FG$23,FF12&gt;=FG$27,FE12&lt;&gt;""),AND(GE12&gt;=GI$23,GF12&gt;=GI$27,GE12&lt;&gt;""),AND(GG12&gt;=GI$23,GH12&gt;=GI$27,GG12&lt;&gt;""),AND(HG12&gt;=HK$23,HH12&gt;=HK$27,HG12&lt;&gt;""),AND(HI12&gt;=HK$23,HJ12&gt;=HK$27,HI12&lt;&gt;""),AND(II12&gt;=IM$23,IJ12&gt;=IM$27,II12&lt;&gt;""),AND(IK12&gt;=IM$23,IL12&gt;=IM$27,IK12&lt;&gt;""),AND(JK12&gt;=JO$23,JL12&gt;=JO$27,JK12&lt;&gt;""),AND(JM12&gt;=JO$23,JN12&gt;=JO$27,JM12&lt;&gt;""),AND(KM12&gt;=KQ$23,KN12&gt;=KQ$27,KM12&lt;&gt;""),AND(KO12&gt;=KQ$23,KP12&gt;=KQ$27,KO12&lt;&gt;""),AND(LO12&gt;=LS$23,LP12&gt;=LS$27,LO12&lt;&gt;""),AND(LQ12&gt;=LS$23,LR12&gt;=LS$27,LQ12&lt;&gt;""),AND(MQ12&gt;=MU$23,MR12&gt;=MU$27,MQ12&lt;&gt;""),AND(MS12&gt;=MU$23,MT12&gt;=MU$27,MS12&lt;&gt;""),AND(NS12&gt;=NW$23,NT12&gt;=NW$27,NS12&lt;&gt;""),AND(NU12&gt;=NW$23,NV12&gt;=NW$27,NU12&lt;&gt;""),AND(OU12&gt;=OY$23,OV12&gt;=OY$27,OU12&lt;&gt;""),AND(OW12&gt;=OY$23,OX12&gt;=OY$27,OW12&lt;&gt;""),AND(PW12&gt;=QA$23,PX12&gt;=QA$27,PW12&lt;&gt;""),AND(PY12&gt;=QA$23,PZ12&gt;=QA$27,PY12&lt;&gt;""),AND(QY12&gt;=RC$23,QZ12&gt;=RC$27,QY12&lt;&gt;""),AND(RA12&gt;=RC$23,RB12&gt;=RC$27,RA12&lt;&gt;""),AND(SA12&gt;=SE$23,SB12&gt;=SE$27,SA12&lt;&gt;""),AND(SC12&gt;=SE$23,SD12&gt;=SE$27,SC12&lt;&gt;""),AND(TC12&gt;=TG$23,TD12&gt;=TG$27,TC12&lt;&gt;""),AND(TE12&gt;=TG$23,TF12&gt;=TG$27,TE12&lt;&gt;"")),"Excellence",IF(I12="P","Worlds Team",IF(F12="P","National Team","")))))</f>
        <v/>
      </c>
      <c r="I12" s="3" t="str">
        <f>IF(OR(AND(AQ12&gt;=AU$22,AR12&gt;=AU$26,AQ12&lt;&gt;"",AM12=""),AND(AS12&gt;=AU$22,AT12&gt;=AU$26,AS12&lt;&gt;"",AM12=""),AND(BT12&gt;=BX$22,BU12&gt;=BX$26,BT12&lt;&gt;"",BP12=""),AND(BV12&gt;=BX$22,BW12&gt;=BX$26,BV12&lt;&gt;"",BP12=""),AND(CW12&gt;=DA$22,CX12&gt;=DA$26,CW12&lt;&gt;"",CS12=""),AND(CY12&gt;=DA$22,CZ12&gt;=DA$26,CY12&lt;&gt;"",CS12=""),AND(EA12&gt;=EE$22,EB12&gt;=EE$26,EA12&lt;&gt;""),AND(EC12&gt;=EE$22,ED12&gt;=EE$26,EC12&lt;&gt;""),AND(FC12&gt;=FG$22,FD12&gt;=FG$26,FC12&lt;&gt;""),AND(FE12&gt;=FG$22,FF12&gt;=FG$26,FE12&lt;&gt;""),AND(GE12&gt;=GI$22,GF12&gt;=GI$26,GE12&lt;&gt;""),AND(GG12&gt;=GI$22,GH12&gt;=GI$26,GG12&lt;&gt;""),AND(HG12&gt;=HK$22,HH12&gt;=HK$26,HG12&lt;&gt;""),AND(HI12&gt;=HK$22,HJ12&gt;=HK$26,HI12&lt;&gt;""),AND(II12&gt;=IM$22,IJ12&gt;=IM$26,II12&lt;&gt;""),AND(IK12&gt;=IM$22,IL12&gt;=IM$26,IK12&lt;&gt;""),AND(JK12&gt;=JO$22,JL12&gt;=JO$26,JK12&lt;&gt;""),AND(JM12&gt;=JO$22,JN12&gt;=JO$26,JM12&lt;&gt;""),AND(KM12&gt;=KQ$22,KN12&gt;=KQ$26,KM12&lt;&gt;""),AND(KO12&gt;=KQ$22,KP12&gt;=KQ$26,KO12&lt;&gt;""),AND(LO12&gt;=LS$22,LP12&gt;=LS$26,LO12&lt;&gt;""),AND(LQ12&gt;=LS$22,LR12&gt;=LS$26,LQ12&lt;&gt;""),AND(MQ12&gt;=MU$22,MR12&gt;=MU$26,MQ12&lt;&gt;""),AND(MS12&gt;=MU$22,MT12&gt;=MU$26,MS12&lt;&gt;""),AND(NS12&gt;=NW$22,NT12&gt;=NW$26,NS12&lt;&gt;""),AND(NU12&gt;=NW$22,NV12&gt;=NW$26,NU12&lt;&gt;""),AND(OU12&gt;=OY$22,OV12&gt;=OY$26,OU12&lt;&gt;""),AND(OW12&gt;=OY$22,OX12&gt;=OY$26,OW12&lt;&gt;""),AND(PW12&gt;=QA$22,PX12&gt;=QA$26,PW12&lt;&gt;""),AND(PY12&gt;=QA$22,PZ12&gt;=QA$26,PY12&lt;&gt;""),AND(QY12&gt;=RC$22,QZ12&gt;=RC$26,QY12&lt;&gt;""),AND(RA12&gt;=RC$22,RB12&gt;=RC$26,RA12&lt;&gt;""),AND(SA12&gt;=SE$22,SB12&gt;=SE$26,SA12&lt;&gt;""),AND(SC12&gt;=SE$22,SD12&gt;=SE$26,SC12&lt;&gt;""),AND(TC12&gt;=TG$22,TD12&gt;=TG$26,TC12&lt;&gt;""),AND(TE12&gt;=TG$22,TF12&gt;=TG$26,TE12&lt;&gt;"")),"P","")</f>
        <v/>
      </c>
      <c r="J12" s="8">
        <f>IF(COUNT(AO12,BR12,CU12)&gt;0,LARGE((AO12,BR12,CU12),1),0)</f>
        <v>42.300000000000004</v>
      </c>
      <c r="K12" s="8" t="str">
        <f>IF(J12=0,"",IF(J12=CU12,$BY$1,IF(J12=BR12,$AV$1,IF(J12=AO12,$S$1,""))))</f>
        <v>2025 Nationals</v>
      </c>
      <c r="L12" s="8">
        <f>IF(COUNT(AO12,BR12,CU12)&gt;1,LARGE((AO12,BR12,CU12),2),0)</f>
        <v>41.9</v>
      </c>
      <c r="M12" s="8" t="str">
        <f>IF(K12=0,"",IF(AND(L12=J12,L12=AO12,K12=BR12),$S$1,IF(AND(L12=J12,L12=AO12,L12=CU12),$S$1,IF(AND(L12=J12,L12=CU12,L12=BR12),$AV$1,IF(L12=CU12,$BY$1,IF(L12=BR12,$AV$1,IF(L12=AO12,$S$1,"")))))))</f>
        <v>2025 Elite Canada</v>
      </c>
      <c r="N12" s="8">
        <f>IF(MAX(AT12,BW12,CZ12)&gt;0,MAX(AT12,BW12,CZ12),0)</f>
        <v>42.4</v>
      </c>
      <c r="O12" s="8" t="str">
        <f>IF(N12=0,"",IF(N12=CZ12,$BY$1,IF(N12=BW12,$AV$1,IF(N12=AT12,$S$1,""))))</f>
        <v>2025 Nationals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27"/>
      <c r="AN12" s="40" t="str">
        <f>IF(SUM(T12,X12)&gt;0,SUM(T12,X12),"")</f>
        <v/>
      </c>
      <c r="AO12" s="40" t="str">
        <f>IF(SUM(S12:T12,V12:X12,Z12)-U12-Y12&gt;0,SUM(S12:T12,V12:X12,Z12)-U12-Y12,"")</f>
        <v/>
      </c>
      <c r="AP12" s="40" t="str">
        <f>IF(SUM(AA12:AB12,AD12)-AC12&gt;0,SUM(AA12:AB12,AD12)-AC12,"")</f>
        <v/>
      </c>
      <c r="AQ12" s="40" t="str">
        <f>IF(SUM(T12,X12,AB12)&gt;0,SUM(T12,X12,AB12),"")</f>
        <v/>
      </c>
      <c r="AR12" s="40" t="str">
        <f>IF(SUM(AO12,AP12)&gt;0,SUM(AO12,AP12),"")</f>
        <v/>
      </c>
      <c r="AS12" s="40" t="str">
        <f>IF(SUM(AF12,AJ12)&gt;0,SUM(AF12,AJ12),"")</f>
        <v/>
      </c>
      <c r="AT12" s="40" t="str">
        <f>IF(SUM(AE12:AF12,AH12:AJ12,AL12)-SUM(AG12,AK12)&gt;0,SUM(AE12:AF12,AH12:AJ12,AL12)-SUM(AG12,AK12),"")</f>
        <v/>
      </c>
      <c r="AU12" s="40" t="str">
        <f>IF(SUM(AO12,AP12,AT12)&gt;0,SUM(AO12,AP12,AT12),"")</f>
        <v/>
      </c>
      <c r="AV12" s="18">
        <v>16.899999999999999</v>
      </c>
      <c r="AW12" s="18">
        <v>4.0999999999999996</v>
      </c>
      <c r="AX12" s="18">
        <v>0</v>
      </c>
      <c r="AY12" s="18">
        <v>0</v>
      </c>
      <c r="AZ12" s="18">
        <v>17</v>
      </c>
      <c r="BA12" s="18">
        <v>3.9</v>
      </c>
      <c r="BB12" s="18">
        <v>0</v>
      </c>
      <c r="BC12" s="18">
        <v>0</v>
      </c>
      <c r="BD12" s="18"/>
      <c r="BE12" s="18"/>
      <c r="BF12" s="18"/>
      <c r="BG12" s="18"/>
      <c r="BH12" s="18">
        <v>16.8</v>
      </c>
      <c r="BI12" s="18">
        <v>4.0999999999999996</v>
      </c>
      <c r="BJ12" s="18">
        <v>0</v>
      </c>
      <c r="BK12" s="18">
        <v>0</v>
      </c>
      <c r="BL12" s="18">
        <v>14.8</v>
      </c>
      <c r="BM12" s="18">
        <v>4.5999999999999996</v>
      </c>
      <c r="BN12" s="18">
        <v>0</v>
      </c>
      <c r="BO12" s="18">
        <v>0</v>
      </c>
      <c r="BP12" s="28"/>
      <c r="BQ12" s="11">
        <f>IF(SUM(AW12,BA12)&gt;0,SUM(AW12,BA12),"")</f>
        <v>8</v>
      </c>
      <c r="BR12" s="11">
        <f>IF(SUM(AV12:AW12,AY12:BA12,BC12)-AX12-BB12&gt;0,SUM(AV12:AW12,AY12:BA12,BC12)-AX12-BB12,"")</f>
        <v>41.9</v>
      </c>
      <c r="BS12" s="11" t="str">
        <f>IF(SUM(BD12:BE12,BG12)-BF12&gt;0,SUM(BD12:BE12,BG12)-BF12,"")</f>
        <v/>
      </c>
      <c r="BT12" s="11">
        <f>IF(SUM(AW12,BA12,BE12)&gt;0,SUM(AW12,BA12,BE12),"")</f>
        <v>8</v>
      </c>
      <c r="BU12" s="11">
        <f>IF(SUM(BR12,BS12)&gt;0,SUM(BR12,BS12),"")</f>
        <v>41.9</v>
      </c>
      <c r="BV12" s="11">
        <f>IF(SUM(BI12,BM12)&gt;0,SUM(BI12,BM12),"")</f>
        <v>8.6999999999999993</v>
      </c>
      <c r="BW12" s="11">
        <f>IF(SUM(BH12:BI12,BK12:BM12,BO12)-SUM(BJ12,BN12)&gt;0,SUM(BH12:BI12,BK12:BM12,BO12)-SUM(BJ12,BN12),"")</f>
        <v>40.300000000000004</v>
      </c>
      <c r="BX12" s="11">
        <f>IF(SUM(BR12,BS12,BW12)&gt;0,SUM(BR12,BS12,BW12),"")</f>
        <v>82.2</v>
      </c>
      <c r="BY12" s="19">
        <v>16.899999999999999</v>
      </c>
      <c r="BZ12" s="19">
        <v>4.0999999999999996</v>
      </c>
      <c r="CA12" s="19">
        <v>0</v>
      </c>
      <c r="CB12" s="19">
        <v>0</v>
      </c>
      <c r="CC12" s="19">
        <v>16.7</v>
      </c>
      <c r="CD12" s="19">
        <v>4.5999999999999996</v>
      </c>
      <c r="CE12" s="19">
        <v>0</v>
      </c>
      <c r="CF12" s="19">
        <v>0</v>
      </c>
      <c r="CG12" s="19"/>
      <c r="CH12" s="19"/>
      <c r="CI12" s="19"/>
      <c r="CJ12" s="19"/>
      <c r="CK12" s="19">
        <v>16.5</v>
      </c>
      <c r="CL12" s="19">
        <v>4.8</v>
      </c>
      <c r="CM12" s="19">
        <v>0</v>
      </c>
      <c r="CN12" s="19">
        <v>0</v>
      </c>
      <c r="CO12" s="19">
        <v>16.5</v>
      </c>
      <c r="CP12" s="19">
        <v>4.5999999999999996</v>
      </c>
      <c r="CQ12" s="19">
        <v>0</v>
      </c>
      <c r="CR12" s="19">
        <v>0</v>
      </c>
      <c r="CS12" s="27"/>
      <c r="CT12" s="40">
        <f>IF(SUM(BZ12,CD12)&gt;0,SUM(BZ12,CD12),"")</f>
        <v>8.6999999999999993</v>
      </c>
      <c r="CU12" s="40">
        <f>IF(SUM(BY12:BZ12,CB12:CD12,CF12)-CA12-CE12&gt;0,SUM(BY12:BZ12,CB12:CD12,CF12)-CA12-CE12,"")</f>
        <v>42.300000000000004</v>
      </c>
      <c r="CV12" s="40" t="str">
        <f>IF(SUM(CG12:CH12,CJ12)-CI12&gt;0,SUM(CG12:CH12,CJ12)-CI12,"")</f>
        <v/>
      </c>
      <c r="CW12" s="40">
        <f>IF(SUM(BZ12,CD12,CH12)&gt;0,SUM(BZ12,CD12,CH12),"")</f>
        <v>8.6999999999999993</v>
      </c>
      <c r="CX12" s="40">
        <f>IF(SUM(CU12,CV12)&gt;0,SUM(CU12,CV12),"")</f>
        <v>42.300000000000004</v>
      </c>
      <c r="CY12" s="40">
        <f>IF(SUM(CL12,CP12)&gt;0,SUM(CL12,CP12),"")</f>
        <v>9.3999999999999986</v>
      </c>
      <c r="CZ12" s="40">
        <f>IF(SUM(CK12:CL12,CN12:CP12,CR12)-SUM(CM12,CQ12)&gt;0,SUM(CK12:CL12,CN12:CP12,CR12)-SUM(CM12,CQ12),"")</f>
        <v>42.4</v>
      </c>
      <c r="DA12" s="40">
        <f>IF(SUM(CU12,CV12,CZ12)&gt;0,SUM(CU12,CV12,CZ12),"")</f>
        <v>84.7</v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16.899999999999999</v>
      </c>
      <c r="TI12" s="26">
        <f>IF($CS12="P",BZ12,(BZ12+AW12)/2)</f>
        <v>4.0999999999999996</v>
      </c>
      <c r="TJ12" s="26">
        <f>IF($CS12="P",CA12,(CA12+AX12)/2)</f>
        <v>0</v>
      </c>
      <c r="TK12" s="26">
        <f>IF($CS12="P",CB12,(CB12+AY12)/2)</f>
        <v>0</v>
      </c>
      <c r="TL12" s="26">
        <f>IF($CS12="P",CC12,(CC12+AZ12)/2)</f>
        <v>16.850000000000001</v>
      </c>
      <c r="TM12" s="26">
        <f>IF($CS12="P",CD12,(CD12+BA12)/2)</f>
        <v>4.25</v>
      </c>
      <c r="TN12" s="26">
        <f>IF($CS12="P",CE12,(CE12+BB12)/2)</f>
        <v>0</v>
      </c>
      <c r="TO12" s="26">
        <f>IF($CS12="P",CF12,(CF12+BC12)/2)</f>
        <v>0</v>
      </c>
      <c r="TP12" s="26">
        <f>IF($CS12="P",CG12,(CG12+BD12)/2)</f>
        <v>0</v>
      </c>
      <c r="TQ12" s="26">
        <f>IF($CS12="P",CH12,(CH12+BE12)/2)</f>
        <v>0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16.649999999999999</v>
      </c>
      <c r="TU12" s="26">
        <f>IF($CS12="P",CL12,(CL12+BI12)/2)</f>
        <v>4.4499999999999993</v>
      </c>
      <c r="TV12" s="26">
        <f>IF($CS12="P",CM12,(CM12+BJ12)/2)</f>
        <v>0</v>
      </c>
      <c r="TW12" s="26">
        <f>IF($CS12="P",CN12,(CN12+BK12)/2)</f>
        <v>0</v>
      </c>
      <c r="TX12" s="26">
        <f>IF($CS12="P",CO12,(CO12+BL12)/2)</f>
        <v>15.65</v>
      </c>
      <c r="TY12" s="26">
        <f>IF($CS12="P",CP12,(CP12+BM12)/2)</f>
        <v>4.5999999999999996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>
        <f>IF(SUM(TI12,TM12)&gt;0,SUM(TI12,TM12),"")</f>
        <v>8.35</v>
      </c>
      <c r="UD12" s="11">
        <f>IF(SUM(TH12:TI12,TK12:TM12,TO12)-TJ12-TN12&gt;0,SUM(TH12:TI12,TK12:TM12,TO12)-TJ12-TN12,"")</f>
        <v>42.1</v>
      </c>
      <c r="UE12" s="11" t="str">
        <f>IF(SUM(TP12:TQ12,TS12)-TR12&gt;0,SUM(TP12:TQ12,TS12)-TR12,"")</f>
        <v/>
      </c>
      <c r="UF12" s="11">
        <f>IF(SUM(TI12,TM12,TQ12)&gt;0,SUM(TI12,TM12,TQ12),"")</f>
        <v>8.35</v>
      </c>
      <c r="UG12" s="11">
        <f>IF(SUM(UD12,UE12)&gt;0,SUM(UD12,UE12),"")</f>
        <v>42.1</v>
      </c>
      <c r="UH12" s="11">
        <f>IF(SUM(TU12,TY12)&gt;0,SUM(TU12,TY12),"")</f>
        <v>9.0499999999999989</v>
      </c>
      <c r="UI12" s="11">
        <f>IF(SUM(TT12:TU12,TW12:TY12,UA12)-SUM(TV12,TZ12)&gt;0,SUM(TT12:TU12,TW12:TY12,UA12)-SUM(TV12,TZ12),"")</f>
        <v>41.35</v>
      </c>
      <c r="UJ12" s="11">
        <f>IF(SUM(UD12,UE12,UI12)&gt;0,SUM(UD12,UE12,UI12),"")</f>
        <v>83.45</v>
      </c>
    </row>
    <row r="13" spans="1:55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172</v>
      </c>
      <c r="C13" s="4" t="s">
        <v>3</v>
      </c>
      <c r="D13" s="4">
        <v>2007</v>
      </c>
      <c r="E13" s="9">
        <f>SUM(J13:P13)+SUM(J13:M13)*0.0000001+SUM(J13)*0.0000000000001</f>
        <v>123.70000820000418</v>
      </c>
      <c r="F13" s="3" t="str">
        <f>IF(OR(AND(AN13&gt;=AU$21,AO13&gt;=AU$25,AN13&lt;&gt;"",AM13=""),AND(AS13&gt;=AU$21,AT13&gt;=AU$25,AS13&lt;&gt;"",AM13=""),AND(BQ13&gt;=BX$21,BR13&gt;=BX$25,BQ13&lt;&gt;"",BP13=""),AND(BV13&gt;=BX$21,BW13&gt;=BX$25,BV13&lt;&gt;"",BP13=""),AND(CT13&gt;=DA$21,CU13&gt;=DA$25,CT13&lt;&gt;"",CS13=""),AND(CY13&gt;=DA$21,CZ13&gt;=DA$25,CY13&lt;&gt;""),AND(DX13&gt;=EE$21,DY13&gt;=EE$25,DX13&lt;&gt;""),AND(EC13&gt;=EE$21,ED13&gt;=EE$25,EC13&lt;&gt;""),AND(EZ13&gt;=FG$21,FA13&gt;=FG$25,EZ13&lt;&gt;""),AND(FE13&gt;=FG$21,FF13&gt;=FG$25,FE13&lt;&gt;""),AND(GB13&gt;=GI$21,GC13&gt;=GI$25,GB13&lt;&gt;""),AND(GG13&gt;=GI$21,GH13&gt;=GI$25,GG13&lt;&gt;""),AND(HD13&gt;=HK$21,HE13&gt;=HK$25,HD13&lt;&gt;""),AND(HI13&gt;=HK$21,HJ13&gt;=HK$25,HI13&lt;&gt;""),AND(IF13&gt;=IM$21,IG13&gt;=IM$25,IF13&lt;&gt;""),AND(IK13&gt;=IM$21,IL13&gt;=IM$25,IK13&lt;&gt;""),AND(JH13&gt;=JO$21,JI13&gt;=JO$25,JH13&lt;&gt;""),AND(JM13&gt;=JO$21,JN13&gt;=JO$25,JM13&lt;&gt;""),AND(KJ13&gt;=KQ$21,KK13&gt;=KQ$25,KJ13&lt;&gt;""),AND(KO13&gt;=KQ$21,KP13&gt;=KQ$25,KO13&lt;&gt;""),AND(LL13&gt;=LS$21,LM13&gt;=LS$25,LL13&lt;&gt;""),AND(LQ13&gt;=LS$21,LR13&gt;=LS$25,LQ13&lt;&gt;""),AND(MN13&gt;=MU$21,MO13&gt;=MU$25,MN13&lt;&gt;""),AND(MS13&gt;=MU$21,MT13&gt;=MU$25,MS13&lt;&gt;""),AND(NP13&gt;=NW$21,NQ13&gt;=NW$25,NP13&lt;&gt;""),AND(NU13&gt;=NW$21,NV13&gt;=NW$25,NU13&lt;&gt;""),AND(OR13&gt;=OY$21,OS13&gt;=OY$25,OR13&lt;&gt;""),AND(OW13&gt;=OY$21,OX13&gt;=OY$25,OW13&lt;&gt;""),AND(PT13&gt;=QA$21,PU13&gt;=QA$25,PT13&lt;&gt;""),AND(PY13&gt;=QA$21,PZ13&gt;=QA$25,PY13&lt;&gt;""),AND(QV13&gt;=RC$21,QW13&gt;=RC$25,QV13&lt;&gt;""),AND(RA13&gt;=RC$21,RB13&gt;=RC$25,RA13&lt;&gt;""),AND(RX13&gt;=SE$21,RY13&gt;=SE$25,RX13&lt;&gt;""),AND(SC13&gt;=SE$21,SD13&gt;=SE$25,SC13&lt;&gt;""),AND(SZ13&gt;=TG$21,TA13&gt;=TG$25,SZ13&lt;&gt;""),AND(TF13&gt;=TG$21,TG13&gt;=TG$25,TF13&lt;&gt;"")),"P","")</f>
        <v/>
      </c>
      <c r="G13" s="3" t="str">
        <f>IF(OR(AND(AO13&gt;=AU$25,AO13&lt;&gt;"",AM13=""),AND(AT13&gt;=AU$25,AT13&lt;&gt;"",AM13=""),AND(BR13&gt;=BX$25,BR13&lt;&gt;"",BP13=""),AND(BW13&gt;=BX$25,BW13&lt;&gt;"",BP13=""),AND(CU13&gt;=DA$25,CU13&lt;&gt;"",CS13=""),AND(CZ13&gt;=DA$25,CZ13&lt;&gt;"",CS13=""),AND(DY13&gt;=EE$25,DY13&lt;&gt;""),AND(ED13&gt;=EE$25,ED13&lt;&gt;""),AND(FA13&gt;=FG$25,FA13&lt;&gt;""),AND(FF13&gt;=FG$25,FF13&lt;&gt;""),AND(GC13&gt;=GI$25,GC13&lt;&gt;""),AND(GH13&gt;=GI$25,GH13&lt;&gt;""),AND(HE13&gt;=HK$25,HE13&lt;&gt;""),AND(HJ13&gt;=HK$25,HJ13&lt;&gt;""),AND(IG13&gt;=IM$25,IG13&lt;&gt;""),AND(IL13&gt;=IM$25,IL13&lt;&gt;""),AND(JI13&gt;=JO$25,JI13&lt;&gt;""),AND(JN13&gt;=JO$25,JN13&lt;&gt;""),AND(KK13&gt;=KQ$25,KK13&lt;&gt;""),AND(KP13&gt;=KQ$25,KP13&lt;&gt;""),AND(LM13&gt;=LS$25,LM13&lt;&gt;""),AND(LR13&gt;=LS$25,LR13&lt;&gt;""),AND(MO13&gt;=MU$25,MO13&lt;&gt;""),AND(MT13&gt;=MU$25,MT13&lt;&gt;""),AND(NQ13&gt;=NW$25,NQ13&lt;&gt;""),AND(NV13&gt;=NW$25,NV13&lt;&gt;""),AND(OS13&gt;=OY$25,OS13&lt;&gt;""),AND(OX13&gt;=OY$25,OX13&lt;&gt;""),AND(PU13&gt;=QA$25,PU13&lt;&gt;""),AND(PZ13&gt;=QA$25,PZ13&lt;&gt;""),AND(QW13&gt;=RC$25,QW13&lt;&gt;""),AND(RB13&gt;=RC$25,RB13&lt;&gt;""),AND(RY13&gt;=SE$25,RY13&lt;&gt;""),AND(SD13&gt;=SE$25,SD13&lt;&gt;""),AND(TA13&gt;=TG$25,TA13&lt;&gt;""),AND(TG13&gt;=TG$25,TG13&lt;&gt;"")),"P","")</f>
        <v/>
      </c>
      <c r="H13" s="36" t="str">
        <f>IF(AND(G13="P",F13=""),"No DD",IF(OR(AND(AQ13&gt;=AU$24,AR13&gt;=AU$28,AQ13&lt;&gt;"",AM13=""),AND(AS13&gt;=AU$24,AT13&gt;=AU$28,AS13&lt;&gt;"",AM13=""),AND(BT13&gt;=BX$24,BU13&gt;=BX$28,BT13&lt;&gt;"",BP13=""),AND(BV13&gt;=BX$24,BW13&gt;=BX$28,BV13&lt;&gt;"",BP13=""),AND(CW13&gt;=DA$24,CX13&gt;=DA$28,CW13&lt;&gt;"",CS13=""),AND(CY13&gt;=DA$24,CZ13&gt;=DA$28,CY13&lt;&gt;"",CS13=""),AND(EA13&gt;=EE$24,EB13&gt;=EE$28,EA13&lt;&gt;""),AND(EC13&gt;=EE$24,ED13&gt;=EE$28,EC13&lt;&gt;""),AND(FC13&gt;=FG$24,FD13&gt;=FG$28,FC13&lt;&gt;""),AND(FE13&gt;=FG$24,FF13&gt;=FG$28,FE13&lt;&gt;""),AND(GE13&gt;=GI$24,GF13&gt;=GI$28,GE13&lt;&gt;""),AND(GG13&gt;=GI$24,GH13&gt;=GI$28,GG13&lt;&gt;""),AND(HG13&gt;=HK$24,HH13&gt;=HK$28,HG13&lt;&gt;""),AND(HI13&gt;=HK$24,HJ13&gt;=HK$28,HI13&lt;&gt;""),AND(II13&gt;=IM$24,IJ13&gt;=IM$28,II13&lt;&gt;""),AND(IK13&gt;=IM$24,IL13&gt;=IM$28,IK13&lt;&gt;""),AND(JK13&gt;=JO$24,JL13&gt;=JO$28,JK13&lt;&gt;""),AND(JM13&gt;=JO$24,JN13&gt;=JO$28,JM13&lt;&gt;""),AND(KM13&gt;=KQ$24,KN13&gt;=KQ$28,KM13&lt;&gt;""),AND(KO13&gt;=KQ$24,KP13&gt;=KQ$28,KO13&lt;&gt;""),AND(LO13&gt;=LS$24,LP13&gt;=LS$28,LO13&lt;&gt;""),AND(LQ13&gt;=LS$24,LR13&gt;=LS$28,LQ13&lt;&gt;""),AND(MQ13&gt;=MU$24,MR13&gt;=MU$28,MQ13&lt;&gt;""),AND(MS13&gt;=MU$24,MT13&gt;=MU$28,MS13&lt;&gt;""),AND(NS13&gt;=NW$24,NT13&gt;=NW$28,NS13&lt;&gt;""),AND(NU13&gt;=NW$24,NV13&gt;=NW$28,NU13&lt;&gt;""),AND(OU13&gt;=OY$24,OV13&gt;=OY$28,OU13&lt;&gt;""),AND(OW13&gt;=OY$24,OX13&gt;=OY$28,OW13&lt;&gt;""),AND(PW13&gt;=QA$24,PX13&gt;=QA$28,PW13&lt;&gt;""),AND(PY13&gt;=QA$24,PZ13&gt;=QA$28,PY13&lt;&gt;""),AND(QY13&gt;=RC$24,QZ13&gt;=RC$28,QY13&lt;&gt;""),AND(RA13&gt;=RC$24,RB13&gt;=RC$28,RA13&lt;&gt;""),AND(SA13&gt;=SE$24,SB13&gt;=SE$28,SA13&lt;&gt;""),AND(SC13&gt;=SE$24,SD13&gt;=SE$28,SC13&lt;&gt;""),AND(TC13&gt;=TG$24,TD13&gt;=TG$28,TC13&lt;&gt;""),AND(TE13&gt;=TG$24,TF13&gt;=TG$28,TE13&lt;&gt;"")),"Merit",IF(OR(AND(AQ13&gt;=AU$23,AR13&gt;=AU$27,AQ13&lt;&gt;"",AM13=""),AND(AS13&gt;=AU$23,AT13&gt;=AU$27,AS13&lt;&gt;"",AM13=""),AND(BT13&gt;=BX$23,BU13&gt;=BX$27,BT13&lt;&gt;"",BP13=""),AND(BV13&gt;=BX$23,BW13&gt;=BX$27,BV13&lt;&gt;"",BP13=""),AND(CW13&gt;=DA$23,CX13&gt;=DA$27,CW13&lt;&gt;"",CS13=""),AND(CY13&gt;=DA$23,CZ13&gt;=DA$27,CY13&lt;&gt;"",CS13=""),AND(EA13&gt;=EE$23,EB13&gt;=EE$27,EA13&lt;&gt;""),AND(EC13&gt;=EE$23,ED13&gt;=EE$27,EC13&lt;&gt;""),AND(FC13&gt;=FG$23,FD13&gt;=FG$27,FC13&lt;&gt;""),AND(FE13&gt;=FG$23,FF13&gt;=FG$27,FE13&lt;&gt;""),AND(GE13&gt;=GI$23,GF13&gt;=GI$27,GE13&lt;&gt;""),AND(GG13&gt;=GI$23,GH13&gt;=GI$27,GG13&lt;&gt;""),AND(HG13&gt;=HK$23,HH13&gt;=HK$27,HG13&lt;&gt;""),AND(HI13&gt;=HK$23,HJ13&gt;=HK$27,HI13&lt;&gt;""),AND(II13&gt;=IM$23,IJ13&gt;=IM$27,II13&lt;&gt;""),AND(IK13&gt;=IM$23,IL13&gt;=IM$27,IK13&lt;&gt;""),AND(JK13&gt;=JO$23,JL13&gt;=JO$27,JK13&lt;&gt;""),AND(JM13&gt;=JO$23,JN13&gt;=JO$27,JM13&lt;&gt;""),AND(KM13&gt;=KQ$23,KN13&gt;=KQ$27,KM13&lt;&gt;""),AND(KO13&gt;=KQ$23,KP13&gt;=KQ$27,KO13&lt;&gt;""),AND(LO13&gt;=LS$23,LP13&gt;=LS$27,LO13&lt;&gt;""),AND(LQ13&gt;=LS$23,LR13&gt;=LS$27,LQ13&lt;&gt;""),AND(MQ13&gt;=MU$23,MR13&gt;=MU$27,MQ13&lt;&gt;""),AND(MS13&gt;=MU$23,MT13&gt;=MU$27,MS13&lt;&gt;""),AND(NS13&gt;=NW$23,NT13&gt;=NW$27,NS13&lt;&gt;""),AND(NU13&gt;=NW$23,NV13&gt;=NW$27,NU13&lt;&gt;""),AND(OU13&gt;=OY$23,OV13&gt;=OY$27,OU13&lt;&gt;""),AND(OW13&gt;=OY$23,OX13&gt;=OY$27,OW13&lt;&gt;""),AND(PW13&gt;=QA$23,PX13&gt;=QA$27,PW13&lt;&gt;""),AND(PY13&gt;=QA$23,PZ13&gt;=QA$27,PY13&lt;&gt;""),AND(QY13&gt;=RC$23,QZ13&gt;=RC$27,QY13&lt;&gt;""),AND(RA13&gt;=RC$23,RB13&gt;=RC$27,RA13&lt;&gt;""),AND(SA13&gt;=SE$23,SB13&gt;=SE$27,SA13&lt;&gt;""),AND(SC13&gt;=SE$23,SD13&gt;=SE$27,SC13&lt;&gt;""),AND(TC13&gt;=TG$23,TD13&gt;=TG$27,TC13&lt;&gt;""),AND(TE13&gt;=TG$23,TF13&gt;=TG$27,TE13&lt;&gt;"")),"Excellence",IF(I13="P","Worlds Team",IF(F13="P","National Team","")))))</f>
        <v/>
      </c>
      <c r="I13" s="3" t="str">
        <f>IF(OR(AND(AQ13&gt;=AU$22,AR13&gt;=AU$26,AQ13&lt;&gt;"",AM13=""),AND(AS13&gt;=AU$22,AT13&gt;=AU$26,AS13&lt;&gt;"",AM13=""),AND(BT13&gt;=BX$22,BU13&gt;=BX$26,BT13&lt;&gt;"",BP13=""),AND(BV13&gt;=BX$22,BW13&gt;=BX$26,BV13&lt;&gt;"",BP13=""),AND(CW13&gt;=DA$22,CX13&gt;=DA$26,CW13&lt;&gt;"",CS13=""),AND(CY13&gt;=DA$22,CZ13&gt;=DA$26,CY13&lt;&gt;"",CS13=""),AND(EA13&gt;=EE$22,EB13&gt;=EE$26,EA13&lt;&gt;""),AND(EC13&gt;=EE$22,ED13&gt;=EE$26,EC13&lt;&gt;""),AND(FC13&gt;=FG$22,FD13&gt;=FG$26,FC13&lt;&gt;""),AND(FE13&gt;=FG$22,FF13&gt;=FG$26,FE13&lt;&gt;""),AND(GE13&gt;=GI$22,GF13&gt;=GI$26,GE13&lt;&gt;""),AND(GG13&gt;=GI$22,GH13&gt;=GI$26,GG13&lt;&gt;""),AND(HG13&gt;=HK$22,HH13&gt;=HK$26,HG13&lt;&gt;""),AND(HI13&gt;=HK$22,HJ13&gt;=HK$26,HI13&lt;&gt;""),AND(II13&gt;=IM$22,IJ13&gt;=IM$26,II13&lt;&gt;""),AND(IK13&gt;=IM$22,IL13&gt;=IM$26,IK13&lt;&gt;""),AND(JK13&gt;=JO$22,JL13&gt;=JO$26,JK13&lt;&gt;""),AND(JM13&gt;=JO$22,JN13&gt;=JO$26,JM13&lt;&gt;""),AND(KM13&gt;=KQ$22,KN13&gt;=KQ$26,KM13&lt;&gt;""),AND(KO13&gt;=KQ$22,KP13&gt;=KQ$26,KO13&lt;&gt;""),AND(LO13&gt;=LS$22,LP13&gt;=LS$26,LO13&lt;&gt;""),AND(LQ13&gt;=LS$22,LR13&gt;=LS$26,LQ13&lt;&gt;""),AND(MQ13&gt;=MU$22,MR13&gt;=MU$26,MQ13&lt;&gt;""),AND(MS13&gt;=MU$22,MT13&gt;=MU$26,MS13&lt;&gt;""),AND(NS13&gt;=NW$22,NT13&gt;=NW$26,NS13&lt;&gt;""),AND(NU13&gt;=NW$22,NV13&gt;=NW$26,NU13&lt;&gt;""),AND(OU13&gt;=OY$22,OV13&gt;=OY$26,OU13&lt;&gt;""),AND(OW13&gt;=OY$22,OX13&gt;=OY$26,OW13&lt;&gt;""),AND(PW13&gt;=QA$22,PX13&gt;=QA$26,PW13&lt;&gt;""),AND(PY13&gt;=QA$22,PZ13&gt;=QA$26,PY13&lt;&gt;""),AND(QY13&gt;=RC$22,QZ13&gt;=RC$26,QY13&lt;&gt;""),AND(RA13&gt;=RC$22,RB13&gt;=RC$26,RA13&lt;&gt;""),AND(SA13&gt;=SE$22,SB13&gt;=SE$26,SA13&lt;&gt;""),AND(SC13&gt;=SE$22,SD13&gt;=SE$26,SC13&lt;&gt;""),AND(TC13&gt;=TG$22,TD13&gt;=TG$26,TC13&lt;&gt;""),AND(TE13&gt;=TG$22,TF13&gt;=TG$26,TE13&lt;&gt;"")),"P","")</f>
        <v/>
      </c>
      <c r="J13" s="8">
        <f>IF(COUNT(AO13,BR13,CU13)&gt;0,LARGE((AO13,BR13,CU13),1),0)</f>
        <v>41.9</v>
      </c>
      <c r="K13" s="8" t="str">
        <f>IF(J13=0,"",IF(J13=CU13,$BY$1,IF(J13=BR13,$AV$1,IF(J13=AO13,$S$1,""))))</f>
        <v>2025 Nationals</v>
      </c>
      <c r="L13" s="8">
        <f>IF(COUNT(AO13,BR13,CU13)&gt;1,LARGE((AO13,BR13,CU13),2),0)</f>
        <v>40.1</v>
      </c>
      <c r="M13" s="8" t="str">
        <f>IF(K13=0,"",IF(AND(L13=J13,L13=AO13,K13=BR13),$S$1,IF(AND(L13=J13,L13=AO13,L13=CU13),$S$1,IF(AND(L13=J13,L13=CU13,L13=BR13),$AV$1,IF(L13=CU13,$BY$1,IF(L13=BR13,$AV$1,IF(L13=AO13,$S$1,"")))))))</f>
        <v>2025 Elite Canada</v>
      </c>
      <c r="N13" s="8">
        <f>IF(MAX(AT13,BW13,CZ13)&gt;0,MAX(AT13,BW13,CZ13),0)</f>
        <v>41.699999999999996</v>
      </c>
      <c r="O13" s="8" t="str">
        <f>IF(N13=0,"",IF(N13=CZ13,$BY$1,IF(N13=BW13,$AV$1,IF(N13=AT13,$S$1,""))))</f>
        <v>2025 Nationals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11.7</v>
      </c>
      <c r="T13" s="19">
        <v>3</v>
      </c>
      <c r="U13" s="19">
        <v>0</v>
      </c>
      <c r="V13" s="19">
        <v>0.6</v>
      </c>
      <c r="W13" s="19">
        <v>16.399999999999999</v>
      </c>
      <c r="X13" s="19">
        <v>4.5999999999999996</v>
      </c>
      <c r="Y13" s="19">
        <v>0</v>
      </c>
      <c r="Z13" s="19">
        <v>0.6</v>
      </c>
      <c r="AA13" s="19">
        <v>16.2</v>
      </c>
      <c r="AB13" s="19">
        <v>4.5999999999999996</v>
      </c>
      <c r="AC13" s="19">
        <v>0</v>
      </c>
      <c r="AD13" s="19">
        <v>0.6</v>
      </c>
      <c r="AE13" s="19">
        <v>16.3</v>
      </c>
      <c r="AF13" s="19">
        <v>4.4000000000000004</v>
      </c>
      <c r="AG13" s="19">
        <v>0.2</v>
      </c>
      <c r="AH13" s="19">
        <v>0.44999999999999996</v>
      </c>
      <c r="AI13" s="19">
        <v>16.25</v>
      </c>
      <c r="AJ13" s="19">
        <v>3.5999999999999996</v>
      </c>
      <c r="AK13" s="19">
        <v>0</v>
      </c>
      <c r="AL13" s="19">
        <v>0.6</v>
      </c>
      <c r="AM13" s="27" t="s">
        <v>53</v>
      </c>
      <c r="AN13" s="40">
        <f>IF(SUM(T13,X13)&gt;0,SUM(T13,X13),"")</f>
        <v>7.6</v>
      </c>
      <c r="AO13" s="40">
        <f>IF(SUM(S13:T13,V13:X13,Z13)-U13-Y13&gt;0,SUM(S13:T13,V13:X13,Z13)-U13-Y13,"")</f>
        <v>36.9</v>
      </c>
      <c r="AP13" s="40">
        <f>IF(SUM(AA13:AB13,AD13)-AC13&gt;0,SUM(AA13:AB13,AD13)-AC13,"")</f>
        <v>21.4</v>
      </c>
      <c r="AQ13" s="40">
        <f>IF(SUM(T13,X13,AB13)&gt;0,SUM(T13,X13,AB13),"")</f>
        <v>12.2</v>
      </c>
      <c r="AR13" s="40">
        <f>IF(SUM(AO13,AP13)&gt;0,SUM(AO13,AP13),"")</f>
        <v>58.3</v>
      </c>
      <c r="AS13" s="40">
        <f>IF(SUM(AF13,AJ13)&gt;0,SUM(AF13,AJ13),"")</f>
        <v>8</v>
      </c>
      <c r="AT13" s="40">
        <f>IF(SUM(AE13:AF13,AH13:AJ13,AL13)-SUM(AG13,AK13)&gt;0,SUM(AE13:AF13,AH13:AJ13,AL13)-SUM(AG13,AK13),"")</f>
        <v>41.400000000000006</v>
      </c>
      <c r="AU13" s="40">
        <f>IF(SUM(AO13,AP13,AT13)&gt;0,SUM(AO13,AP13,AT13),"")</f>
        <v>99.7</v>
      </c>
      <c r="AV13" s="18">
        <v>15.3</v>
      </c>
      <c r="AW13" s="18">
        <v>4.2</v>
      </c>
      <c r="AX13" s="18">
        <v>0.4</v>
      </c>
      <c r="AY13" s="18">
        <v>0.7</v>
      </c>
      <c r="AZ13" s="18">
        <v>15.7</v>
      </c>
      <c r="BA13" s="18">
        <v>4.5999999999999996</v>
      </c>
      <c r="BB13" s="18">
        <v>0</v>
      </c>
      <c r="BC13" s="18">
        <v>0</v>
      </c>
      <c r="BD13" s="18"/>
      <c r="BE13" s="18"/>
      <c r="BF13" s="18"/>
      <c r="BG13" s="18"/>
      <c r="BH13" s="18">
        <v>15.6</v>
      </c>
      <c r="BI13" s="18">
        <v>4.0999999999999996</v>
      </c>
      <c r="BJ13" s="18">
        <v>0</v>
      </c>
      <c r="BK13" s="18">
        <v>0.7</v>
      </c>
      <c r="BL13" s="18">
        <v>16.399999999999999</v>
      </c>
      <c r="BM13" s="18">
        <v>4.8</v>
      </c>
      <c r="BN13" s="18">
        <v>0</v>
      </c>
      <c r="BO13" s="18">
        <v>0</v>
      </c>
      <c r="BP13" s="28"/>
      <c r="BQ13" s="11">
        <f>IF(SUM(AW13,BA13)&gt;0,SUM(AW13,BA13),"")</f>
        <v>8.8000000000000007</v>
      </c>
      <c r="BR13" s="11">
        <f>IF(SUM(AV13:AW13,AY13:BA13,BC13)-AX13-BB13&gt;0,SUM(AV13:AW13,AY13:BA13,BC13)-AX13-BB13,"")</f>
        <v>40.1</v>
      </c>
      <c r="BS13" s="11" t="str">
        <f>IF(SUM(BD13:BE13,BG13)-BF13&gt;0,SUM(BD13:BE13,BG13)-BF13,"")</f>
        <v/>
      </c>
      <c r="BT13" s="11">
        <f>IF(SUM(AW13,BA13,BE13)&gt;0,SUM(AW13,BA13,BE13),"")</f>
        <v>8.8000000000000007</v>
      </c>
      <c r="BU13" s="11">
        <f>IF(SUM(BR13,BS13)&gt;0,SUM(BR13,BS13),"")</f>
        <v>40.1</v>
      </c>
      <c r="BV13" s="11">
        <f>IF(SUM(BI13,BM13)&gt;0,SUM(BI13,BM13),"")</f>
        <v>8.8999999999999986</v>
      </c>
      <c r="BW13" s="11">
        <f>IF(SUM(BH13:BI13,BK13:BM13,BO13)-SUM(BJ13,BN13)&gt;0,SUM(BH13:BI13,BK13:BM13,BO13)-SUM(BJ13,BN13),"")</f>
        <v>41.599999999999994</v>
      </c>
      <c r="BX13" s="11">
        <f>IF(SUM(BR13,BS13,BW13)&gt;0,SUM(BR13,BS13,BW13),"")</f>
        <v>81.699999999999989</v>
      </c>
      <c r="BY13" s="19">
        <v>16.399999999999999</v>
      </c>
      <c r="BZ13" s="19">
        <v>4.2</v>
      </c>
      <c r="CA13" s="19">
        <v>0</v>
      </c>
      <c r="CB13" s="19">
        <v>0.7</v>
      </c>
      <c r="CC13" s="19">
        <v>16</v>
      </c>
      <c r="CD13" s="19">
        <v>4.5999999999999996</v>
      </c>
      <c r="CE13" s="19">
        <v>0</v>
      </c>
      <c r="CF13" s="19">
        <v>0</v>
      </c>
      <c r="CG13" s="19"/>
      <c r="CH13" s="19"/>
      <c r="CI13" s="19"/>
      <c r="CJ13" s="19"/>
      <c r="CK13" s="19">
        <v>16.2</v>
      </c>
      <c r="CL13" s="19">
        <v>3.3</v>
      </c>
      <c r="CM13" s="19">
        <v>0</v>
      </c>
      <c r="CN13" s="19">
        <v>0.7</v>
      </c>
      <c r="CO13" s="19">
        <v>16.7</v>
      </c>
      <c r="CP13" s="19">
        <v>4.8</v>
      </c>
      <c r="CQ13" s="19">
        <v>0</v>
      </c>
      <c r="CR13" s="19">
        <v>0</v>
      </c>
      <c r="CS13" s="27"/>
      <c r="CT13" s="40">
        <f>IF(SUM(BZ13,CD13)&gt;0,SUM(BZ13,CD13),"")</f>
        <v>8.8000000000000007</v>
      </c>
      <c r="CU13" s="40">
        <f>IF(SUM(BY13:BZ13,CB13:CD13,CF13)-CA13-CE13&gt;0,SUM(BY13:BZ13,CB13:CD13,CF13)-CA13-CE13,"")</f>
        <v>41.9</v>
      </c>
      <c r="CV13" s="40" t="str">
        <f>IF(SUM(CG13:CH13,CJ13)-CI13&gt;0,SUM(CG13:CH13,CJ13)-CI13,"")</f>
        <v/>
      </c>
      <c r="CW13" s="40">
        <f>IF(SUM(BZ13,CD13,CH13)&gt;0,SUM(BZ13,CD13,CH13),"")</f>
        <v>8.8000000000000007</v>
      </c>
      <c r="CX13" s="40">
        <f>IF(SUM(CU13,CV13)&gt;0,SUM(CU13,CV13),"")</f>
        <v>41.9</v>
      </c>
      <c r="CY13" s="40">
        <f>IF(SUM(CL13,CP13)&gt;0,SUM(CL13,CP13),"")</f>
        <v>8.1</v>
      </c>
      <c r="CZ13" s="40">
        <f>IF(SUM(CK13:CL13,CN13:CP13,CR13)-SUM(CM13,CQ13)&gt;0,SUM(CK13:CL13,CN13:CP13,CR13)-SUM(CM13,CQ13),"")</f>
        <v>41.699999999999996</v>
      </c>
      <c r="DA13" s="40">
        <f>IF(SUM(CU13,CV13,CZ13)&gt;0,SUM(CU13,CV13,CZ13),"")</f>
        <v>83.6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15.85</v>
      </c>
      <c r="TI13" s="26">
        <f>IF($CS13="P",BZ13,(BZ13+AW13)/2)</f>
        <v>4.2</v>
      </c>
      <c r="TJ13" s="26">
        <f>IF($CS13="P",CA13,(CA13+AX13)/2)</f>
        <v>0.2</v>
      </c>
      <c r="TK13" s="26">
        <f>IF($CS13="P",CB13,(CB13+AY13)/2)</f>
        <v>0.7</v>
      </c>
      <c r="TL13" s="26">
        <f>IF($CS13="P",CC13,(CC13+AZ13)/2)</f>
        <v>15.85</v>
      </c>
      <c r="TM13" s="26">
        <f>IF($CS13="P",CD13,(CD13+BA13)/2)</f>
        <v>4.5999999999999996</v>
      </c>
      <c r="TN13" s="26">
        <f>IF($CS13="P",CE13,(CE13+BB13)/2)</f>
        <v>0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15.899999999999999</v>
      </c>
      <c r="TU13" s="26">
        <f>IF($CS13="P",CL13,(CL13+BI13)/2)</f>
        <v>3.6999999999999997</v>
      </c>
      <c r="TV13" s="26">
        <f>IF($CS13="P",CM13,(CM13+BJ13)/2)</f>
        <v>0</v>
      </c>
      <c r="TW13" s="26">
        <f>IF($CS13="P",CN13,(CN13+BK13)/2)</f>
        <v>0.7</v>
      </c>
      <c r="TX13" s="26">
        <f>IF($CS13="P",CO13,(CO13+BL13)/2)</f>
        <v>16.549999999999997</v>
      </c>
      <c r="TY13" s="26">
        <f>IF($CS13="P",CP13,(CP13+BM13)/2)</f>
        <v>4.8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8.8000000000000007</v>
      </c>
      <c r="UD13" s="11">
        <f>IF(SUM(TH13:TI13,TK13:TM13,TO13)-TJ13-TN13&gt;0,SUM(TH13:TI13,TK13:TM13,TO13)-TJ13-TN13,"")</f>
        <v>41</v>
      </c>
      <c r="UE13" s="11" t="str">
        <f>IF(SUM(TP13:TQ13,TS13)-TR13&gt;0,SUM(TP13:TQ13,TS13)-TR13,"")</f>
        <v/>
      </c>
      <c r="UF13" s="11">
        <f>IF(SUM(TI13,TM13,TQ13)&gt;0,SUM(TI13,TM13,TQ13),"")</f>
        <v>8.8000000000000007</v>
      </c>
      <c r="UG13" s="11">
        <f>IF(SUM(UD13,UE13)&gt;0,SUM(UD13,UE13),"")</f>
        <v>41</v>
      </c>
      <c r="UH13" s="11">
        <f>IF(SUM(TU13,TY13)&gt;0,SUM(TU13,TY13),"")</f>
        <v>8.5</v>
      </c>
      <c r="UI13" s="11">
        <f>IF(SUM(TT13:TU13,TW13:TY13,UA13)-SUM(TV13,TZ13)&gt;0,SUM(TT13:TU13,TW13:TY13,UA13)-SUM(TV13,TZ13),"")</f>
        <v>41.649999999999991</v>
      </c>
      <c r="UJ13" s="11">
        <f>IF(SUM(UD13,UE13,UI13)&gt;0,SUM(UD13,UE13,UI13),"")</f>
        <v>82.649999999999991</v>
      </c>
    </row>
    <row r="14" spans="1:55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70</v>
      </c>
      <c r="C14" s="4" t="s">
        <v>6</v>
      </c>
      <c r="D14" s="4">
        <v>2001</v>
      </c>
      <c r="E14" s="9">
        <f>SUM(J14:P14)+SUM(J14:M14)*0.0000001+SUM(J14)*0.0000000000001</f>
        <v>118.20000768000412</v>
      </c>
      <c r="F14" s="3" t="str">
        <f>IF(OR(AND(AN14&gt;=AU$21,AO14&gt;=AU$25,AN14&lt;&gt;"",AM14=""),AND(AS14&gt;=AU$21,AT14&gt;=AU$25,AS14&lt;&gt;"",AM14=""),AND(BQ14&gt;=BX$21,BR14&gt;=BX$25,BQ14&lt;&gt;"",BP14=""),AND(BV14&gt;=BX$21,BW14&gt;=BX$25,BV14&lt;&gt;"",BP14=""),AND(CT14&gt;=DA$21,CU14&gt;=DA$25,CT14&lt;&gt;"",CS14=""),AND(CY14&gt;=DA$21,CZ14&gt;=DA$25,CY14&lt;&gt;""),AND(DX14&gt;=EE$21,DY14&gt;=EE$25,DX14&lt;&gt;""),AND(EC14&gt;=EE$21,ED14&gt;=EE$25,EC14&lt;&gt;""),AND(EZ14&gt;=FG$21,FA14&gt;=FG$25,EZ14&lt;&gt;""),AND(FE14&gt;=FG$21,FF14&gt;=FG$25,FE14&lt;&gt;""),AND(GB14&gt;=GI$21,GC14&gt;=GI$25,GB14&lt;&gt;""),AND(GG14&gt;=GI$21,GH14&gt;=GI$25,GG14&lt;&gt;""),AND(HD14&gt;=HK$21,HE14&gt;=HK$25,HD14&lt;&gt;""),AND(HI14&gt;=HK$21,HJ14&gt;=HK$25,HI14&lt;&gt;""),AND(IF14&gt;=IM$21,IG14&gt;=IM$25,IF14&lt;&gt;""),AND(IK14&gt;=IM$21,IL14&gt;=IM$25,IK14&lt;&gt;""),AND(JH14&gt;=JO$21,JI14&gt;=JO$25,JH14&lt;&gt;""),AND(JM14&gt;=JO$21,JN14&gt;=JO$25,JM14&lt;&gt;""),AND(KJ14&gt;=KQ$21,KK14&gt;=KQ$25,KJ14&lt;&gt;""),AND(KO14&gt;=KQ$21,KP14&gt;=KQ$25,KO14&lt;&gt;""),AND(LL14&gt;=LS$21,LM14&gt;=LS$25,LL14&lt;&gt;""),AND(LQ14&gt;=LS$21,LR14&gt;=LS$25,LQ14&lt;&gt;""),AND(MN14&gt;=MU$21,MO14&gt;=MU$25,MN14&lt;&gt;""),AND(MS14&gt;=MU$21,MT14&gt;=MU$25,MS14&lt;&gt;""),AND(NP14&gt;=NW$21,NQ14&gt;=NW$25,NP14&lt;&gt;""),AND(NU14&gt;=NW$21,NV14&gt;=NW$25,NU14&lt;&gt;""),AND(OR14&gt;=OY$21,OS14&gt;=OY$25,OR14&lt;&gt;""),AND(OW14&gt;=OY$21,OX14&gt;=OY$25,OW14&lt;&gt;""),AND(PT14&gt;=QA$21,PU14&gt;=QA$25,PT14&lt;&gt;""),AND(PY14&gt;=QA$21,PZ14&gt;=QA$25,PY14&lt;&gt;""),AND(QV14&gt;=RC$21,QW14&gt;=RC$25,QV14&lt;&gt;""),AND(RA14&gt;=RC$21,RB14&gt;=RC$25,RA14&lt;&gt;""),AND(RX14&gt;=SE$21,RY14&gt;=SE$25,RX14&lt;&gt;""),AND(SC14&gt;=SE$21,SD14&gt;=SE$25,SC14&lt;&gt;""),AND(SZ14&gt;=TG$21,TA14&gt;=TG$25,SZ14&lt;&gt;""),AND(TF14&gt;=TG$21,TG14&gt;=TG$25,TF14&lt;&gt;"")),"P","")</f>
        <v/>
      </c>
      <c r="G14" s="3" t="str">
        <f>IF(OR(AND(AO14&gt;=AU$25,AO14&lt;&gt;"",AM14=""),AND(AT14&gt;=AU$25,AT14&lt;&gt;"",AM14=""),AND(BR14&gt;=BX$25,BR14&lt;&gt;"",BP14=""),AND(BW14&gt;=BX$25,BW14&lt;&gt;"",BP14=""),AND(CU14&gt;=DA$25,CU14&lt;&gt;"",CS14=""),AND(CZ14&gt;=DA$25,CZ14&lt;&gt;"",CS14=""),AND(DY14&gt;=EE$25,DY14&lt;&gt;""),AND(ED14&gt;=EE$25,ED14&lt;&gt;""),AND(FA14&gt;=FG$25,FA14&lt;&gt;""),AND(FF14&gt;=FG$25,FF14&lt;&gt;""),AND(GC14&gt;=GI$25,GC14&lt;&gt;""),AND(GH14&gt;=GI$25,GH14&lt;&gt;""),AND(HE14&gt;=HK$25,HE14&lt;&gt;""),AND(HJ14&gt;=HK$25,HJ14&lt;&gt;""),AND(IG14&gt;=IM$25,IG14&lt;&gt;""),AND(IL14&gt;=IM$25,IL14&lt;&gt;""),AND(JI14&gt;=JO$25,JI14&lt;&gt;""),AND(JN14&gt;=JO$25,JN14&lt;&gt;""),AND(KK14&gt;=KQ$25,KK14&lt;&gt;""),AND(KP14&gt;=KQ$25,KP14&lt;&gt;""),AND(LM14&gt;=LS$25,LM14&lt;&gt;""),AND(LR14&gt;=LS$25,LR14&lt;&gt;""),AND(MO14&gt;=MU$25,MO14&lt;&gt;""),AND(MT14&gt;=MU$25,MT14&lt;&gt;""),AND(NQ14&gt;=NW$25,NQ14&lt;&gt;""),AND(NV14&gt;=NW$25,NV14&lt;&gt;""),AND(OS14&gt;=OY$25,OS14&lt;&gt;""),AND(OX14&gt;=OY$25,OX14&lt;&gt;""),AND(PU14&gt;=QA$25,PU14&lt;&gt;""),AND(PZ14&gt;=QA$25,PZ14&lt;&gt;""),AND(QW14&gt;=RC$25,QW14&lt;&gt;""),AND(RB14&gt;=RC$25,RB14&lt;&gt;""),AND(RY14&gt;=SE$25,RY14&lt;&gt;""),AND(SD14&gt;=SE$25,SD14&lt;&gt;""),AND(TA14&gt;=TG$25,TA14&lt;&gt;""),AND(TG14&gt;=TG$25,TG14&lt;&gt;"")),"P","")</f>
        <v/>
      </c>
      <c r="H14" s="36" t="str">
        <f>IF(AND(G14="P",F14=""),"No DD",IF(OR(AND(AQ14&gt;=AU$24,AR14&gt;=AU$28,AQ14&lt;&gt;"",AM14=""),AND(AS14&gt;=AU$24,AT14&gt;=AU$28,AS14&lt;&gt;"",AM14=""),AND(BT14&gt;=BX$24,BU14&gt;=BX$28,BT14&lt;&gt;"",BP14=""),AND(BV14&gt;=BX$24,BW14&gt;=BX$28,BV14&lt;&gt;"",BP14=""),AND(CW14&gt;=DA$24,CX14&gt;=DA$28,CW14&lt;&gt;"",CS14=""),AND(CY14&gt;=DA$24,CZ14&gt;=DA$28,CY14&lt;&gt;"",CS14=""),AND(EA14&gt;=EE$24,EB14&gt;=EE$28,EA14&lt;&gt;""),AND(EC14&gt;=EE$24,ED14&gt;=EE$28,EC14&lt;&gt;""),AND(FC14&gt;=FG$24,FD14&gt;=FG$28,FC14&lt;&gt;""),AND(FE14&gt;=FG$24,FF14&gt;=FG$28,FE14&lt;&gt;""),AND(GE14&gt;=GI$24,GF14&gt;=GI$28,GE14&lt;&gt;""),AND(GG14&gt;=GI$24,GH14&gt;=GI$28,GG14&lt;&gt;""),AND(HG14&gt;=HK$24,HH14&gt;=HK$28,HG14&lt;&gt;""),AND(HI14&gt;=HK$24,HJ14&gt;=HK$28,HI14&lt;&gt;""),AND(II14&gt;=IM$24,IJ14&gt;=IM$28,II14&lt;&gt;""),AND(IK14&gt;=IM$24,IL14&gt;=IM$28,IK14&lt;&gt;""),AND(JK14&gt;=JO$24,JL14&gt;=JO$28,JK14&lt;&gt;""),AND(JM14&gt;=JO$24,JN14&gt;=JO$28,JM14&lt;&gt;""),AND(KM14&gt;=KQ$24,KN14&gt;=KQ$28,KM14&lt;&gt;""),AND(KO14&gt;=KQ$24,KP14&gt;=KQ$28,KO14&lt;&gt;""),AND(LO14&gt;=LS$24,LP14&gt;=LS$28,LO14&lt;&gt;""),AND(LQ14&gt;=LS$24,LR14&gt;=LS$28,LQ14&lt;&gt;""),AND(MQ14&gt;=MU$24,MR14&gt;=MU$28,MQ14&lt;&gt;""),AND(MS14&gt;=MU$24,MT14&gt;=MU$28,MS14&lt;&gt;""),AND(NS14&gt;=NW$24,NT14&gt;=NW$28,NS14&lt;&gt;""),AND(NU14&gt;=NW$24,NV14&gt;=NW$28,NU14&lt;&gt;""),AND(OU14&gt;=OY$24,OV14&gt;=OY$28,OU14&lt;&gt;""),AND(OW14&gt;=OY$24,OX14&gt;=OY$28,OW14&lt;&gt;""),AND(PW14&gt;=QA$24,PX14&gt;=QA$28,PW14&lt;&gt;""),AND(PY14&gt;=QA$24,PZ14&gt;=QA$28,PY14&lt;&gt;""),AND(QY14&gt;=RC$24,QZ14&gt;=RC$28,QY14&lt;&gt;""),AND(RA14&gt;=RC$24,RB14&gt;=RC$28,RA14&lt;&gt;""),AND(SA14&gt;=SE$24,SB14&gt;=SE$28,SA14&lt;&gt;""),AND(SC14&gt;=SE$24,SD14&gt;=SE$28,SC14&lt;&gt;""),AND(TC14&gt;=TG$24,TD14&gt;=TG$28,TC14&lt;&gt;""),AND(TE14&gt;=TG$24,TF14&gt;=TG$28,TE14&lt;&gt;"")),"Merit",IF(OR(AND(AQ14&gt;=AU$23,AR14&gt;=AU$27,AQ14&lt;&gt;"",AM14=""),AND(AS14&gt;=AU$23,AT14&gt;=AU$27,AS14&lt;&gt;"",AM14=""),AND(BT14&gt;=BX$23,BU14&gt;=BX$27,BT14&lt;&gt;"",BP14=""),AND(BV14&gt;=BX$23,BW14&gt;=BX$27,BV14&lt;&gt;"",BP14=""),AND(CW14&gt;=DA$23,CX14&gt;=DA$27,CW14&lt;&gt;"",CS14=""),AND(CY14&gt;=DA$23,CZ14&gt;=DA$27,CY14&lt;&gt;"",CS14=""),AND(EA14&gt;=EE$23,EB14&gt;=EE$27,EA14&lt;&gt;""),AND(EC14&gt;=EE$23,ED14&gt;=EE$27,EC14&lt;&gt;""),AND(FC14&gt;=FG$23,FD14&gt;=FG$27,FC14&lt;&gt;""),AND(FE14&gt;=FG$23,FF14&gt;=FG$27,FE14&lt;&gt;""),AND(GE14&gt;=GI$23,GF14&gt;=GI$27,GE14&lt;&gt;""),AND(GG14&gt;=GI$23,GH14&gt;=GI$27,GG14&lt;&gt;""),AND(HG14&gt;=HK$23,HH14&gt;=HK$27,HG14&lt;&gt;""),AND(HI14&gt;=HK$23,HJ14&gt;=HK$27,HI14&lt;&gt;""),AND(II14&gt;=IM$23,IJ14&gt;=IM$27,II14&lt;&gt;""),AND(IK14&gt;=IM$23,IL14&gt;=IM$27,IK14&lt;&gt;""),AND(JK14&gt;=JO$23,JL14&gt;=JO$27,JK14&lt;&gt;""),AND(JM14&gt;=JO$23,JN14&gt;=JO$27,JM14&lt;&gt;""),AND(KM14&gt;=KQ$23,KN14&gt;=KQ$27,KM14&lt;&gt;""),AND(KO14&gt;=KQ$23,KP14&gt;=KQ$27,KO14&lt;&gt;""),AND(LO14&gt;=LS$23,LP14&gt;=LS$27,LO14&lt;&gt;""),AND(LQ14&gt;=LS$23,LR14&gt;=LS$27,LQ14&lt;&gt;""),AND(MQ14&gt;=MU$23,MR14&gt;=MU$27,MQ14&lt;&gt;""),AND(MS14&gt;=MU$23,MT14&gt;=MU$27,MS14&lt;&gt;""),AND(NS14&gt;=NW$23,NT14&gt;=NW$27,NS14&lt;&gt;""),AND(NU14&gt;=NW$23,NV14&gt;=NW$27,NU14&lt;&gt;""),AND(OU14&gt;=OY$23,OV14&gt;=OY$27,OU14&lt;&gt;""),AND(OW14&gt;=OY$23,OX14&gt;=OY$27,OW14&lt;&gt;""),AND(PW14&gt;=QA$23,PX14&gt;=QA$27,PW14&lt;&gt;""),AND(PY14&gt;=QA$23,PZ14&gt;=QA$27,PY14&lt;&gt;""),AND(QY14&gt;=RC$23,QZ14&gt;=RC$27,QY14&lt;&gt;""),AND(RA14&gt;=RC$23,RB14&gt;=RC$27,RA14&lt;&gt;""),AND(SA14&gt;=SE$23,SB14&gt;=SE$27,SA14&lt;&gt;""),AND(SC14&gt;=SE$23,SD14&gt;=SE$27,SC14&lt;&gt;""),AND(TC14&gt;=TG$23,TD14&gt;=TG$27,TC14&lt;&gt;""),AND(TE14&gt;=TG$23,TF14&gt;=TG$27,TE14&lt;&gt;"")),"Excellence",IF(I14="P","Worlds Team",IF(F14="P","National Team","")))))</f>
        <v/>
      </c>
      <c r="I14" s="3" t="str">
        <f>IF(OR(AND(AQ14&gt;=AU$22,AR14&gt;=AU$26,AQ14&lt;&gt;"",AM14=""),AND(AS14&gt;=AU$22,AT14&gt;=AU$26,AS14&lt;&gt;"",AM14=""),AND(BT14&gt;=BX$22,BU14&gt;=BX$26,BT14&lt;&gt;"",BP14=""),AND(BV14&gt;=BX$22,BW14&gt;=BX$26,BV14&lt;&gt;"",BP14=""),AND(CW14&gt;=DA$22,CX14&gt;=DA$26,CW14&lt;&gt;"",CS14=""),AND(CY14&gt;=DA$22,CZ14&gt;=DA$26,CY14&lt;&gt;"",CS14=""),AND(EA14&gt;=EE$22,EB14&gt;=EE$26,EA14&lt;&gt;""),AND(EC14&gt;=EE$22,ED14&gt;=EE$26,EC14&lt;&gt;""),AND(FC14&gt;=FG$22,FD14&gt;=FG$26,FC14&lt;&gt;""),AND(FE14&gt;=FG$22,FF14&gt;=FG$26,FE14&lt;&gt;""),AND(GE14&gt;=GI$22,GF14&gt;=GI$26,GE14&lt;&gt;""),AND(GG14&gt;=GI$22,GH14&gt;=GI$26,GG14&lt;&gt;""),AND(HG14&gt;=HK$22,HH14&gt;=HK$26,HG14&lt;&gt;""),AND(HI14&gt;=HK$22,HJ14&gt;=HK$26,HI14&lt;&gt;""),AND(II14&gt;=IM$22,IJ14&gt;=IM$26,II14&lt;&gt;""),AND(IK14&gt;=IM$22,IL14&gt;=IM$26,IK14&lt;&gt;""),AND(JK14&gt;=JO$22,JL14&gt;=JO$26,JK14&lt;&gt;""),AND(JM14&gt;=JO$22,JN14&gt;=JO$26,JM14&lt;&gt;""),AND(KM14&gt;=KQ$22,KN14&gt;=KQ$26,KM14&lt;&gt;""),AND(KO14&gt;=KQ$22,KP14&gt;=KQ$26,KO14&lt;&gt;""),AND(LO14&gt;=LS$22,LP14&gt;=LS$26,LO14&lt;&gt;""),AND(LQ14&gt;=LS$22,LR14&gt;=LS$26,LQ14&lt;&gt;""),AND(MQ14&gt;=MU$22,MR14&gt;=MU$26,MQ14&lt;&gt;""),AND(MS14&gt;=MU$22,MT14&gt;=MU$26,MS14&lt;&gt;""),AND(NS14&gt;=NW$22,NT14&gt;=NW$26,NS14&lt;&gt;""),AND(NU14&gt;=NW$22,NV14&gt;=NW$26,NU14&lt;&gt;""),AND(OU14&gt;=OY$22,OV14&gt;=OY$26,OU14&lt;&gt;""),AND(OW14&gt;=OY$22,OX14&gt;=OY$26,OW14&lt;&gt;""),AND(PW14&gt;=QA$22,PX14&gt;=QA$26,PW14&lt;&gt;""),AND(PY14&gt;=QA$22,PZ14&gt;=QA$26,PY14&lt;&gt;""),AND(QY14&gt;=RC$22,QZ14&gt;=RC$26,QY14&lt;&gt;""),AND(RA14&gt;=RC$22,RB14&gt;=RC$26,RA14&lt;&gt;""),AND(SA14&gt;=SE$22,SB14&gt;=SE$26,SA14&lt;&gt;""),AND(SC14&gt;=SE$22,SD14&gt;=SE$26,SC14&lt;&gt;""),AND(TC14&gt;=TG$22,TD14&gt;=TG$26,TC14&lt;&gt;""),AND(TE14&gt;=TG$22,TF14&gt;=TG$26,TE14&lt;&gt;"")),"P","")</f>
        <v/>
      </c>
      <c r="J14" s="8">
        <f>IF(COUNT(AO14,BR14,CU14)&gt;0,LARGE((AO14,BR14,CU14),1),0)</f>
        <v>41.4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35.4</v>
      </c>
      <c r="M14" s="8" t="str">
        <f>IF(K14=0,"",IF(AND(L14=J14,L14=AO14,K14=BR14),$S$1,IF(AND(L14=J14,L14=AO14,L14=CU14),$S$1,IF(AND(L14=J14,L14=CU14,L14=BR14),$AV$1,IF(L14=CU14,$BY$1,IF(L14=BR14,$AV$1,IF(L14=AO14,$S$1,"")))))))</f>
        <v>2024 3rd Domestic Trial</v>
      </c>
      <c r="N14" s="8">
        <f>IF(MAX(AT14,BW14,CZ14)&gt;0,MAX(AT14,BW14,CZ14),0)</f>
        <v>41.4</v>
      </c>
      <c r="O14" s="8" t="str">
        <f>IF(N14=0,"",IF(N14=CZ14,$BY$1,IF(N14=BW14,$AV$1,IF(N14=AT14,$S$1,""))))</f>
        <v>2025 Elite Canada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15.7</v>
      </c>
      <c r="T14" s="19">
        <v>3.2</v>
      </c>
      <c r="U14" s="19">
        <v>0.4</v>
      </c>
      <c r="V14" s="19">
        <v>0</v>
      </c>
      <c r="W14" s="19">
        <v>15.7</v>
      </c>
      <c r="X14" s="19">
        <v>1.2</v>
      </c>
      <c r="Y14" s="19">
        <v>0</v>
      </c>
      <c r="Z14" s="19">
        <v>0</v>
      </c>
      <c r="AA14" s="19">
        <v>16.7</v>
      </c>
      <c r="AB14" s="19">
        <v>3.4</v>
      </c>
      <c r="AC14" s="19">
        <v>0.2</v>
      </c>
      <c r="AD14" s="19">
        <v>0</v>
      </c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>IF(SUM(T14,X14)&gt;0,SUM(T14,X14),"")</f>
        <v>4.4000000000000004</v>
      </c>
      <c r="AO14" s="40">
        <f>IF(SUM(S14:T14,V14:X14,Z14)-U14-Y14&gt;0,SUM(S14:T14,V14:X14,Z14)-U14-Y14,"")</f>
        <v>35.4</v>
      </c>
      <c r="AP14" s="40">
        <f>IF(SUM(AA14:AB14,AD14)-AC14&gt;0,SUM(AA14:AB14,AD14)-AC14,"")</f>
        <v>19.899999999999999</v>
      </c>
      <c r="AQ14" s="40">
        <f>IF(SUM(T14,X14,AB14)&gt;0,SUM(T14,X14,AB14),"")</f>
        <v>7.8000000000000007</v>
      </c>
      <c r="AR14" s="40">
        <f>IF(SUM(AO14,AP14)&gt;0,SUM(AO14,AP14),"")</f>
        <v>55.3</v>
      </c>
      <c r="AS14" s="40" t="str">
        <f>IF(SUM(AF14,AJ14)&gt;0,SUM(AF14,AJ14),"")</f>
        <v/>
      </c>
      <c r="AT14" s="40" t="str">
        <f>IF(SUM(AE14:AF14,AH14:AJ14,AL14)-SUM(AG14,AK14)&gt;0,SUM(AE14:AF14,AH14:AJ14,AL14)-SUM(AG14,AK14),"")</f>
        <v/>
      </c>
      <c r="AU14" s="40">
        <f>IF(SUM(AO14,AP14,AT14)&gt;0,SUM(AO14,AP14,AT14),"")</f>
        <v>55.3</v>
      </c>
      <c r="AV14" s="18">
        <v>16.3</v>
      </c>
      <c r="AW14" s="18">
        <v>4.0999999999999996</v>
      </c>
      <c r="AX14" s="18">
        <v>0</v>
      </c>
      <c r="AY14" s="18">
        <v>0</v>
      </c>
      <c r="AZ14" s="18">
        <v>16.399999999999999</v>
      </c>
      <c r="BA14" s="18">
        <v>4.5999999999999996</v>
      </c>
      <c r="BB14" s="18">
        <v>0</v>
      </c>
      <c r="BC14" s="18">
        <v>0</v>
      </c>
      <c r="BD14" s="18"/>
      <c r="BE14" s="18"/>
      <c r="BF14" s="18"/>
      <c r="BG14" s="18"/>
      <c r="BH14" s="18">
        <v>16.399999999999999</v>
      </c>
      <c r="BI14" s="18">
        <v>4.8</v>
      </c>
      <c r="BJ14" s="18">
        <v>0</v>
      </c>
      <c r="BK14" s="18">
        <v>0</v>
      </c>
      <c r="BL14" s="18">
        <v>15.6</v>
      </c>
      <c r="BM14" s="18">
        <v>4.5999999999999996</v>
      </c>
      <c r="BN14" s="18">
        <v>0</v>
      </c>
      <c r="BO14" s="18">
        <v>0</v>
      </c>
      <c r="BP14" s="28"/>
      <c r="BQ14" s="11">
        <f>IF(SUM(AW14,BA14)&gt;0,SUM(AW14,BA14),"")</f>
        <v>8.6999999999999993</v>
      </c>
      <c r="BR14" s="11">
        <f>IF(SUM(AV14:AW14,AY14:BA14,BC14)-AX14-BB14&gt;0,SUM(AV14:AW14,AY14:BA14,BC14)-AX14-BB14,"")</f>
        <v>41.4</v>
      </c>
      <c r="BS14" s="11" t="str">
        <f>IF(SUM(BD14:BE14,BG14)-BF14&gt;0,SUM(BD14:BE14,BG14)-BF14,"")</f>
        <v/>
      </c>
      <c r="BT14" s="11">
        <f>IF(SUM(AW14,BA14,BE14)&gt;0,SUM(AW14,BA14,BE14),"")</f>
        <v>8.6999999999999993</v>
      </c>
      <c r="BU14" s="11">
        <f>IF(SUM(BR14,BS14)&gt;0,SUM(BR14,BS14),"")</f>
        <v>41.4</v>
      </c>
      <c r="BV14" s="11">
        <f>IF(SUM(BI14,BM14)&gt;0,SUM(BI14,BM14),"")</f>
        <v>9.3999999999999986</v>
      </c>
      <c r="BW14" s="11">
        <f>IF(SUM(BH14:BI14,BK14:BM14,BO14)-SUM(BJ14,BN14)&gt;0,SUM(BH14:BI14,BK14:BM14,BO14)-SUM(BJ14,BN14),"")</f>
        <v>41.4</v>
      </c>
      <c r="BX14" s="11">
        <f>IF(SUM(BR14,BS14,BW14)&gt;0,SUM(BR14,BS14,BW14),"")</f>
        <v>82.8</v>
      </c>
      <c r="BY14" s="19">
        <v>16.899999999999999</v>
      </c>
      <c r="BZ14" s="19">
        <v>3.2</v>
      </c>
      <c r="CA14" s="19">
        <v>2.4</v>
      </c>
      <c r="CB14" s="19">
        <v>0</v>
      </c>
      <c r="CC14" s="19">
        <v>16.7</v>
      </c>
      <c r="CD14" s="19">
        <v>2.8</v>
      </c>
      <c r="CE14" s="19">
        <v>2.8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>IF(SUM(BZ14,CD14)&gt;0,SUM(BZ14,CD14),"")</f>
        <v>6</v>
      </c>
      <c r="CU14" s="40">
        <f>IF(SUM(BY14:BZ14,CB14:CD14,CF14)-CA14-CE14&gt;0,SUM(BY14:BZ14,CB14:CD14,CF14)-CA14-CE14,"")</f>
        <v>34.4</v>
      </c>
      <c r="CV14" s="40" t="str">
        <f>IF(SUM(CG14:CH14,CJ14)-CI14&gt;0,SUM(CG14:CH14,CJ14)-CI14,"")</f>
        <v/>
      </c>
      <c r="CW14" s="40">
        <f>IF(SUM(BZ14,CD14,CH14)&gt;0,SUM(BZ14,CD14,CH14),"")</f>
        <v>6</v>
      </c>
      <c r="CX14" s="40">
        <f>IF(SUM(CU14,CV14)&gt;0,SUM(CU14,CV14),"")</f>
        <v>34.4</v>
      </c>
      <c r="CY14" s="40" t="str">
        <f>IF(SUM(CL14,CP14)&gt;0,SUM(CL14,CP14),"")</f>
        <v/>
      </c>
      <c r="CZ14" s="40" t="str">
        <f>IF(SUM(CK14:CL14,CN14:CP14,CR14)-SUM(CM14,CQ14)&gt;0,SUM(CK14:CL14,CN14:CP14,CR14)-SUM(CM14,CQ14),"")</f>
        <v/>
      </c>
      <c r="DA14" s="40">
        <f>IF(SUM(CU14,CV14,CZ14)&gt;0,SUM(CU14,CV14,CZ14),"")</f>
        <v>34.4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16.600000000000001</v>
      </c>
      <c r="TI14" s="26">
        <f>IF($CS14="P",BZ14,(BZ14+AW14)/2)</f>
        <v>3.65</v>
      </c>
      <c r="TJ14" s="26">
        <f>IF($CS14="P",CA14,(CA14+AX14)/2)</f>
        <v>1.2</v>
      </c>
      <c r="TK14" s="26">
        <f>IF($CS14="P",CB14,(CB14+AY14)/2)</f>
        <v>0</v>
      </c>
      <c r="TL14" s="26">
        <f>IF($CS14="P",CC14,(CC14+AZ14)/2)</f>
        <v>16.549999999999997</v>
      </c>
      <c r="TM14" s="26">
        <f>IF($CS14="P",CD14,(CD14+BA14)/2)</f>
        <v>3.6999999999999997</v>
      </c>
      <c r="TN14" s="26">
        <f>IF($CS14="P",CE14,(CE14+BB14)/2)</f>
        <v>1.4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8.1999999999999993</v>
      </c>
      <c r="TU14" s="26">
        <f>IF($CS14="P",CL14,(CL14+BI14)/2)</f>
        <v>2.4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7.8</v>
      </c>
      <c r="TY14" s="26">
        <f>IF($CS14="P",CP14,(CP14+BM14)/2)</f>
        <v>2.2999999999999998</v>
      </c>
      <c r="TZ14" s="26">
        <f>IF($CS14="P",CQ14,(CQ14+BN14)/2)</f>
        <v>0</v>
      </c>
      <c r="UA14" s="26">
        <f>IF($CS14="P",CR14,(CR14+BO14)/2)</f>
        <v>0</v>
      </c>
      <c r="UB14" s="28" t="s">
        <v>53</v>
      </c>
      <c r="UC14" s="11">
        <f>IF(SUM(TI14,TM14)&gt;0,SUM(TI14,TM14),"")</f>
        <v>7.35</v>
      </c>
      <c r="UD14" s="11">
        <f>IF(SUM(TH14:TI14,TK14:TM14,TO14)-TJ14-TN14&gt;0,SUM(TH14:TI14,TK14:TM14,TO14)-TJ14-TN14,"")</f>
        <v>37.9</v>
      </c>
      <c r="UE14" s="11" t="str">
        <f>IF(SUM(TP14:TQ14,TS14)-TR14&gt;0,SUM(TP14:TQ14,TS14)-TR14,"")</f>
        <v/>
      </c>
      <c r="UF14" s="11">
        <f>IF(SUM(TI14,TM14,TQ14)&gt;0,SUM(TI14,TM14,TQ14),"")</f>
        <v>7.35</v>
      </c>
      <c r="UG14" s="11">
        <f>IF(SUM(UD14,UE14)&gt;0,SUM(UD14,UE14),"")</f>
        <v>37.9</v>
      </c>
      <c r="UH14" s="11">
        <f>IF(SUM(TU14,TY14)&gt;0,SUM(TU14,TY14),"")</f>
        <v>4.6999999999999993</v>
      </c>
      <c r="UI14" s="11">
        <f>IF(SUM(TT14:TU14,TW14:TY14,UA14)-SUM(TV14,TZ14)&gt;0,SUM(TT14:TU14,TW14:TY14,UA14)-SUM(TV14,TZ14),"")</f>
        <v>20.7</v>
      </c>
      <c r="UJ14" s="11">
        <f>IF(SUM(UD14,UE14,UI14)&gt;0,SUM(UD14,UE14,UI14),"")</f>
        <v>58.599999999999994</v>
      </c>
    </row>
    <row r="15" spans="1:55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173</v>
      </c>
      <c r="C15" s="4" t="s">
        <v>5</v>
      </c>
      <c r="D15" s="4">
        <v>2005</v>
      </c>
      <c r="E15" s="9">
        <f>SUM(J15:P15)+SUM(J15:M15)*0.0000001+SUM(J15)*0.0000000000001</f>
        <v>116.50000739000399</v>
      </c>
      <c r="F15" s="3" t="str">
        <f>IF(OR(AND(AN15&gt;=AU$21,AO15&gt;=AU$25,AN15&lt;&gt;"",AM15=""),AND(AS15&gt;=AU$21,AT15&gt;=AU$25,AS15&lt;&gt;"",AM15=""),AND(BQ15&gt;=BX$21,BR15&gt;=BX$25,BQ15&lt;&gt;"",BP15=""),AND(BV15&gt;=BX$21,BW15&gt;=BX$25,BV15&lt;&gt;"",BP15=""),AND(CT15&gt;=DA$21,CU15&gt;=DA$25,CT15&lt;&gt;"",CS15=""),AND(CY15&gt;=DA$21,CZ15&gt;=DA$25,CY15&lt;&gt;""),AND(DX15&gt;=EE$21,DY15&gt;=EE$25,DX15&lt;&gt;""),AND(EC15&gt;=EE$21,ED15&gt;=EE$25,EC15&lt;&gt;""),AND(EZ15&gt;=FG$21,FA15&gt;=FG$25,EZ15&lt;&gt;""),AND(FE15&gt;=FG$21,FF15&gt;=FG$25,FE15&lt;&gt;""),AND(GB15&gt;=GI$21,GC15&gt;=GI$25,GB15&lt;&gt;""),AND(GG15&gt;=GI$21,GH15&gt;=GI$25,GG15&lt;&gt;""),AND(HD15&gt;=HK$21,HE15&gt;=HK$25,HD15&lt;&gt;""),AND(HI15&gt;=HK$21,HJ15&gt;=HK$25,HI15&lt;&gt;""),AND(IF15&gt;=IM$21,IG15&gt;=IM$25,IF15&lt;&gt;""),AND(IK15&gt;=IM$21,IL15&gt;=IM$25,IK15&lt;&gt;""),AND(JH15&gt;=JO$21,JI15&gt;=JO$25,JH15&lt;&gt;""),AND(JM15&gt;=JO$21,JN15&gt;=JO$25,JM15&lt;&gt;""),AND(KJ15&gt;=KQ$21,KK15&gt;=KQ$25,KJ15&lt;&gt;""),AND(KO15&gt;=KQ$21,KP15&gt;=KQ$25,KO15&lt;&gt;""),AND(LL15&gt;=LS$21,LM15&gt;=LS$25,LL15&lt;&gt;""),AND(LQ15&gt;=LS$21,LR15&gt;=LS$25,LQ15&lt;&gt;""),AND(MN15&gt;=MU$21,MO15&gt;=MU$25,MN15&lt;&gt;""),AND(MS15&gt;=MU$21,MT15&gt;=MU$25,MS15&lt;&gt;""),AND(NP15&gt;=NW$21,NQ15&gt;=NW$25,NP15&lt;&gt;""),AND(NU15&gt;=NW$21,NV15&gt;=NW$25,NU15&lt;&gt;""),AND(OR15&gt;=OY$21,OS15&gt;=OY$25,OR15&lt;&gt;""),AND(OW15&gt;=OY$21,OX15&gt;=OY$25,OW15&lt;&gt;""),AND(PT15&gt;=QA$21,PU15&gt;=QA$25,PT15&lt;&gt;""),AND(PY15&gt;=QA$21,PZ15&gt;=QA$25,PY15&lt;&gt;""),AND(QV15&gt;=RC$21,QW15&gt;=RC$25,QV15&lt;&gt;""),AND(RA15&gt;=RC$21,RB15&gt;=RC$25,RA15&lt;&gt;""),AND(RX15&gt;=SE$21,RY15&gt;=SE$25,RX15&lt;&gt;""),AND(SC15&gt;=SE$21,SD15&gt;=SE$25,SC15&lt;&gt;""),AND(SZ15&gt;=TG$21,TA15&gt;=TG$25,SZ15&lt;&gt;""),AND(TF15&gt;=TG$21,TG15&gt;=TG$25,TF15&lt;&gt;"")),"P","")</f>
        <v/>
      </c>
      <c r="G15" s="3" t="str">
        <f>IF(OR(AND(AO15&gt;=AU$25,AO15&lt;&gt;"",AM15=""),AND(AT15&gt;=AU$25,AT15&lt;&gt;"",AM15=""),AND(BR15&gt;=BX$25,BR15&lt;&gt;"",BP15=""),AND(BW15&gt;=BX$25,BW15&lt;&gt;"",BP15=""),AND(CU15&gt;=DA$25,CU15&lt;&gt;"",CS15=""),AND(CZ15&gt;=DA$25,CZ15&lt;&gt;"",CS15=""),AND(DY15&gt;=EE$25,DY15&lt;&gt;""),AND(ED15&gt;=EE$25,ED15&lt;&gt;""),AND(FA15&gt;=FG$25,FA15&lt;&gt;""),AND(FF15&gt;=FG$25,FF15&lt;&gt;""),AND(GC15&gt;=GI$25,GC15&lt;&gt;""),AND(GH15&gt;=GI$25,GH15&lt;&gt;""),AND(HE15&gt;=HK$25,HE15&lt;&gt;""),AND(HJ15&gt;=HK$25,HJ15&lt;&gt;""),AND(IG15&gt;=IM$25,IG15&lt;&gt;""),AND(IL15&gt;=IM$25,IL15&lt;&gt;""),AND(JI15&gt;=JO$25,JI15&lt;&gt;""),AND(JN15&gt;=JO$25,JN15&lt;&gt;""),AND(KK15&gt;=KQ$25,KK15&lt;&gt;""),AND(KP15&gt;=KQ$25,KP15&lt;&gt;""),AND(LM15&gt;=LS$25,LM15&lt;&gt;""),AND(LR15&gt;=LS$25,LR15&lt;&gt;""),AND(MO15&gt;=MU$25,MO15&lt;&gt;""),AND(MT15&gt;=MU$25,MT15&lt;&gt;""),AND(NQ15&gt;=NW$25,NQ15&lt;&gt;""),AND(NV15&gt;=NW$25,NV15&lt;&gt;""),AND(OS15&gt;=OY$25,OS15&lt;&gt;""),AND(OX15&gt;=OY$25,OX15&lt;&gt;""),AND(PU15&gt;=QA$25,PU15&lt;&gt;""),AND(PZ15&gt;=QA$25,PZ15&lt;&gt;""),AND(QW15&gt;=RC$25,QW15&lt;&gt;""),AND(RB15&gt;=RC$25,RB15&lt;&gt;""),AND(RY15&gt;=SE$25,RY15&lt;&gt;""),AND(SD15&gt;=SE$25,SD15&lt;&gt;""),AND(TA15&gt;=TG$25,TA15&lt;&gt;""),AND(TG15&gt;=TG$25,TG15&lt;&gt;"")),"P","")</f>
        <v/>
      </c>
      <c r="H15" s="36" t="str">
        <f>IF(AND(G15="P",F15=""),"No DD",IF(OR(AND(AQ15&gt;=AU$24,AR15&gt;=AU$28,AQ15&lt;&gt;"",AM15=""),AND(AS15&gt;=AU$24,AT15&gt;=AU$28,AS15&lt;&gt;"",AM15=""),AND(BT15&gt;=BX$24,BU15&gt;=BX$28,BT15&lt;&gt;"",BP15=""),AND(BV15&gt;=BX$24,BW15&gt;=BX$28,BV15&lt;&gt;"",BP15=""),AND(CW15&gt;=DA$24,CX15&gt;=DA$28,CW15&lt;&gt;"",CS15=""),AND(CY15&gt;=DA$24,CZ15&gt;=DA$28,CY15&lt;&gt;"",CS15=""),AND(EA15&gt;=EE$24,EB15&gt;=EE$28,EA15&lt;&gt;""),AND(EC15&gt;=EE$24,ED15&gt;=EE$28,EC15&lt;&gt;""),AND(FC15&gt;=FG$24,FD15&gt;=FG$28,FC15&lt;&gt;""),AND(FE15&gt;=FG$24,FF15&gt;=FG$28,FE15&lt;&gt;""),AND(GE15&gt;=GI$24,GF15&gt;=GI$28,GE15&lt;&gt;""),AND(GG15&gt;=GI$24,GH15&gt;=GI$28,GG15&lt;&gt;""),AND(HG15&gt;=HK$24,HH15&gt;=HK$28,HG15&lt;&gt;""),AND(HI15&gt;=HK$24,HJ15&gt;=HK$28,HI15&lt;&gt;""),AND(II15&gt;=IM$24,IJ15&gt;=IM$28,II15&lt;&gt;""),AND(IK15&gt;=IM$24,IL15&gt;=IM$28,IK15&lt;&gt;""),AND(JK15&gt;=JO$24,JL15&gt;=JO$28,JK15&lt;&gt;""),AND(JM15&gt;=JO$24,JN15&gt;=JO$28,JM15&lt;&gt;""),AND(KM15&gt;=KQ$24,KN15&gt;=KQ$28,KM15&lt;&gt;""),AND(KO15&gt;=KQ$24,KP15&gt;=KQ$28,KO15&lt;&gt;""),AND(LO15&gt;=LS$24,LP15&gt;=LS$28,LO15&lt;&gt;""),AND(LQ15&gt;=LS$24,LR15&gt;=LS$28,LQ15&lt;&gt;""),AND(MQ15&gt;=MU$24,MR15&gt;=MU$28,MQ15&lt;&gt;""),AND(MS15&gt;=MU$24,MT15&gt;=MU$28,MS15&lt;&gt;""),AND(NS15&gt;=NW$24,NT15&gt;=NW$28,NS15&lt;&gt;""),AND(NU15&gt;=NW$24,NV15&gt;=NW$28,NU15&lt;&gt;""),AND(OU15&gt;=OY$24,OV15&gt;=OY$28,OU15&lt;&gt;""),AND(OW15&gt;=OY$24,OX15&gt;=OY$28,OW15&lt;&gt;""),AND(PW15&gt;=QA$24,PX15&gt;=QA$28,PW15&lt;&gt;""),AND(PY15&gt;=QA$24,PZ15&gt;=QA$28,PY15&lt;&gt;""),AND(QY15&gt;=RC$24,QZ15&gt;=RC$28,QY15&lt;&gt;""),AND(RA15&gt;=RC$24,RB15&gt;=RC$28,RA15&lt;&gt;""),AND(SA15&gt;=SE$24,SB15&gt;=SE$28,SA15&lt;&gt;""),AND(SC15&gt;=SE$24,SD15&gt;=SE$28,SC15&lt;&gt;""),AND(TC15&gt;=TG$24,TD15&gt;=TG$28,TC15&lt;&gt;""),AND(TE15&gt;=TG$24,TF15&gt;=TG$28,TE15&lt;&gt;"")),"Merit",IF(OR(AND(AQ15&gt;=AU$23,AR15&gt;=AU$27,AQ15&lt;&gt;"",AM15=""),AND(AS15&gt;=AU$23,AT15&gt;=AU$27,AS15&lt;&gt;"",AM15=""),AND(BT15&gt;=BX$23,BU15&gt;=BX$27,BT15&lt;&gt;"",BP15=""),AND(BV15&gt;=BX$23,BW15&gt;=BX$27,BV15&lt;&gt;"",BP15=""),AND(CW15&gt;=DA$23,CX15&gt;=DA$27,CW15&lt;&gt;"",CS15=""),AND(CY15&gt;=DA$23,CZ15&gt;=DA$27,CY15&lt;&gt;"",CS15=""),AND(EA15&gt;=EE$23,EB15&gt;=EE$27,EA15&lt;&gt;""),AND(EC15&gt;=EE$23,ED15&gt;=EE$27,EC15&lt;&gt;""),AND(FC15&gt;=FG$23,FD15&gt;=FG$27,FC15&lt;&gt;""),AND(FE15&gt;=FG$23,FF15&gt;=FG$27,FE15&lt;&gt;""),AND(GE15&gt;=GI$23,GF15&gt;=GI$27,GE15&lt;&gt;""),AND(GG15&gt;=GI$23,GH15&gt;=GI$27,GG15&lt;&gt;""),AND(HG15&gt;=HK$23,HH15&gt;=HK$27,HG15&lt;&gt;""),AND(HI15&gt;=HK$23,HJ15&gt;=HK$27,HI15&lt;&gt;""),AND(II15&gt;=IM$23,IJ15&gt;=IM$27,II15&lt;&gt;""),AND(IK15&gt;=IM$23,IL15&gt;=IM$27,IK15&lt;&gt;""),AND(JK15&gt;=JO$23,JL15&gt;=JO$27,JK15&lt;&gt;""),AND(JM15&gt;=JO$23,JN15&gt;=JO$27,JM15&lt;&gt;""),AND(KM15&gt;=KQ$23,KN15&gt;=KQ$27,KM15&lt;&gt;""),AND(KO15&gt;=KQ$23,KP15&gt;=KQ$27,KO15&lt;&gt;""),AND(LO15&gt;=LS$23,LP15&gt;=LS$27,LO15&lt;&gt;""),AND(LQ15&gt;=LS$23,LR15&gt;=LS$27,LQ15&lt;&gt;""),AND(MQ15&gt;=MU$23,MR15&gt;=MU$27,MQ15&lt;&gt;""),AND(MS15&gt;=MU$23,MT15&gt;=MU$27,MS15&lt;&gt;""),AND(NS15&gt;=NW$23,NT15&gt;=NW$27,NS15&lt;&gt;""),AND(NU15&gt;=NW$23,NV15&gt;=NW$27,NU15&lt;&gt;""),AND(OU15&gt;=OY$23,OV15&gt;=OY$27,OU15&lt;&gt;""),AND(OW15&gt;=OY$23,OX15&gt;=OY$27,OW15&lt;&gt;""),AND(PW15&gt;=QA$23,PX15&gt;=QA$27,PW15&lt;&gt;""),AND(PY15&gt;=QA$23,PZ15&gt;=QA$27,PY15&lt;&gt;""),AND(QY15&gt;=RC$23,QZ15&gt;=RC$27,QY15&lt;&gt;""),AND(RA15&gt;=RC$23,RB15&gt;=RC$27,RA15&lt;&gt;""),AND(SA15&gt;=SE$23,SB15&gt;=SE$27,SA15&lt;&gt;""),AND(SC15&gt;=SE$23,SD15&gt;=SE$27,SC15&lt;&gt;""),AND(TC15&gt;=TG$23,TD15&gt;=TG$27,TC15&lt;&gt;""),AND(TE15&gt;=TG$23,TF15&gt;=TG$27,TE15&lt;&gt;"")),"Excellence",IF(I15="P","Worlds Team",IF(F15="P","National Team","")))))</f>
        <v/>
      </c>
      <c r="I15" s="3" t="str">
        <f>IF(OR(AND(AQ15&gt;=AU$22,AR15&gt;=AU$26,AQ15&lt;&gt;"",AM15=""),AND(AS15&gt;=AU$22,AT15&gt;=AU$26,AS15&lt;&gt;"",AM15=""),AND(BT15&gt;=BX$22,BU15&gt;=BX$26,BT15&lt;&gt;"",BP15=""),AND(BV15&gt;=BX$22,BW15&gt;=BX$26,BV15&lt;&gt;"",BP15=""),AND(CW15&gt;=DA$22,CX15&gt;=DA$26,CW15&lt;&gt;"",CS15=""),AND(CY15&gt;=DA$22,CZ15&gt;=DA$26,CY15&lt;&gt;"",CS15=""),AND(EA15&gt;=EE$22,EB15&gt;=EE$26,EA15&lt;&gt;""),AND(EC15&gt;=EE$22,ED15&gt;=EE$26,EC15&lt;&gt;""),AND(FC15&gt;=FG$22,FD15&gt;=FG$26,FC15&lt;&gt;""),AND(FE15&gt;=FG$22,FF15&gt;=FG$26,FE15&lt;&gt;""),AND(GE15&gt;=GI$22,GF15&gt;=GI$26,GE15&lt;&gt;""),AND(GG15&gt;=GI$22,GH15&gt;=GI$26,GG15&lt;&gt;""),AND(HG15&gt;=HK$22,HH15&gt;=HK$26,HG15&lt;&gt;""),AND(HI15&gt;=HK$22,HJ15&gt;=HK$26,HI15&lt;&gt;""),AND(II15&gt;=IM$22,IJ15&gt;=IM$26,II15&lt;&gt;""),AND(IK15&gt;=IM$22,IL15&gt;=IM$26,IK15&lt;&gt;""),AND(JK15&gt;=JO$22,JL15&gt;=JO$26,JK15&lt;&gt;""),AND(JM15&gt;=JO$22,JN15&gt;=JO$26,JM15&lt;&gt;""),AND(KM15&gt;=KQ$22,KN15&gt;=KQ$26,KM15&lt;&gt;""),AND(KO15&gt;=KQ$22,KP15&gt;=KQ$26,KO15&lt;&gt;""),AND(LO15&gt;=LS$22,LP15&gt;=LS$26,LO15&lt;&gt;""),AND(LQ15&gt;=LS$22,LR15&gt;=LS$26,LQ15&lt;&gt;""),AND(MQ15&gt;=MU$22,MR15&gt;=MU$26,MQ15&lt;&gt;""),AND(MS15&gt;=MU$22,MT15&gt;=MU$26,MS15&lt;&gt;""),AND(NS15&gt;=NW$22,NT15&gt;=NW$26,NS15&lt;&gt;""),AND(NU15&gt;=NW$22,NV15&gt;=NW$26,NU15&lt;&gt;""),AND(OU15&gt;=OY$22,OV15&gt;=OY$26,OU15&lt;&gt;""),AND(OW15&gt;=OY$22,OX15&gt;=OY$26,OW15&lt;&gt;""),AND(PW15&gt;=QA$22,PX15&gt;=QA$26,PW15&lt;&gt;""),AND(PY15&gt;=QA$22,PZ15&gt;=QA$26,PY15&lt;&gt;""),AND(QY15&gt;=RC$22,QZ15&gt;=RC$26,QY15&lt;&gt;""),AND(RA15&gt;=RC$22,RB15&gt;=RC$26,RA15&lt;&gt;""),AND(SA15&gt;=SE$22,SB15&gt;=SE$26,SA15&lt;&gt;""),AND(SC15&gt;=SE$22,SD15&gt;=SE$26,SC15&lt;&gt;""),AND(TC15&gt;=TG$22,TD15&gt;=TG$26,TC15&lt;&gt;""),AND(TE15&gt;=TG$22,TF15&gt;=TG$26,TE15&lt;&gt;"")),"P","")</f>
        <v/>
      </c>
      <c r="J15" s="8">
        <f>IF(COUNT(AO15,BR15,CU15)&gt;0,LARGE((AO15,BR15,CU15),1),0)</f>
        <v>40.099999999999994</v>
      </c>
      <c r="K15" s="8" t="str">
        <f>IF(J15=0,"",IF(J15=CU15,$BY$1,IF(J15=BR15,$AV$1,IF(J15=AO15,$S$1,""))))</f>
        <v>2024 3rd Domestic Trial</v>
      </c>
      <c r="L15" s="8">
        <f>IF(COUNT(AO15,BR15,CU15)&gt;1,LARGE((AO15,BR15,CU15),2),0)</f>
        <v>33.799999999999997</v>
      </c>
      <c r="M15" s="8" t="str">
        <f>IF(K15=0,"",IF(AND(L15=J15,L15=AO15,K15=BR15),$S$1,IF(AND(L15=J15,L15=AO15,L15=CU15),$S$1,IF(AND(L15=J15,L15=CU15,L15=BR15),$AV$1,IF(L15=CU15,$BY$1,IF(L15=BR15,$AV$1,IF(L15=AO15,$S$1,"")))))))</f>
        <v>2025 Elite Canada</v>
      </c>
      <c r="N15" s="8">
        <f>IF(MAX(AT15,BW15,CZ15)&gt;0,MAX(AT15,BW15,CZ15),0)</f>
        <v>42.599999999999994</v>
      </c>
      <c r="O15" s="8" t="str">
        <f>IF(N15=0,"",IF(N15=CZ15,$BY$1,IF(N15=BW15,$AV$1,IF(N15=AT15,$S$1,""))))</f>
        <v>2024 3rd Domestic Trial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16.899999999999999</v>
      </c>
      <c r="T15" s="19">
        <v>4.3</v>
      </c>
      <c r="U15" s="19">
        <v>0.2</v>
      </c>
      <c r="V15" s="19">
        <v>0.3</v>
      </c>
      <c r="W15" s="19">
        <v>15</v>
      </c>
      <c r="X15" s="19">
        <v>3.9</v>
      </c>
      <c r="Y15" s="19">
        <v>0.4</v>
      </c>
      <c r="Z15" s="19">
        <v>0.3</v>
      </c>
      <c r="AA15" s="19">
        <v>16.100000000000001</v>
      </c>
      <c r="AB15" s="19">
        <v>1.9</v>
      </c>
      <c r="AC15" s="19">
        <v>0</v>
      </c>
      <c r="AD15" s="19">
        <v>0.3</v>
      </c>
      <c r="AE15" s="19">
        <v>17.2</v>
      </c>
      <c r="AF15" s="19">
        <v>4.0999999999999996</v>
      </c>
      <c r="AG15" s="19">
        <v>0</v>
      </c>
      <c r="AH15" s="19">
        <v>0.3</v>
      </c>
      <c r="AI15" s="19">
        <v>16.399999999999999</v>
      </c>
      <c r="AJ15" s="19">
        <v>4.3</v>
      </c>
      <c r="AK15" s="19">
        <v>0</v>
      </c>
      <c r="AL15" s="19">
        <v>0.3</v>
      </c>
      <c r="AM15" s="27"/>
      <c r="AN15" s="40">
        <f>IF(SUM(T15,X15)&gt;0,SUM(T15,X15),"")</f>
        <v>8.1999999999999993</v>
      </c>
      <c r="AO15" s="40">
        <f>IF(SUM(S15:T15,V15:X15,Z15)-U15-Y15&gt;0,SUM(S15:T15,V15:X15,Z15)-U15-Y15,"")</f>
        <v>40.099999999999994</v>
      </c>
      <c r="AP15" s="40">
        <f>IF(SUM(AA15:AB15,AD15)-AC15&gt;0,SUM(AA15:AB15,AD15)-AC15,"")</f>
        <v>18.3</v>
      </c>
      <c r="AQ15" s="40">
        <f>IF(SUM(T15,X15,AB15)&gt;0,SUM(T15,X15,AB15),"")</f>
        <v>10.1</v>
      </c>
      <c r="AR15" s="40">
        <f>IF(SUM(AO15,AP15)&gt;0,SUM(AO15,AP15),"")</f>
        <v>58.399999999999991</v>
      </c>
      <c r="AS15" s="40">
        <f>IF(SUM(AF15,AJ15)&gt;0,SUM(AF15,AJ15),"")</f>
        <v>8.3999999999999986</v>
      </c>
      <c r="AT15" s="40">
        <f>IF(SUM(AE15:AF15,AH15:AJ15,AL15)-SUM(AG15,AK15)&gt;0,SUM(AE15:AF15,AH15:AJ15,AL15)-SUM(AG15,AK15),"")</f>
        <v>42.599999999999994</v>
      </c>
      <c r="AU15" s="40">
        <f>IF(SUM(AO15,AP15,AT15)&gt;0,SUM(AO15,AP15,AT15),"")</f>
        <v>100.99999999999999</v>
      </c>
      <c r="AV15" s="18">
        <v>16.100000000000001</v>
      </c>
      <c r="AW15" s="18">
        <v>4.2</v>
      </c>
      <c r="AX15" s="18">
        <v>0.2</v>
      </c>
      <c r="AY15" s="18">
        <v>0</v>
      </c>
      <c r="AZ15" s="18">
        <v>10.6</v>
      </c>
      <c r="BA15" s="18">
        <v>2.4</v>
      </c>
      <c r="BB15" s="18">
        <v>0</v>
      </c>
      <c r="BC15" s="18">
        <v>0.7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>IF(SUM(AW15,BA15)&gt;0,SUM(AW15,BA15),"")</f>
        <v>6.6</v>
      </c>
      <c r="BR15" s="11">
        <f>IF(SUM(AV15:AW15,AY15:BA15,BC15)-AX15-BB15&gt;0,SUM(AV15:AW15,AY15:BA15,BC15)-AX15-BB15,"")</f>
        <v>33.799999999999997</v>
      </c>
      <c r="BS15" s="11" t="str">
        <f>IF(SUM(BD15:BE15,BG15)-BF15&gt;0,SUM(BD15:BE15,BG15)-BF15,"")</f>
        <v/>
      </c>
      <c r="BT15" s="11">
        <f>IF(SUM(AW15,BA15,BE15)&gt;0,SUM(AW15,BA15,BE15),"")</f>
        <v>6.6</v>
      </c>
      <c r="BU15" s="11">
        <f>IF(SUM(BR15,BS15)&gt;0,SUM(BR15,BS15),"")</f>
        <v>33.799999999999997</v>
      </c>
      <c r="BV15" s="11" t="str">
        <f>IF(SUM(BI15,BM15)&gt;0,SUM(BI15,BM15),"")</f>
        <v/>
      </c>
      <c r="BW15" s="11" t="str">
        <f>IF(SUM(BH15:BI15,BK15:BM15,BO15)-SUM(BJ15,BN15)&gt;0,SUM(BH15:BI15,BK15:BM15,BO15)-SUM(BJ15,BN15),"")</f>
        <v/>
      </c>
      <c r="BX15" s="11">
        <f>IF(SUM(BR15,BS15,BW15)&gt;0,SUM(BR15,BS15,BW15),"")</f>
        <v>33.799999999999997</v>
      </c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 t="str">
        <f>IF(SUM(BZ15,CD15)&gt;0,SUM(BZ15,CD15),"")</f>
        <v/>
      </c>
      <c r="CU15" s="40" t="str">
        <f>IF(SUM(BY15:BZ15,CB15:CD15,CF15)-CA15-CE15&gt;0,SUM(BY15:BZ15,CB15:CD15,CF15)-CA15-CE15,"")</f>
        <v/>
      </c>
      <c r="CV15" s="40" t="str">
        <f>IF(SUM(CG15:CH15,CJ15)-CI15&gt;0,SUM(CG15:CH15,CJ15)-CI15,"")</f>
        <v/>
      </c>
      <c r="CW15" s="40" t="str">
        <f>IF(SUM(BZ15,CD15,CH15)&gt;0,SUM(BZ15,CD15,CH15),"")</f>
        <v/>
      </c>
      <c r="CX15" s="40" t="str">
        <f>IF(SUM(CU15,CV15)&gt;0,SUM(CU15,CV15),"")</f>
        <v/>
      </c>
      <c r="CY15" s="40" t="str">
        <f>IF(SUM(CL15,CP15)&gt;0,SUM(CL15,CP15),"")</f>
        <v/>
      </c>
      <c r="CZ15" s="40" t="str">
        <f>IF(SUM(CK15:CL15,CN15:CP15,CR15)-SUM(CM15,CQ15)&gt;0,SUM(CK15:CL15,CN15:CP15,CR15)-SUM(CM15,CQ15),"")</f>
        <v/>
      </c>
      <c r="DA15" s="40" t="str">
        <f>IF(SUM(CU15,CV15,CZ15)&gt;0,SUM(CU15,CV15,CZ15),"")</f>
        <v/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8.0500000000000007</v>
      </c>
      <c r="TI15" s="26">
        <f>IF($CS15="P",BZ15,(BZ15+AW15)/2)</f>
        <v>2.1</v>
      </c>
      <c r="TJ15" s="26">
        <f>IF($CS15="P",CA15,(CA15+AX15)/2)</f>
        <v>0.1</v>
      </c>
      <c r="TK15" s="26">
        <f>IF($CS15="P",CB15,(CB15+AY15)/2)</f>
        <v>0</v>
      </c>
      <c r="TL15" s="26">
        <f>IF($CS15="P",CC15,(CC15+AZ15)/2)</f>
        <v>5.3</v>
      </c>
      <c r="TM15" s="26">
        <f>IF($CS15="P",CD15,(CD15+BA15)/2)</f>
        <v>1.2</v>
      </c>
      <c r="TN15" s="26">
        <f>IF($CS15="P",CE15,(CE15+BB15)/2)</f>
        <v>0</v>
      </c>
      <c r="TO15" s="26">
        <f>IF($CS15="P",CF15,(CF15+BC15)/2)</f>
        <v>0.35</v>
      </c>
      <c r="TP15" s="26">
        <f>IF($CS15="P",CG15,(CG15+BD15)/2)</f>
        <v>0</v>
      </c>
      <c r="TQ15" s="26">
        <f>IF($CS15="P",CH15,(CH15+BE15)/2)</f>
        <v>0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0</v>
      </c>
      <c r="TU15" s="26">
        <f>IF($CS15="P",CL15,(CL15+BI15)/2)</f>
        <v>0</v>
      </c>
      <c r="TV15" s="26">
        <f>IF($CS15="P",CM15,(CM15+BJ15)/2)</f>
        <v>0</v>
      </c>
      <c r="TW15" s="26">
        <f>IF($CS15="P",CN15,(CN15+BK15)/2)</f>
        <v>0</v>
      </c>
      <c r="TX15" s="26">
        <f>IF($CS15="P",CO15,(CO15+BL15)/2)</f>
        <v>0</v>
      </c>
      <c r="TY15" s="26">
        <f>IF($CS15="P",CP15,(CP15+BM15)/2)</f>
        <v>0</v>
      </c>
      <c r="TZ15" s="26">
        <f>IF($CS15="P",CQ15,(CQ15+BN15)/2)</f>
        <v>0</v>
      </c>
      <c r="UA15" s="26">
        <f>IF($CS15="P",CR15,(CR15+BO15)/2)</f>
        <v>0</v>
      </c>
      <c r="UB15" s="28" t="s">
        <v>53</v>
      </c>
      <c r="UC15" s="11">
        <f>IF(SUM(TI15,TM15)&gt;0,SUM(TI15,TM15),"")</f>
        <v>3.3</v>
      </c>
      <c r="UD15" s="11">
        <f>IF(SUM(TH15:TI15,TK15:TM15,TO15)-TJ15-TN15&gt;0,SUM(TH15:TI15,TK15:TM15,TO15)-TJ15-TN15,"")</f>
        <v>16.899999999999999</v>
      </c>
      <c r="UE15" s="11" t="str">
        <f>IF(SUM(TP15:TQ15,TS15)-TR15&gt;0,SUM(TP15:TQ15,TS15)-TR15,"")</f>
        <v/>
      </c>
      <c r="UF15" s="11">
        <f>IF(SUM(TI15,TM15,TQ15)&gt;0,SUM(TI15,TM15,TQ15),"")</f>
        <v>3.3</v>
      </c>
      <c r="UG15" s="11">
        <f>IF(SUM(UD15,UE15)&gt;0,SUM(UD15,UE15),"")</f>
        <v>16.899999999999999</v>
      </c>
      <c r="UH15" s="11" t="str">
        <f>IF(SUM(TU15,TY15)&gt;0,SUM(TU15,TY15),"")</f>
        <v/>
      </c>
      <c r="UI15" s="11" t="str">
        <f>IF(SUM(TT15:TU15,TW15:TY15,UA15)-SUM(TV15,TZ15)&gt;0,SUM(TT15:TU15,TW15:TY15,UA15)-SUM(TV15,TZ15),"")</f>
        <v/>
      </c>
      <c r="UJ15" s="11">
        <f>IF(SUM(UD15,UE15,UI15)&gt;0,SUM(UD15,UE15,UI15),"")</f>
        <v>16.899999999999999</v>
      </c>
    </row>
    <row r="16" spans="1:55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87</v>
      </c>
      <c r="C16" s="4" t="s">
        <v>6</v>
      </c>
      <c r="D16" s="4">
        <v>2004</v>
      </c>
      <c r="E16" s="9">
        <f>SUM(J16:P16)+SUM(J16:M16)*0.0000001+SUM(J16)*0.0000000000001</f>
        <v>115.20000768000394</v>
      </c>
      <c r="F16" s="3" t="str">
        <f>IF(OR(AND(AN16&gt;=AU$21,AO16&gt;=AU$25,AN16&lt;&gt;"",AM16=""),AND(AS16&gt;=AU$21,AT16&gt;=AU$25,AS16&lt;&gt;"",AM16=""),AND(BQ16&gt;=BX$21,BR16&gt;=BX$25,BQ16&lt;&gt;"",BP16=""),AND(BV16&gt;=BX$21,BW16&gt;=BX$25,BV16&lt;&gt;"",BP16=""),AND(CT16&gt;=DA$21,CU16&gt;=DA$25,CT16&lt;&gt;"",CS16=""),AND(CY16&gt;=DA$21,CZ16&gt;=DA$25,CY16&lt;&gt;""),AND(DX16&gt;=EE$21,DY16&gt;=EE$25,DX16&lt;&gt;""),AND(EC16&gt;=EE$21,ED16&gt;=EE$25,EC16&lt;&gt;""),AND(EZ16&gt;=FG$21,FA16&gt;=FG$25,EZ16&lt;&gt;""),AND(FE16&gt;=FG$21,FF16&gt;=FG$25,FE16&lt;&gt;""),AND(GB16&gt;=GI$21,GC16&gt;=GI$25,GB16&lt;&gt;""),AND(GG16&gt;=GI$21,GH16&gt;=GI$25,GG16&lt;&gt;""),AND(HD16&gt;=HK$21,HE16&gt;=HK$25,HD16&lt;&gt;""),AND(HI16&gt;=HK$21,HJ16&gt;=HK$25,HI16&lt;&gt;""),AND(IF16&gt;=IM$21,IG16&gt;=IM$25,IF16&lt;&gt;""),AND(IK16&gt;=IM$21,IL16&gt;=IM$25,IK16&lt;&gt;""),AND(JH16&gt;=JO$21,JI16&gt;=JO$25,JH16&lt;&gt;""),AND(JM16&gt;=JO$21,JN16&gt;=JO$25,JM16&lt;&gt;""),AND(KJ16&gt;=KQ$21,KK16&gt;=KQ$25,KJ16&lt;&gt;""),AND(KO16&gt;=KQ$21,KP16&gt;=KQ$25,KO16&lt;&gt;""),AND(LL16&gt;=LS$21,LM16&gt;=LS$25,LL16&lt;&gt;""),AND(LQ16&gt;=LS$21,LR16&gt;=LS$25,LQ16&lt;&gt;""),AND(MN16&gt;=MU$21,MO16&gt;=MU$25,MN16&lt;&gt;""),AND(MS16&gt;=MU$21,MT16&gt;=MU$25,MS16&lt;&gt;""),AND(NP16&gt;=NW$21,NQ16&gt;=NW$25,NP16&lt;&gt;""),AND(NU16&gt;=NW$21,NV16&gt;=NW$25,NU16&lt;&gt;""),AND(OR16&gt;=OY$21,OS16&gt;=OY$25,OR16&lt;&gt;""),AND(OW16&gt;=OY$21,OX16&gt;=OY$25,OW16&lt;&gt;""),AND(PT16&gt;=QA$21,PU16&gt;=QA$25,PT16&lt;&gt;""),AND(PY16&gt;=QA$21,PZ16&gt;=QA$25,PY16&lt;&gt;""),AND(QV16&gt;=RC$21,QW16&gt;=RC$25,QV16&lt;&gt;""),AND(RA16&gt;=RC$21,RB16&gt;=RC$25,RA16&lt;&gt;""),AND(RX16&gt;=SE$21,RY16&gt;=SE$25,RX16&lt;&gt;""),AND(SC16&gt;=SE$21,SD16&gt;=SE$25,SC16&lt;&gt;""),AND(SZ16&gt;=TG$21,TA16&gt;=TG$25,SZ16&lt;&gt;""),AND(TF16&gt;=TG$21,TG16&gt;=TG$25,TF16&lt;&gt;"")),"P","")</f>
        <v/>
      </c>
      <c r="G16" s="3" t="str">
        <f>IF(OR(AND(AO16&gt;=AU$25,AO16&lt;&gt;"",AM16=""),AND(AT16&gt;=AU$25,AT16&lt;&gt;"",AM16=""),AND(BR16&gt;=BX$25,BR16&lt;&gt;"",BP16=""),AND(BW16&gt;=BX$25,BW16&lt;&gt;"",BP16=""),AND(CU16&gt;=DA$25,CU16&lt;&gt;"",CS16=""),AND(CZ16&gt;=DA$25,CZ16&lt;&gt;"",CS16=""),AND(DY16&gt;=EE$25,DY16&lt;&gt;""),AND(ED16&gt;=EE$25,ED16&lt;&gt;""),AND(FA16&gt;=FG$25,FA16&lt;&gt;""),AND(FF16&gt;=FG$25,FF16&lt;&gt;""),AND(GC16&gt;=GI$25,GC16&lt;&gt;""),AND(GH16&gt;=GI$25,GH16&lt;&gt;""),AND(HE16&gt;=HK$25,HE16&lt;&gt;""),AND(HJ16&gt;=HK$25,HJ16&lt;&gt;""),AND(IG16&gt;=IM$25,IG16&lt;&gt;""),AND(IL16&gt;=IM$25,IL16&lt;&gt;""),AND(JI16&gt;=JO$25,JI16&lt;&gt;""),AND(JN16&gt;=JO$25,JN16&lt;&gt;""),AND(KK16&gt;=KQ$25,KK16&lt;&gt;""),AND(KP16&gt;=KQ$25,KP16&lt;&gt;""),AND(LM16&gt;=LS$25,LM16&lt;&gt;""),AND(LR16&gt;=LS$25,LR16&lt;&gt;""),AND(MO16&gt;=MU$25,MO16&lt;&gt;""),AND(MT16&gt;=MU$25,MT16&lt;&gt;""),AND(NQ16&gt;=NW$25,NQ16&lt;&gt;""),AND(NV16&gt;=NW$25,NV16&lt;&gt;""),AND(OS16&gt;=OY$25,OS16&lt;&gt;""),AND(OX16&gt;=OY$25,OX16&lt;&gt;""),AND(PU16&gt;=QA$25,PU16&lt;&gt;""),AND(PZ16&gt;=QA$25,PZ16&lt;&gt;""),AND(QW16&gt;=RC$25,QW16&lt;&gt;""),AND(RB16&gt;=RC$25,RB16&lt;&gt;""),AND(RY16&gt;=SE$25,RY16&lt;&gt;""),AND(SD16&gt;=SE$25,SD16&lt;&gt;""),AND(TA16&gt;=TG$25,TA16&lt;&gt;""),AND(TG16&gt;=TG$25,TG16&lt;&gt;"")),"P","")</f>
        <v/>
      </c>
      <c r="H16" s="36" t="str">
        <f>IF(AND(G16="P",F16=""),"No DD",IF(OR(AND(AQ16&gt;=AU$24,AR16&gt;=AU$28,AQ16&lt;&gt;"",AM16=""),AND(AS16&gt;=AU$24,AT16&gt;=AU$28,AS16&lt;&gt;"",AM16=""),AND(BT16&gt;=BX$24,BU16&gt;=BX$28,BT16&lt;&gt;"",BP16=""),AND(BV16&gt;=BX$24,BW16&gt;=BX$28,BV16&lt;&gt;"",BP16=""),AND(CW16&gt;=DA$24,CX16&gt;=DA$28,CW16&lt;&gt;"",CS16=""),AND(CY16&gt;=DA$24,CZ16&gt;=DA$28,CY16&lt;&gt;"",CS16=""),AND(EA16&gt;=EE$24,EB16&gt;=EE$28,EA16&lt;&gt;""),AND(EC16&gt;=EE$24,ED16&gt;=EE$28,EC16&lt;&gt;""),AND(FC16&gt;=FG$24,FD16&gt;=FG$28,FC16&lt;&gt;""),AND(FE16&gt;=FG$24,FF16&gt;=FG$28,FE16&lt;&gt;""),AND(GE16&gt;=GI$24,GF16&gt;=GI$28,GE16&lt;&gt;""),AND(GG16&gt;=GI$24,GH16&gt;=GI$28,GG16&lt;&gt;""),AND(HG16&gt;=HK$24,HH16&gt;=HK$28,HG16&lt;&gt;""),AND(HI16&gt;=HK$24,HJ16&gt;=HK$28,HI16&lt;&gt;""),AND(II16&gt;=IM$24,IJ16&gt;=IM$28,II16&lt;&gt;""),AND(IK16&gt;=IM$24,IL16&gt;=IM$28,IK16&lt;&gt;""),AND(JK16&gt;=JO$24,JL16&gt;=JO$28,JK16&lt;&gt;""),AND(JM16&gt;=JO$24,JN16&gt;=JO$28,JM16&lt;&gt;""),AND(KM16&gt;=KQ$24,KN16&gt;=KQ$28,KM16&lt;&gt;""),AND(KO16&gt;=KQ$24,KP16&gt;=KQ$28,KO16&lt;&gt;""),AND(LO16&gt;=LS$24,LP16&gt;=LS$28,LO16&lt;&gt;""),AND(LQ16&gt;=LS$24,LR16&gt;=LS$28,LQ16&lt;&gt;""),AND(MQ16&gt;=MU$24,MR16&gt;=MU$28,MQ16&lt;&gt;""),AND(MS16&gt;=MU$24,MT16&gt;=MU$28,MS16&lt;&gt;""),AND(NS16&gt;=NW$24,NT16&gt;=NW$28,NS16&lt;&gt;""),AND(NU16&gt;=NW$24,NV16&gt;=NW$28,NU16&lt;&gt;""),AND(OU16&gt;=OY$24,OV16&gt;=OY$28,OU16&lt;&gt;""),AND(OW16&gt;=OY$24,OX16&gt;=OY$28,OW16&lt;&gt;""),AND(PW16&gt;=QA$24,PX16&gt;=QA$28,PW16&lt;&gt;""),AND(PY16&gt;=QA$24,PZ16&gt;=QA$28,PY16&lt;&gt;""),AND(QY16&gt;=RC$24,QZ16&gt;=RC$28,QY16&lt;&gt;""),AND(RA16&gt;=RC$24,RB16&gt;=RC$28,RA16&lt;&gt;""),AND(SA16&gt;=SE$24,SB16&gt;=SE$28,SA16&lt;&gt;""),AND(SC16&gt;=SE$24,SD16&gt;=SE$28,SC16&lt;&gt;""),AND(TC16&gt;=TG$24,TD16&gt;=TG$28,TC16&lt;&gt;""),AND(TE16&gt;=TG$24,TF16&gt;=TG$28,TE16&lt;&gt;"")),"Merit",IF(OR(AND(AQ16&gt;=AU$23,AR16&gt;=AU$27,AQ16&lt;&gt;"",AM16=""),AND(AS16&gt;=AU$23,AT16&gt;=AU$27,AS16&lt;&gt;"",AM16=""),AND(BT16&gt;=BX$23,BU16&gt;=BX$27,BT16&lt;&gt;"",BP16=""),AND(BV16&gt;=BX$23,BW16&gt;=BX$27,BV16&lt;&gt;"",BP16=""),AND(CW16&gt;=DA$23,CX16&gt;=DA$27,CW16&lt;&gt;"",CS16=""),AND(CY16&gt;=DA$23,CZ16&gt;=DA$27,CY16&lt;&gt;"",CS16=""),AND(EA16&gt;=EE$23,EB16&gt;=EE$27,EA16&lt;&gt;""),AND(EC16&gt;=EE$23,ED16&gt;=EE$27,EC16&lt;&gt;""),AND(FC16&gt;=FG$23,FD16&gt;=FG$27,FC16&lt;&gt;""),AND(FE16&gt;=FG$23,FF16&gt;=FG$27,FE16&lt;&gt;""),AND(GE16&gt;=GI$23,GF16&gt;=GI$27,GE16&lt;&gt;""),AND(GG16&gt;=GI$23,GH16&gt;=GI$27,GG16&lt;&gt;""),AND(HG16&gt;=HK$23,HH16&gt;=HK$27,HG16&lt;&gt;""),AND(HI16&gt;=HK$23,HJ16&gt;=HK$27,HI16&lt;&gt;""),AND(II16&gt;=IM$23,IJ16&gt;=IM$27,II16&lt;&gt;""),AND(IK16&gt;=IM$23,IL16&gt;=IM$27,IK16&lt;&gt;""),AND(JK16&gt;=JO$23,JL16&gt;=JO$27,JK16&lt;&gt;""),AND(JM16&gt;=JO$23,JN16&gt;=JO$27,JM16&lt;&gt;""),AND(KM16&gt;=KQ$23,KN16&gt;=KQ$27,KM16&lt;&gt;""),AND(KO16&gt;=KQ$23,KP16&gt;=KQ$27,KO16&lt;&gt;""),AND(LO16&gt;=LS$23,LP16&gt;=LS$27,LO16&lt;&gt;""),AND(LQ16&gt;=LS$23,LR16&gt;=LS$27,LQ16&lt;&gt;""),AND(MQ16&gt;=MU$23,MR16&gt;=MU$27,MQ16&lt;&gt;""),AND(MS16&gt;=MU$23,MT16&gt;=MU$27,MS16&lt;&gt;""),AND(NS16&gt;=NW$23,NT16&gt;=NW$27,NS16&lt;&gt;""),AND(NU16&gt;=NW$23,NV16&gt;=NW$27,NU16&lt;&gt;""),AND(OU16&gt;=OY$23,OV16&gt;=OY$27,OU16&lt;&gt;""),AND(OW16&gt;=OY$23,OX16&gt;=OY$27,OW16&lt;&gt;""),AND(PW16&gt;=QA$23,PX16&gt;=QA$27,PW16&lt;&gt;""),AND(PY16&gt;=QA$23,PZ16&gt;=QA$27,PY16&lt;&gt;""),AND(QY16&gt;=RC$23,QZ16&gt;=RC$27,QY16&lt;&gt;""),AND(RA16&gt;=RC$23,RB16&gt;=RC$27,RA16&lt;&gt;""),AND(SA16&gt;=SE$23,SB16&gt;=SE$27,SA16&lt;&gt;""),AND(SC16&gt;=SE$23,SD16&gt;=SE$27,SC16&lt;&gt;""),AND(TC16&gt;=TG$23,TD16&gt;=TG$27,TC16&lt;&gt;""),AND(TE16&gt;=TG$23,TF16&gt;=TG$27,TE16&lt;&gt;"")),"Excellence",IF(I16="P","Worlds Team",IF(F16="P","National Team","")))))</f>
        <v/>
      </c>
      <c r="I16" s="3" t="str">
        <f>IF(OR(AND(AQ16&gt;=AU$22,AR16&gt;=AU$26,AQ16&lt;&gt;"",AM16=""),AND(AS16&gt;=AU$22,AT16&gt;=AU$26,AS16&lt;&gt;"",AM16=""),AND(BT16&gt;=BX$22,BU16&gt;=BX$26,BT16&lt;&gt;"",BP16=""),AND(BV16&gt;=BX$22,BW16&gt;=BX$26,BV16&lt;&gt;"",BP16=""),AND(CW16&gt;=DA$22,CX16&gt;=DA$26,CW16&lt;&gt;"",CS16=""),AND(CY16&gt;=DA$22,CZ16&gt;=DA$26,CY16&lt;&gt;"",CS16=""),AND(EA16&gt;=EE$22,EB16&gt;=EE$26,EA16&lt;&gt;""),AND(EC16&gt;=EE$22,ED16&gt;=EE$26,EC16&lt;&gt;""),AND(FC16&gt;=FG$22,FD16&gt;=FG$26,FC16&lt;&gt;""),AND(FE16&gt;=FG$22,FF16&gt;=FG$26,FE16&lt;&gt;""),AND(GE16&gt;=GI$22,GF16&gt;=GI$26,GE16&lt;&gt;""),AND(GG16&gt;=GI$22,GH16&gt;=GI$26,GG16&lt;&gt;""),AND(HG16&gt;=HK$22,HH16&gt;=HK$26,HG16&lt;&gt;""),AND(HI16&gt;=HK$22,HJ16&gt;=HK$26,HI16&lt;&gt;""),AND(II16&gt;=IM$22,IJ16&gt;=IM$26,II16&lt;&gt;""),AND(IK16&gt;=IM$22,IL16&gt;=IM$26,IK16&lt;&gt;""),AND(JK16&gt;=JO$22,JL16&gt;=JO$26,JK16&lt;&gt;""),AND(JM16&gt;=JO$22,JN16&gt;=JO$26,JM16&lt;&gt;""),AND(KM16&gt;=KQ$22,KN16&gt;=KQ$26,KM16&lt;&gt;""),AND(KO16&gt;=KQ$22,KP16&gt;=KQ$26,KO16&lt;&gt;""),AND(LO16&gt;=LS$22,LP16&gt;=LS$26,LO16&lt;&gt;""),AND(LQ16&gt;=LS$22,LR16&gt;=LS$26,LQ16&lt;&gt;""),AND(MQ16&gt;=MU$22,MR16&gt;=MU$26,MQ16&lt;&gt;""),AND(MS16&gt;=MU$22,MT16&gt;=MU$26,MS16&lt;&gt;""),AND(NS16&gt;=NW$22,NT16&gt;=NW$26,NS16&lt;&gt;""),AND(NU16&gt;=NW$22,NV16&gt;=NW$26,NU16&lt;&gt;""),AND(OU16&gt;=OY$22,OV16&gt;=OY$26,OU16&lt;&gt;""),AND(OW16&gt;=OY$22,OX16&gt;=OY$26,OW16&lt;&gt;""),AND(PW16&gt;=QA$22,PX16&gt;=QA$26,PW16&lt;&gt;""),AND(PY16&gt;=QA$22,PZ16&gt;=QA$26,PY16&lt;&gt;""),AND(QY16&gt;=RC$22,QZ16&gt;=RC$26,QY16&lt;&gt;""),AND(RA16&gt;=RC$22,RB16&gt;=RC$26,RA16&lt;&gt;""),AND(SA16&gt;=SE$22,SB16&gt;=SE$26,SA16&lt;&gt;""),AND(SC16&gt;=SE$22,SD16&gt;=SE$26,SC16&lt;&gt;""),AND(TC16&gt;=TG$22,TD16&gt;=TG$26,TC16&lt;&gt;""),AND(TE16&gt;=TG$22,TF16&gt;=TG$26,TE16&lt;&gt;"")),"P","")</f>
        <v/>
      </c>
      <c r="J16" s="8">
        <f>IF(COUNT(AO16,BR16,CU16)&gt;0,LARGE((AO16,BR16,CU16),1),0)</f>
        <v>39.200000000000003</v>
      </c>
      <c r="K16" s="8" t="str">
        <f>IF(J16=0,"",IF(J16=CU16,$BY$1,IF(J16=BR16,$AV$1,IF(J16=AO16,$S$1,""))))</f>
        <v>2025 Elite Canada</v>
      </c>
      <c r="L16" s="8">
        <f>IF(COUNT(AO16,BR16,CU16)&gt;1,LARGE((AO16,BR16,CU16),2),0)</f>
        <v>37.6</v>
      </c>
      <c r="M16" s="8" t="str">
        <f>IF(K16=0,"",IF(AND(L16=J16,L16=AO16,K16=BR16),$S$1,IF(AND(L16=J16,L16=AO16,L16=CU16),$S$1,IF(AND(L16=J16,L16=CU16,L16=BR16),$AV$1,IF(L16=CU16,$BY$1,IF(L16=BR16,$AV$1,IF(L16=AO16,$S$1,"")))))))</f>
        <v>2025 Nationals</v>
      </c>
      <c r="N16" s="8">
        <f>IF(MAX(AT16,BW16,CZ16)&gt;0,MAX(AT16,BW16,CZ16),0)</f>
        <v>38.4</v>
      </c>
      <c r="O16" s="8" t="str">
        <f>IF(N16=0,"",IF(N16=CZ16,$BY$1,IF(N16=BW16,$AV$1,IF(N16=AT16,$S$1,""))))</f>
        <v>2025 Elite Canada</v>
      </c>
      <c r="P16" s="8" t="str">
        <f>IF(MAX(DB16:DC16)&gt;0,MAX(DB16:DC16),"")</f>
        <v/>
      </c>
      <c r="Q16" s="11" t="str">
        <f>IF(P16="","",IF(P16=DB16,"("&amp;DB$2&amp;")",IF(P16=DC16,"("&amp;DC$2&amp;")")))</f>
        <v/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>IF(SUM(T16,X16)&gt;0,SUM(T16,X16),"")</f>
        <v/>
      </c>
      <c r="AO16" s="40" t="str">
        <f>IF(SUM(S16:T16,V16:X16,Z16)-U16-Y16&gt;0,SUM(S16:T16,V16:X16,Z16)-U16-Y16,"")</f>
        <v/>
      </c>
      <c r="AP16" s="40" t="str">
        <f>IF(SUM(AA16:AB16,AD16)-AC16&gt;0,SUM(AA16:AB16,AD16)-AC16,"")</f>
        <v/>
      </c>
      <c r="AQ16" s="40" t="str">
        <f>IF(SUM(T16,X16,AB16)&gt;0,SUM(T16,X16,AB16),"")</f>
        <v/>
      </c>
      <c r="AR16" s="40" t="str">
        <f>IF(SUM(AO16,AP16)&gt;0,SUM(AO16,AP16),"")</f>
        <v/>
      </c>
      <c r="AS16" s="40" t="str">
        <f>IF(SUM(AF16,AJ16)&gt;0,SUM(AF16,AJ16),"")</f>
        <v/>
      </c>
      <c r="AT16" s="40" t="str">
        <f>IF(SUM(AE16:AF16,AH16:AJ16,AL16)-SUM(AG16,AK16)&gt;0,SUM(AE16:AF16,AH16:AJ16,AL16)-SUM(AG16,AK16),"")</f>
        <v/>
      </c>
      <c r="AU16" s="40" t="str">
        <f>IF(SUM(AO16,AP16,AT16)&gt;0,SUM(AO16,AP16,AT16),"")</f>
        <v/>
      </c>
      <c r="AV16" s="18">
        <v>16.8</v>
      </c>
      <c r="AW16" s="18">
        <v>3.5</v>
      </c>
      <c r="AX16" s="18">
        <v>0.5</v>
      </c>
      <c r="AY16" s="18">
        <v>0.7</v>
      </c>
      <c r="AZ16" s="18">
        <v>14.6</v>
      </c>
      <c r="BA16" s="18">
        <v>4.0999999999999996</v>
      </c>
      <c r="BB16" s="18">
        <v>0</v>
      </c>
      <c r="BC16" s="18">
        <v>0</v>
      </c>
      <c r="BD16" s="18"/>
      <c r="BE16" s="18"/>
      <c r="BF16" s="18"/>
      <c r="BG16" s="18"/>
      <c r="BH16" s="18">
        <v>16.899999999999999</v>
      </c>
      <c r="BI16" s="18">
        <v>3.8</v>
      </c>
      <c r="BJ16" s="18">
        <v>0.4</v>
      </c>
      <c r="BK16" s="18">
        <v>0.7</v>
      </c>
      <c r="BL16" s="18">
        <v>15.5</v>
      </c>
      <c r="BM16" s="18">
        <v>1.9</v>
      </c>
      <c r="BN16" s="18">
        <v>0</v>
      </c>
      <c r="BO16" s="18">
        <v>0</v>
      </c>
      <c r="BP16" s="28"/>
      <c r="BQ16" s="11">
        <f>IF(SUM(AW16,BA16)&gt;0,SUM(AW16,BA16),"")</f>
        <v>7.6</v>
      </c>
      <c r="BR16" s="11">
        <f>IF(SUM(AV16:AW16,AY16:BA16,BC16)-AX16-BB16&gt;0,SUM(AV16:AW16,AY16:BA16,BC16)-AX16-BB16,"")</f>
        <v>39.200000000000003</v>
      </c>
      <c r="BS16" s="11" t="str">
        <f>IF(SUM(BD16:BE16,BG16)-BF16&gt;0,SUM(BD16:BE16,BG16)-BF16,"")</f>
        <v/>
      </c>
      <c r="BT16" s="11">
        <f>IF(SUM(AW16,BA16,BE16)&gt;0,SUM(AW16,BA16,BE16),"")</f>
        <v>7.6</v>
      </c>
      <c r="BU16" s="11">
        <f>IF(SUM(BR16,BS16)&gt;0,SUM(BR16,BS16),"")</f>
        <v>39.200000000000003</v>
      </c>
      <c r="BV16" s="11">
        <f>IF(SUM(BI16,BM16)&gt;0,SUM(BI16,BM16),"")</f>
        <v>5.6999999999999993</v>
      </c>
      <c r="BW16" s="11">
        <f>IF(SUM(BH16:BI16,BK16:BM16,BO16)-SUM(BJ16,BN16)&gt;0,SUM(BH16:BI16,BK16:BM16,BO16)-SUM(BJ16,BN16),"")</f>
        <v>38.4</v>
      </c>
      <c r="BX16" s="11">
        <f>IF(SUM(BR16,BS16,BW16)&gt;0,SUM(BR16,BS16,BW16),"")</f>
        <v>77.599999999999994</v>
      </c>
      <c r="BY16" s="19">
        <v>16.100000000000001</v>
      </c>
      <c r="BZ16" s="19">
        <v>3.8</v>
      </c>
      <c r="CA16" s="19">
        <v>0.4</v>
      </c>
      <c r="CB16" s="19">
        <v>0.7</v>
      </c>
      <c r="CC16" s="19">
        <v>15.5</v>
      </c>
      <c r="CD16" s="19">
        <v>1.9</v>
      </c>
      <c r="CE16" s="19">
        <v>0</v>
      </c>
      <c r="CF16" s="19">
        <v>0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>IF(SUM(BZ16,CD16)&gt;0,SUM(BZ16,CD16),"")</f>
        <v>5.6999999999999993</v>
      </c>
      <c r="CU16" s="40">
        <f>IF(SUM(BY16:BZ16,CB16:CD16,CF16)-CA16-CE16&gt;0,SUM(BY16:BZ16,CB16:CD16,CF16)-CA16-CE16,"")</f>
        <v>37.6</v>
      </c>
      <c r="CV16" s="40" t="str">
        <f>IF(SUM(CG16:CH16,CJ16)-CI16&gt;0,SUM(CG16:CH16,CJ16)-CI16,"")</f>
        <v/>
      </c>
      <c r="CW16" s="40">
        <f>IF(SUM(BZ16,CD16,CH16)&gt;0,SUM(BZ16,CD16,CH16),"")</f>
        <v>5.6999999999999993</v>
      </c>
      <c r="CX16" s="40">
        <f>IF(SUM(CU16,CV16)&gt;0,SUM(CU16,CV16),"")</f>
        <v>37.6</v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>
        <f>IF(SUM(CU16,CV16,CZ16)&gt;0,SUM(CU16,CV16,CZ16),"")</f>
        <v>37.6</v>
      </c>
      <c r="DB16" s="51" t="str">
        <f>IF(MAX(DY16,FA16,GC16,HE16,IG16,JI16,KK16,LM16,MO16,NQ16,OS16,PU16,QW16,RY16,TA16)-IF(L16="",0,L16)&gt;0.001,MAX(DY16,FA16,GC16,HE16,IG16,JI16,KK16,LM16,MO16,NQ16,OS16,PU16,QW16,RY16,TA16)-IF(L16="",0,L16),"")</f>
        <v/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16.450000000000003</v>
      </c>
      <c r="TI16" s="26">
        <f>IF($CS16="P",BZ16,(BZ16+AW16)/2)</f>
        <v>3.65</v>
      </c>
      <c r="TJ16" s="26">
        <f>IF($CS16="P",CA16,(CA16+AX16)/2)</f>
        <v>0.45</v>
      </c>
      <c r="TK16" s="26">
        <f>IF($CS16="P",CB16,(CB16+AY16)/2)</f>
        <v>0.7</v>
      </c>
      <c r="TL16" s="26">
        <f>IF($CS16="P",CC16,(CC16+AZ16)/2)</f>
        <v>15.05</v>
      </c>
      <c r="TM16" s="26">
        <f>IF($CS16="P",CD16,(CD16+BA16)/2)</f>
        <v>3</v>
      </c>
      <c r="TN16" s="26">
        <f>IF($CS16="P",CE16,(CE16+BB16)/2)</f>
        <v>0</v>
      </c>
      <c r="TO16" s="26">
        <f>IF($CS16="P",CF16,(CF16+BC16)/2)</f>
        <v>0</v>
      </c>
      <c r="TP16" s="26">
        <f>IF($CS16="P",CG16,(CG16+BD16)/2)</f>
        <v>0</v>
      </c>
      <c r="TQ16" s="26">
        <f>IF($CS16="P",CH16,(CH16+BE16)/2)</f>
        <v>0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8.4499999999999993</v>
      </c>
      <c r="TU16" s="26">
        <f>IF($CS16="P",CL16,(CL16+BI16)/2)</f>
        <v>1.9</v>
      </c>
      <c r="TV16" s="26">
        <f>IF($CS16="P",CM16,(CM16+BJ16)/2)</f>
        <v>0.2</v>
      </c>
      <c r="TW16" s="26">
        <f>IF($CS16="P",CN16,(CN16+BK16)/2)</f>
        <v>0.35</v>
      </c>
      <c r="TX16" s="26">
        <f>IF($CS16="P",CO16,(CO16+BL16)/2)</f>
        <v>7.75</v>
      </c>
      <c r="TY16" s="26">
        <f>IF($CS16="P",CP16,(CP16+BM16)/2)</f>
        <v>0.95</v>
      </c>
      <c r="TZ16" s="26">
        <f>IF($CS16="P",CQ16,(CQ16+BN16)/2)</f>
        <v>0</v>
      </c>
      <c r="UA16" s="26">
        <f>IF($CS16="P",CR16,(CR16+BO16)/2)</f>
        <v>0</v>
      </c>
      <c r="UB16" s="28" t="s">
        <v>53</v>
      </c>
      <c r="UC16" s="11">
        <f>IF(SUM(TI16,TM16)&gt;0,SUM(TI16,TM16),"")</f>
        <v>6.65</v>
      </c>
      <c r="UD16" s="11">
        <f>IF(SUM(TH16:TI16,TK16:TM16,TO16)-TJ16-TN16&gt;0,SUM(TH16:TI16,TK16:TM16,TO16)-TJ16-TN16,"")</f>
        <v>38.4</v>
      </c>
      <c r="UE16" s="11" t="str">
        <f>IF(SUM(TP16:TQ16,TS16)-TR16&gt;0,SUM(TP16:TQ16,TS16)-TR16,"")</f>
        <v/>
      </c>
      <c r="UF16" s="11">
        <f>IF(SUM(TI16,TM16,TQ16)&gt;0,SUM(TI16,TM16,TQ16),"")</f>
        <v>6.65</v>
      </c>
      <c r="UG16" s="11">
        <f>IF(SUM(UD16,UE16)&gt;0,SUM(UD16,UE16),"")</f>
        <v>38.4</v>
      </c>
      <c r="UH16" s="11">
        <f>IF(SUM(TU16,TY16)&gt;0,SUM(TU16,TY16),"")</f>
        <v>2.8499999999999996</v>
      </c>
      <c r="UI16" s="11">
        <f>IF(SUM(TT16:TU16,TW16:TY16,UA16)-SUM(TV16,TZ16)&gt;0,SUM(TT16:TU16,TW16:TY16,UA16)-SUM(TV16,TZ16),"")</f>
        <v>19.2</v>
      </c>
      <c r="UJ16" s="11">
        <f>IF(SUM(UD16,UE16,UI16)&gt;0,SUM(UD16,UE16,UI16),"")</f>
        <v>57.599999999999994</v>
      </c>
    </row>
    <row r="17" spans="1:55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190</v>
      </c>
      <c r="C17" s="4" t="s">
        <v>5</v>
      </c>
      <c r="D17" s="4">
        <v>2004</v>
      </c>
      <c r="E17" s="9">
        <f>SUM(J17:P17)+SUM(J17:M17)*0.0000001+SUM(J17)*0.0000000000001</f>
        <v>115.10000730000395</v>
      </c>
      <c r="F17" s="3" t="str">
        <f>IF(OR(AND(AN17&gt;=AU$21,AO17&gt;=AU$25,AN17&lt;&gt;"",AM17=""),AND(AS17&gt;=AU$21,AT17&gt;=AU$25,AS17&lt;&gt;"",AM17=""),AND(BQ17&gt;=BX$21,BR17&gt;=BX$25,BQ17&lt;&gt;"",BP17=""),AND(BV17&gt;=BX$21,BW17&gt;=BX$25,BV17&lt;&gt;"",BP17=""),AND(CT17&gt;=DA$21,CU17&gt;=DA$25,CT17&lt;&gt;"",CS17=""),AND(CY17&gt;=DA$21,CZ17&gt;=DA$25,CY17&lt;&gt;""),AND(DX17&gt;=EE$21,DY17&gt;=EE$25,DX17&lt;&gt;""),AND(EC17&gt;=EE$21,ED17&gt;=EE$25,EC17&lt;&gt;""),AND(EZ17&gt;=FG$21,FA17&gt;=FG$25,EZ17&lt;&gt;""),AND(FE17&gt;=FG$21,FF17&gt;=FG$25,FE17&lt;&gt;""),AND(GB17&gt;=GI$21,GC17&gt;=GI$25,GB17&lt;&gt;""),AND(GG17&gt;=GI$21,GH17&gt;=GI$25,GG17&lt;&gt;""),AND(HD17&gt;=HK$21,HE17&gt;=HK$25,HD17&lt;&gt;""),AND(HI17&gt;=HK$21,HJ17&gt;=HK$25,HI17&lt;&gt;""),AND(IF17&gt;=IM$21,IG17&gt;=IM$25,IF17&lt;&gt;""),AND(IK17&gt;=IM$21,IL17&gt;=IM$25,IK17&lt;&gt;""),AND(JH17&gt;=JO$21,JI17&gt;=JO$25,JH17&lt;&gt;""),AND(JM17&gt;=JO$21,JN17&gt;=JO$25,JM17&lt;&gt;""),AND(KJ17&gt;=KQ$21,KK17&gt;=KQ$25,KJ17&lt;&gt;""),AND(KO17&gt;=KQ$21,KP17&gt;=KQ$25,KO17&lt;&gt;""),AND(LL17&gt;=LS$21,LM17&gt;=LS$25,LL17&lt;&gt;""),AND(LQ17&gt;=LS$21,LR17&gt;=LS$25,LQ17&lt;&gt;""),AND(MN17&gt;=MU$21,MO17&gt;=MU$25,MN17&lt;&gt;""),AND(MS17&gt;=MU$21,MT17&gt;=MU$25,MS17&lt;&gt;""),AND(NP17&gt;=NW$21,NQ17&gt;=NW$25,NP17&lt;&gt;""),AND(NU17&gt;=NW$21,NV17&gt;=NW$25,NU17&lt;&gt;""),AND(OR17&gt;=OY$21,OS17&gt;=OY$25,OR17&lt;&gt;""),AND(OW17&gt;=OY$21,OX17&gt;=OY$25,OW17&lt;&gt;""),AND(PT17&gt;=QA$21,PU17&gt;=QA$25,PT17&lt;&gt;""),AND(PY17&gt;=QA$21,PZ17&gt;=QA$25,PY17&lt;&gt;""),AND(QV17&gt;=RC$21,QW17&gt;=RC$25,QV17&lt;&gt;""),AND(RA17&gt;=RC$21,RB17&gt;=RC$25,RA17&lt;&gt;""),AND(RX17&gt;=SE$21,RY17&gt;=SE$25,RX17&lt;&gt;""),AND(SC17&gt;=SE$21,SD17&gt;=SE$25,SC17&lt;&gt;""),AND(SZ17&gt;=TG$21,TA17&gt;=TG$25,SZ17&lt;&gt;""),AND(TF17&gt;=TG$21,TG17&gt;=TG$25,TF17&lt;&gt;"")),"P","")</f>
        <v/>
      </c>
      <c r="G17" s="3" t="str">
        <f>IF(OR(AND(AO17&gt;=AU$25,AO17&lt;&gt;"",AM17=""),AND(AT17&gt;=AU$25,AT17&lt;&gt;"",AM17=""),AND(BR17&gt;=BX$25,BR17&lt;&gt;"",BP17=""),AND(BW17&gt;=BX$25,BW17&lt;&gt;"",BP17=""),AND(CU17&gt;=DA$25,CU17&lt;&gt;"",CS17=""),AND(CZ17&gt;=DA$25,CZ17&lt;&gt;"",CS17=""),AND(DY17&gt;=EE$25,DY17&lt;&gt;""),AND(ED17&gt;=EE$25,ED17&lt;&gt;""),AND(FA17&gt;=FG$25,FA17&lt;&gt;""),AND(FF17&gt;=FG$25,FF17&lt;&gt;""),AND(GC17&gt;=GI$25,GC17&lt;&gt;""),AND(GH17&gt;=GI$25,GH17&lt;&gt;""),AND(HE17&gt;=HK$25,HE17&lt;&gt;""),AND(HJ17&gt;=HK$25,HJ17&lt;&gt;""),AND(IG17&gt;=IM$25,IG17&lt;&gt;""),AND(IL17&gt;=IM$25,IL17&lt;&gt;""),AND(JI17&gt;=JO$25,JI17&lt;&gt;""),AND(JN17&gt;=JO$25,JN17&lt;&gt;""),AND(KK17&gt;=KQ$25,KK17&lt;&gt;""),AND(KP17&gt;=KQ$25,KP17&lt;&gt;""),AND(LM17&gt;=LS$25,LM17&lt;&gt;""),AND(LR17&gt;=LS$25,LR17&lt;&gt;""),AND(MO17&gt;=MU$25,MO17&lt;&gt;""),AND(MT17&gt;=MU$25,MT17&lt;&gt;""),AND(NQ17&gt;=NW$25,NQ17&lt;&gt;""),AND(NV17&gt;=NW$25,NV17&lt;&gt;""),AND(OS17&gt;=OY$25,OS17&lt;&gt;""),AND(OX17&gt;=OY$25,OX17&lt;&gt;""),AND(PU17&gt;=QA$25,PU17&lt;&gt;""),AND(PZ17&gt;=QA$25,PZ17&lt;&gt;""),AND(QW17&gt;=RC$25,QW17&lt;&gt;""),AND(RB17&gt;=RC$25,RB17&lt;&gt;""),AND(RY17&gt;=SE$25,RY17&lt;&gt;""),AND(SD17&gt;=SE$25,SD17&lt;&gt;""),AND(TA17&gt;=TG$25,TA17&lt;&gt;""),AND(TG17&gt;=TG$25,TG17&lt;&gt;"")),"P","")</f>
        <v/>
      </c>
      <c r="H17" s="36" t="str">
        <f>IF(AND(G17="P",F17=""),"No DD",IF(OR(AND(AQ17&gt;=AU$24,AR17&gt;=AU$28,AQ17&lt;&gt;"",AM17=""),AND(AS17&gt;=AU$24,AT17&gt;=AU$28,AS17&lt;&gt;"",AM17=""),AND(BT17&gt;=BX$24,BU17&gt;=BX$28,BT17&lt;&gt;"",BP17=""),AND(BV17&gt;=BX$24,BW17&gt;=BX$28,BV17&lt;&gt;"",BP17=""),AND(CW17&gt;=DA$24,CX17&gt;=DA$28,CW17&lt;&gt;"",CS17=""),AND(CY17&gt;=DA$24,CZ17&gt;=DA$28,CY17&lt;&gt;"",CS17=""),AND(EA17&gt;=EE$24,EB17&gt;=EE$28,EA17&lt;&gt;""),AND(EC17&gt;=EE$24,ED17&gt;=EE$28,EC17&lt;&gt;""),AND(FC17&gt;=FG$24,FD17&gt;=FG$28,FC17&lt;&gt;""),AND(FE17&gt;=FG$24,FF17&gt;=FG$28,FE17&lt;&gt;""),AND(GE17&gt;=GI$24,GF17&gt;=GI$28,GE17&lt;&gt;""),AND(GG17&gt;=GI$24,GH17&gt;=GI$28,GG17&lt;&gt;""),AND(HG17&gt;=HK$24,HH17&gt;=HK$28,HG17&lt;&gt;""),AND(HI17&gt;=HK$24,HJ17&gt;=HK$28,HI17&lt;&gt;""),AND(II17&gt;=IM$24,IJ17&gt;=IM$28,II17&lt;&gt;""),AND(IK17&gt;=IM$24,IL17&gt;=IM$28,IK17&lt;&gt;""),AND(JK17&gt;=JO$24,JL17&gt;=JO$28,JK17&lt;&gt;""),AND(JM17&gt;=JO$24,JN17&gt;=JO$28,JM17&lt;&gt;""),AND(KM17&gt;=KQ$24,KN17&gt;=KQ$28,KM17&lt;&gt;""),AND(KO17&gt;=KQ$24,KP17&gt;=KQ$28,KO17&lt;&gt;""),AND(LO17&gt;=LS$24,LP17&gt;=LS$28,LO17&lt;&gt;""),AND(LQ17&gt;=LS$24,LR17&gt;=LS$28,LQ17&lt;&gt;""),AND(MQ17&gt;=MU$24,MR17&gt;=MU$28,MQ17&lt;&gt;""),AND(MS17&gt;=MU$24,MT17&gt;=MU$28,MS17&lt;&gt;""),AND(NS17&gt;=NW$24,NT17&gt;=NW$28,NS17&lt;&gt;""),AND(NU17&gt;=NW$24,NV17&gt;=NW$28,NU17&lt;&gt;""),AND(OU17&gt;=OY$24,OV17&gt;=OY$28,OU17&lt;&gt;""),AND(OW17&gt;=OY$24,OX17&gt;=OY$28,OW17&lt;&gt;""),AND(PW17&gt;=QA$24,PX17&gt;=QA$28,PW17&lt;&gt;""),AND(PY17&gt;=QA$24,PZ17&gt;=QA$28,PY17&lt;&gt;""),AND(QY17&gt;=RC$24,QZ17&gt;=RC$28,QY17&lt;&gt;""),AND(RA17&gt;=RC$24,RB17&gt;=RC$28,RA17&lt;&gt;""),AND(SA17&gt;=SE$24,SB17&gt;=SE$28,SA17&lt;&gt;""),AND(SC17&gt;=SE$24,SD17&gt;=SE$28,SC17&lt;&gt;""),AND(TC17&gt;=TG$24,TD17&gt;=TG$28,TC17&lt;&gt;""),AND(TE17&gt;=TG$24,TF17&gt;=TG$28,TE17&lt;&gt;"")),"Merit",IF(OR(AND(AQ17&gt;=AU$23,AR17&gt;=AU$27,AQ17&lt;&gt;"",AM17=""),AND(AS17&gt;=AU$23,AT17&gt;=AU$27,AS17&lt;&gt;"",AM17=""),AND(BT17&gt;=BX$23,BU17&gt;=BX$27,BT17&lt;&gt;"",BP17=""),AND(BV17&gt;=BX$23,BW17&gt;=BX$27,BV17&lt;&gt;"",BP17=""),AND(CW17&gt;=DA$23,CX17&gt;=DA$27,CW17&lt;&gt;"",CS17=""),AND(CY17&gt;=DA$23,CZ17&gt;=DA$27,CY17&lt;&gt;"",CS17=""),AND(EA17&gt;=EE$23,EB17&gt;=EE$27,EA17&lt;&gt;""),AND(EC17&gt;=EE$23,ED17&gt;=EE$27,EC17&lt;&gt;""),AND(FC17&gt;=FG$23,FD17&gt;=FG$27,FC17&lt;&gt;""),AND(FE17&gt;=FG$23,FF17&gt;=FG$27,FE17&lt;&gt;""),AND(GE17&gt;=GI$23,GF17&gt;=GI$27,GE17&lt;&gt;""),AND(GG17&gt;=GI$23,GH17&gt;=GI$27,GG17&lt;&gt;""),AND(HG17&gt;=HK$23,HH17&gt;=HK$27,HG17&lt;&gt;""),AND(HI17&gt;=HK$23,HJ17&gt;=HK$27,HI17&lt;&gt;""),AND(II17&gt;=IM$23,IJ17&gt;=IM$27,II17&lt;&gt;""),AND(IK17&gt;=IM$23,IL17&gt;=IM$27,IK17&lt;&gt;""),AND(JK17&gt;=JO$23,JL17&gt;=JO$27,JK17&lt;&gt;""),AND(JM17&gt;=JO$23,JN17&gt;=JO$27,JM17&lt;&gt;""),AND(KM17&gt;=KQ$23,KN17&gt;=KQ$27,KM17&lt;&gt;""),AND(KO17&gt;=KQ$23,KP17&gt;=KQ$27,KO17&lt;&gt;""),AND(LO17&gt;=LS$23,LP17&gt;=LS$27,LO17&lt;&gt;""),AND(LQ17&gt;=LS$23,LR17&gt;=LS$27,LQ17&lt;&gt;""),AND(MQ17&gt;=MU$23,MR17&gt;=MU$27,MQ17&lt;&gt;""),AND(MS17&gt;=MU$23,MT17&gt;=MU$27,MS17&lt;&gt;""),AND(NS17&gt;=NW$23,NT17&gt;=NW$27,NS17&lt;&gt;""),AND(NU17&gt;=NW$23,NV17&gt;=NW$27,NU17&lt;&gt;""),AND(OU17&gt;=OY$23,OV17&gt;=OY$27,OU17&lt;&gt;""),AND(OW17&gt;=OY$23,OX17&gt;=OY$27,OW17&lt;&gt;""),AND(PW17&gt;=QA$23,PX17&gt;=QA$27,PW17&lt;&gt;""),AND(PY17&gt;=QA$23,PZ17&gt;=QA$27,PY17&lt;&gt;""),AND(QY17&gt;=RC$23,QZ17&gt;=RC$27,QY17&lt;&gt;""),AND(RA17&gt;=RC$23,RB17&gt;=RC$27,RA17&lt;&gt;""),AND(SA17&gt;=SE$23,SB17&gt;=SE$27,SA17&lt;&gt;""),AND(SC17&gt;=SE$23,SD17&gt;=SE$27,SC17&lt;&gt;""),AND(TC17&gt;=TG$23,TD17&gt;=TG$27,TC17&lt;&gt;""),AND(TE17&gt;=TG$23,TF17&gt;=TG$27,TE17&lt;&gt;"")),"Excellence",IF(I17="P","Worlds Team",IF(F17="P","National Team","")))))</f>
        <v/>
      </c>
      <c r="I17" s="3" t="str">
        <f>IF(OR(AND(AQ17&gt;=AU$22,AR17&gt;=AU$26,AQ17&lt;&gt;"",AM17=""),AND(AS17&gt;=AU$22,AT17&gt;=AU$26,AS17&lt;&gt;"",AM17=""),AND(BT17&gt;=BX$22,BU17&gt;=BX$26,BT17&lt;&gt;"",BP17=""),AND(BV17&gt;=BX$22,BW17&gt;=BX$26,BV17&lt;&gt;"",BP17=""),AND(CW17&gt;=DA$22,CX17&gt;=DA$26,CW17&lt;&gt;"",CS17=""),AND(CY17&gt;=DA$22,CZ17&gt;=DA$26,CY17&lt;&gt;"",CS17=""),AND(EA17&gt;=EE$22,EB17&gt;=EE$26,EA17&lt;&gt;""),AND(EC17&gt;=EE$22,ED17&gt;=EE$26,EC17&lt;&gt;""),AND(FC17&gt;=FG$22,FD17&gt;=FG$26,FC17&lt;&gt;""),AND(FE17&gt;=FG$22,FF17&gt;=FG$26,FE17&lt;&gt;""),AND(GE17&gt;=GI$22,GF17&gt;=GI$26,GE17&lt;&gt;""),AND(GG17&gt;=GI$22,GH17&gt;=GI$26,GG17&lt;&gt;""),AND(HG17&gt;=HK$22,HH17&gt;=HK$26,HG17&lt;&gt;""),AND(HI17&gt;=HK$22,HJ17&gt;=HK$26,HI17&lt;&gt;""),AND(II17&gt;=IM$22,IJ17&gt;=IM$26,II17&lt;&gt;""),AND(IK17&gt;=IM$22,IL17&gt;=IM$26,IK17&lt;&gt;""),AND(JK17&gt;=JO$22,JL17&gt;=JO$26,JK17&lt;&gt;""),AND(JM17&gt;=JO$22,JN17&gt;=JO$26,JM17&lt;&gt;""),AND(KM17&gt;=KQ$22,KN17&gt;=KQ$26,KM17&lt;&gt;""),AND(KO17&gt;=KQ$22,KP17&gt;=KQ$26,KO17&lt;&gt;""),AND(LO17&gt;=LS$22,LP17&gt;=LS$26,LO17&lt;&gt;""),AND(LQ17&gt;=LS$22,LR17&gt;=LS$26,LQ17&lt;&gt;""),AND(MQ17&gt;=MU$22,MR17&gt;=MU$26,MQ17&lt;&gt;""),AND(MS17&gt;=MU$22,MT17&gt;=MU$26,MS17&lt;&gt;""),AND(NS17&gt;=NW$22,NT17&gt;=NW$26,NS17&lt;&gt;""),AND(NU17&gt;=NW$22,NV17&gt;=NW$26,NU17&lt;&gt;""),AND(OU17&gt;=OY$22,OV17&gt;=OY$26,OU17&lt;&gt;""),AND(OW17&gt;=OY$22,OX17&gt;=OY$26,OW17&lt;&gt;""),AND(PW17&gt;=QA$22,PX17&gt;=QA$26,PW17&lt;&gt;""),AND(PY17&gt;=QA$22,PZ17&gt;=QA$26,PY17&lt;&gt;""),AND(QY17&gt;=RC$22,QZ17&gt;=RC$26,QY17&lt;&gt;""),AND(RA17&gt;=RC$22,RB17&gt;=RC$26,RA17&lt;&gt;""),AND(SA17&gt;=SE$22,SB17&gt;=SE$26,SA17&lt;&gt;""),AND(SC17&gt;=SE$22,SD17&gt;=SE$26,SC17&lt;&gt;""),AND(TC17&gt;=TG$22,TD17&gt;=TG$26,TC17&lt;&gt;""),AND(TE17&gt;=TG$22,TF17&gt;=TG$26,TE17&lt;&gt;"")),"P","")</f>
        <v/>
      </c>
      <c r="J17" s="8">
        <f>IF(COUNT(AO17,BR17,CU17)&gt;0,LARGE((AO17,BR17,CU17),1),0)</f>
        <v>39.6</v>
      </c>
      <c r="K17" s="8" t="str">
        <f>IF(J17=0,"",IF(J17=CU17,$BY$1,IF(J17=BR17,$AV$1,IF(J17=AO17,$S$1,""))))</f>
        <v>2025 Nationals</v>
      </c>
      <c r="L17" s="8">
        <f>IF(COUNT(AO17,BR17,CU17)&gt;1,LARGE((AO17,BR17,CU17),2),0)</f>
        <v>33.4</v>
      </c>
      <c r="M17" s="8" t="str">
        <f>IF(K17=0,"",IF(AND(L17=J17,L17=AO17,K17=BR17),$S$1,IF(AND(L17=J17,L17=AO17,L17=CU17),$S$1,IF(AND(L17=J17,L17=CU17,L17=BR17),$AV$1,IF(L17=CU17,$BY$1,IF(L17=BR17,$AV$1,IF(L17=AO17,$S$1,"")))))))</f>
        <v>2024 3rd Domestic Trial</v>
      </c>
      <c r="N17" s="8">
        <f>IF(MAX(AT17,BW17,CZ17)&gt;0,MAX(AT17,BW17,CZ17),0)</f>
        <v>42.1</v>
      </c>
      <c r="O17" s="8" t="str">
        <f>IF(N17=0,"",IF(N17=CZ17,$BY$1,IF(N17=BW17,$AV$1,IF(N17=AT17,$S$1,""))))</f>
        <v>2025 Nationals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14.4</v>
      </c>
      <c r="T17" s="19">
        <v>3.4</v>
      </c>
      <c r="U17" s="19">
        <v>0.6</v>
      </c>
      <c r="V17" s="19">
        <v>0.3</v>
      </c>
      <c r="W17" s="19">
        <v>15</v>
      </c>
      <c r="X17" s="19">
        <v>4.3</v>
      </c>
      <c r="Y17" s="19">
        <v>4</v>
      </c>
      <c r="Z17" s="19">
        <v>0.6</v>
      </c>
      <c r="AA17" s="19">
        <v>14.6</v>
      </c>
      <c r="AB17" s="19">
        <v>3.3</v>
      </c>
      <c r="AC17" s="19">
        <v>0.3</v>
      </c>
      <c r="AD17" s="19">
        <v>0.3</v>
      </c>
      <c r="AE17" s="19">
        <v>14.9</v>
      </c>
      <c r="AF17" s="19">
        <v>2.9</v>
      </c>
      <c r="AG17" s="19">
        <v>0</v>
      </c>
      <c r="AH17" s="19">
        <v>0.3</v>
      </c>
      <c r="AI17" s="19">
        <v>14.1</v>
      </c>
      <c r="AJ17" s="19">
        <v>3.9</v>
      </c>
      <c r="AK17" s="19">
        <v>0.4</v>
      </c>
      <c r="AL17" s="19">
        <v>0.6</v>
      </c>
      <c r="AM17" s="27"/>
      <c r="AN17" s="40">
        <f>IF(SUM(T17,X17)&gt;0,SUM(T17,X17),"")</f>
        <v>7.6999999999999993</v>
      </c>
      <c r="AO17" s="40">
        <f>IF(SUM(S17:T17,V17:X17,Z17)-U17-Y17&gt;0,SUM(S17:T17,V17:X17,Z17)-U17-Y17,"")</f>
        <v>33.4</v>
      </c>
      <c r="AP17" s="40">
        <f>IF(SUM(AA17:AB17,AD17)-AC17&gt;0,SUM(AA17:AB17,AD17)-AC17,"")</f>
        <v>17.899999999999999</v>
      </c>
      <c r="AQ17" s="40">
        <f>IF(SUM(T17,X17,AB17)&gt;0,SUM(T17,X17,AB17),"")</f>
        <v>11</v>
      </c>
      <c r="AR17" s="40">
        <f>IF(SUM(AO17,AP17)&gt;0,SUM(AO17,AP17),"")</f>
        <v>51.3</v>
      </c>
      <c r="AS17" s="40">
        <f>IF(SUM(AF17,AJ17)&gt;0,SUM(AF17,AJ17),"")</f>
        <v>6.8</v>
      </c>
      <c r="AT17" s="40">
        <f>IF(SUM(AE17:AF17,AH17:AJ17,AL17)-SUM(AG17,AK17)&gt;0,SUM(AE17:AF17,AH17:AJ17,AL17)-SUM(AG17,AK17),"")</f>
        <v>36.300000000000004</v>
      </c>
      <c r="AU17" s="40">
        <f>IF(SUM(AO17,AP17,AT17)&gt;0,SUM(AO17,AP17,AT17),"")</f>
        <v>87.6</v>
      </c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 t="str">
        <f>IF(SUM(AW17,BA17)&gt;0,SUM(AW17,BA17),"")</f>
        <v/>
      </c>
      <c r="BR17" s="11" t="str">
        <f>IF(SUM(AV17:AW17,AY17:BA17,BC17)-AX17-BB17&gt;0,SUM(AV17:AW17,AY17:BA17,BC17)-AX17-BB17,"")</f>
        <v/>
      </c>
      <c r="BS17" s="11" t="str">
        <f>IF(SUM(BD17:BE17,BG17)-BF17&gt;0,SUM(BD17:BE17,BG17)-BF17,"")</f>
        <v/>
      </c>
      <c r="BT17" s="11" t="str">
        <f>IF(SUM(AW17,BA17,BE17)&gt;0,SUM(AW17,BA17,BE17),"")</f>
        <v/>
      </c>
      <c r="BU17" s="11" t="str">
        <f>IF(SUM(BR17,BS17)&gt;0,SUM(BR17,BS17),"")</f>
        <v/>
      </c>
      <c r="BV17" s="11" t="str">
        <f>IF(SUM(BI17,BM17)&gt;0,SUM(BI17,BM17),"")</f>
        <v/>
      </c>
      <c r="BW17" s="11" t="str">
        <f>IF(SUM(BH17:BI17,BK17:BM17,BO17)-SUM(BJ17,BN17)&gt;0,SUM(BH17:BI17,BK17:BM17,BO17)-SUM(BJ17,BN17),"")</f>
        <v/>
      </c>
      <c r="BX17" s="11" t="str">
        <f>IF(SUM(BR17,BS17,BW17)&gt;0,SUM(BR17,BS17,BW17),"")</f>
        <v/>
      </c>
      <c r="BY17" s="19">
        <v>16.600000000000001</v>
      </c>
      <c r="BZ17" s="19">
        <v>6.1</v>
      </c>
      <c r="CA17" s="19">
        <v>0</v>
      </c>
      <c r="CB17" s="19">
        <v>0.7</v>
      </c>
      <c r="CC17" s="19">
        <v>17.100000000000001</v>
      </c>
      <c r="CD17" s="19">
        <v>2.1</v>
      </c>
      <c r="CE17" s="19">
        <v>3</v>
      </c>
      <c r="CF17" s="19">
        <v>0</v>
      </c>
      <c r="CG17" s="19"/>
      <c r="CH17" s="19"/>
      <c r="CI17" s="19"/>
      <c r="CJ17" s="19"/>
      <c r="CK17" s="19">
        <v>16.899999999999999</v>
      </c>
      <c r="CL17" s="19">
        <v>6.1</v>
      </c>
      <c r="CM17" s="19">
        <v>0</v>
      </c>
      <c r="CN17" s="19">
        <v>0.7</v>
      </c>
      <c r="CO17" s="19">
        <v>17.5</v>
      </c>
      <c r="CP17" s="19">
        <v>2.1</v>
      </c>
      <c r="CQ17" s="19">
        <v>1.2</v>
      </c>
      <c r="CR17" s="19">
        <v>0</v>
      </c>
      <c r="CS17" s="27"/>
      <c r="CT17" s="40">
        <f>IF(SUM(BZ17,CD17)&gt;0,SUM(BZ17,CD17),"")</f>
        <v>8.1999999999999993</v>
      </c>
      <c r="CU17" s="40">
        <f>IF(SUM(BY17:BZ17,CB17:CD17,CF17)-CA17-CE17&gt;0,SUM(BY17:BZ17,CB17:CD17,CF17)-CA17-CE17,"")</f>
        <v>39.6</v>
      </c>
      <c r="CV17" s="40" t="str">
        <f>IF(SUM(CG17:CH17,CJ17)-CI17&gt;0,SUM(CG17:CH17,CJ17)-CI17,"")</f>
        <v/>
      </c>
      <c r="CW17" s="40">
        <f>IF(SUM(BZ17,CD17,CH17)&gt;0,SUM(BZ17,CD17,CH17),"")</f>
        <v>8.1999999999999993</v>
      </c>
      <c r="CX17" s="40">
        <f>IF(SUM(CU17,CV17)&gt;0,SUM(CU17,CV17),"")</f>
        <v>39.6</v>
      </c>
      <c r="CY17" s="40">
        <f>IF(SUM(CL17,CP17)&gt;0,SUM(CL17,CP17),"")</f>
        <v>8.1999999999999993</v>
      </c>
      <c r="CZ17" s="40">
        <f>IF(SUM(CK17:CL17,CN17:CP17,CR17)-SUM(CM17,CQ17)&gt;0,SUM(CK17:CL17,CN17:CP17,CR17)-SUM(CM17,CQ17),"")</f>
        <v>42.1</v>
      </c>
      <c r="DA17" s="40">
        <f>IF(SUM(CU17,CV17,CZ17)&gt;0,SUM(CU17,CV17,CZ17),"")</f>
        <v>81.7</v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8.3000000000000007</v>
      </c>
      <c r="TI17" s="26">
        <f>IF($CS17="P",BZ17,(BZ17+AW17)/2)</f>
        <v>3.05</v>
      </c>
      <c r="TJ17" s="26">
        <f>IF($CS17="P",CA17,(CA17+AX17)/2)</f>
        <v>0</v>
      </c>
      <c r="TK17" s="26">
        <f>IF($CS17="P",CB17,(CB17+AY17)/2)</f>
        <v>0.35</v>
      </c>
      <c r="TL17" s="26">
        <f>IF($CS17="P",CC17,(CC17+AZ17)/2)</f>
        <v>8.5500000000000007</v>
      </c>
      <c r="TM17" s="26">
        <f>IF($CS17="P",CD17,(CD17+BA17)/2)</f>
        <v>1.05</v>
      </c>
      <c r="TN17" s="26">
        <f>IF($CS17="P",CE17,(CE17+BB17)/2)</f>
        <v>1.5</v>
      </c>
      <c r="TO17" s="26">
        <f>IF($CS17="P",CF17,(CF17+BC17)/2)</f>
        <v>0</v>
      </c>
      <c r="TP17" s="26">
        <f>IF($CS17="P",CG17,(CG17+BD17)/2)</f>
        <v>0</v>
      </c>
      <c r="TQ17" s="26">
        <f>IF($CS17="P",CH17,(CH17+BE17)/2)</f>
        <v>0</v>
      </c>
      <c r="TR17" s="26">
        <f>IF($CS17="P",CI17,(CI17+BF17)/2)</f>
        <v>0</v>
      </c>
      <c r="TS17" s="26">
        <f>IF($CS17="P",CJ17,(CJ17+BG17)/2)</f>
        <v>0</v>
      </c>
      <c r="TT17" s="26">
        <f>IF($CS17="P",CK17,(CK17+BH17)/2)</f>
        <v>8.4499999999999993</v>
      </c>
      <c r="TU17" s="26">
        <f>IF($CS17="P",CL17,(CL17+BI17)/2)</f>
        <v>3.05</v>
      </c>
      <c r="TV17" s="26">
        <f>IF($CS17="P",CM17,(CM17+BJ17)/2)</f>
        <v>0</v>
      </c>
      <c r="TW17" s="26">
        <f>IF($CS17="P",CN17,(CN17+BK17)/2)</f>
        <v>0.35</v>
      </c>
      <c r="TX17" s="26">
        <f>IF($CS17="P",CO17,(CO17+BL17)/2)</f>
        <v>8.75</v>
      </c>
      <c r="TY17" s="26">
        <f>IF($CS17="P",CP17,(CP17+BM17)/2)</f>
        <v>1.05</v>
      </c>
      <c r="TZ17" s="26">
        <f>IF($CS17="P",CQ17,(CQ17+BN17)/2)</f>
        <v>0.6</v>
      </c>
      <c r="UA17" s="26">
        <f>IF($CS17="P",CR17,(CR17+BO17)/2)</f>
        <v>0</v>
      </c>
      <c r="UB17" s="28" t="s">
        <v>53</v>
      </c>
      <c r="UC17" s="11">
        <f>IF(SUM(TI17,TM17)&gt;0,SUM(TI17,TM17),"")</f>
        <v>4.0999999999999996</v>
      </c>
      <c r="UD17" s="11">
        <f>IF(SUM(TH17:TI17,TK17:TM17,TO17)-TJ17-TN17&gt;0,SUM(TH17:TI17,TK17:TM17,TO17)-TJ17-TN17,"")</f>
        <v>19.8</v>
      </c>
      <c r="UE17" s="11" t="str">
        <f>IF(SUM(TP17:TQ17,TS17)-TR17&gt;0,SUM(TP17:TQ17,TS17)-TR17,"")</f>
        <v/>
      </c>
      <c r="UF17" s="11">
        <f>IF(SUM(TI17,TM17,TQ17)&gt;0,SUM(TI17,TM17,TQ17),"")</f>
        <v>4.0999999999999996</v>
      </c>
      <c r="UG17" s="11">
        <f>IF(SUM(UD17,UE17)&gt;0,SUM(UD17,UE17),"")</f>
        <v>19.8</v>
      </c>
      <c r="UH17" s="11">
        <f>IF(SUM(TU17,TY17)&gt;0,SUM(TU17,TY17),"")</f>
        <v>4.0999999999999996</v>
      </c>
      <c r="UI17" s="11">
        <f>IF(SUM(TT17:TU17,TW17:TY17,UA17)-SUM(TV17,TZ17)&gt;0,SUM(TT17:TU17,TW17:TY17,UA17)-SUM(TV17,TZ17),"")</f>
        <v>21.05</v>
      </c>
      <c r="UJ17" s="11">
        <f>IF(SUM(UD17,UE17,UI17)&gt;0,SUM(UD17,UE17,UI17),"")</f>
        <v>40.85</v>
      </c>
    </row>
    <row r="18" spans="1:55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204</v>
      </c>
      <c r="C18" s="4" t="s">
        <v>3</v>
      </c>
      <c r="D18" s="4">
        <v>2008</v>
      </c>
      <c r="E18" s="9">
        <f>SUM(J18:P18)+SUM(J18:M18)*0.0000001+SUM(J18)*0.0000000000001</f>
        <v>96.300006060003284</v>
      </c>
      <c r="F18" s="3" t="str">
        <f>IF(OR(AND(AN18&gt;=AU$21,AO18&gt;=AU$25,AN18&lt;&gt;"",AM18=""),AND(AS18&gt;=AU$21,AT18&gt;=AU$25,AS18&lt;&gt;"",AM18=""),AND(BQ18&gt;=BX$21,BR18&gt;=BX$25,BQ18&lt;&gt;"",BP18=""),AND(BV18&gt;=BX$21,BW18&gt;=BX$25,BV18&lt;&gt;"",BP18=""),AND(CT18&gt;=DA$21,CU18&gt;=DA$25,CT18&lt;&gt;"",CS18=""),AND(CY18&gt;=DA$21,CZ18&gt;=DA$25,CY18&lt;&gt;""),AND(DX18&gt;=EE$21,DY18&gt;=EE$25,DX18&lt;&gt;""),AND(EC18&gt;=EE$21,ED18&gt;=EE$25,EC18&lt;&gt;""),AND(EZ18&gt;=FG$21,FA18&gt;=FG$25,EZ18&lt;&gt;""),AND(FE18&gt;=FG$21,FF18&gt;=FG$25,FE18&lt;&gt;""),AND(GB18&gt;=GI$21,GC18&gt;=GI$25,GB18&lt;&gt;""),AND(GG18&gt;=GI$21,GH18&gt;=GI$25,GG18&lt;&gt;""),AND(HD18&gt;=HK$21,HE18&gt;=HK$25,HD18&lt;&gt;""),AND(HI18&gt;=HK$21,HJ18&gt;=HK$25,HI18&lt;&gt;""),AND(IF18&gt;=IM$21,IG18&gt;=IM$25,IF18&lt;&gt;""),AND(IK18&gt;=IM$21,IL18&gt;=IM$25,IK18&lt;&gt;""),AND(JH18&gt;=JO$21,JI18&gt;=JO$25,JH18&lt;&gt;""),AND(JM18&gt;=JO$21,JN18&gt;=JO$25,JM18&lt;&gt;""),AND(KJ18&gt;=KQ$21,KK18&gt;=KQ$25,KJ18&lt;&gt;""),AND(KO18&gt;=KQ$21,KP18&gt;=KQ$25,KO18&lt;&gt;""),AND(LL18&gt;=LS$21,LM18&gt;=LS$25,LL18&lt;&gt;""),AND(LQ18&gt;=LS$21,LR18&gt;=LS$25,LQ18&lt;&gt;""),AND(MN18&gt;=MU$21,MO18&gt;=MU$25,MN18&lt;&gt;""),AND(MS18&gt;=MU$21,MT18&gt;=MU$25,MS18&lt;&gt;""),AND(NP18&gt;=NW$21,NQ18&gt;=NW$25,NP18&lt;&gt;""),AND(NU18&gt;=NW$21,NV18&gt;=NW$25,NU18&lt;&gt;""),AND(OR18&gt;=OY$21,OS18&gt;=OY$25,OR18&lt;&gt;""),AND(OW18&gt;=OY$21,OX18&gt;=OY$25,OW18&lt;&gt;""),AND(PT18&gt;=QA$21,PU18&gt;=QA$25,PT18&lt;&gt;""),AND(PY18&gt;=QA$21,PZ18&gt;=QA$25,PY18&lt;&gt;""),AND(QV18&gt;=RC$21,QW18&gt;=RC$25,QV18&lt;&gt;""),AND(RA18&gt;=RC$21,RB18&gt;=RC$25,RA18&lt;&gt;""),AND(RX18&gt;=SE$21,RY18&gt;=SE$25,RX18&lt;&gt;""),AND(SC18&gt;=SE$21,SD18&gt;=SE$25,SC18&lt;&gt;""),AND(SZ18&gt;=TG$21,TA18&gt;=TG$25,SZ18&lt;&gt;""),AND(TF18&gt;=TG$21,TG18&gt;=TG$25,TF18&lt;&gt;"")),"P","")</f>
        <v/>
      </c>
      <c r="G18" s="3" t="str">
        <f>IF(OR(AND(AO18&gt;=AU$25,AO18&lt;&gt;"",AM18=""),AND(AT18&gt;=AU$25,AT18&lt;&gt;"",AM18=""),AND(BR18&gt;=BX$25,BR18&lt;&gt;"",BP18=""),AND(BW18&gt;=BX$25,BW18&lt;&gt;"",BP18=""),AND(CU18&gt;=DA$25,CU18&lt;&gt;"",CS18=""),AND(CZ18&gt;=DA$25,CZ18&lt;&gt;"",CS18=""),AND(DY18&gt;=EE$25,DY18&lt;&gt;""),AND(ED18&gt;=EE$25,ED18&lt;&gt;""),AND(FA18&gt;=FG$25,FA18&lt;&gt;""),AND(FF18&gt;=FG$25,FF18&lt;&gt;""),AND(GC18&gt;=GI$25,GC18&lt;&gt;""),AND(GH18&gt;=GI$25,GH18&lt;&gt;""),AND(HE18&gt;=HK$25,HE18&lt;&gt;""),AND(HJ18&gt;=HK$25,HJ18&lt;&gt;""),AND(IG18&gt;=IM$25,IG18&lt;&gt;""),AND(IL18&gt;=IM$25,IL18&lt;&gt;""),AND(JI18&gt;=JO$25,JI18&lt;&gt;""),AND(JN18&gt;=JO$25,JN18&lt;&gt;""),AND(KK18&gt;=KQ$25,KK18&lt;&gt;""),AND(KP18&gt;=KQ$25,KP18&lt;&gt;""),AND(LM18&gt;=LS$25,LM18&lt;&gt;""),AND(LR18&gt;=LS$25,LR18&lt;&gt;""),AND(MO18&gt;=MU$25,MO18&lt;&gt;""),AND(MT18&gt;=MU$25,MT18&lt;&gt;""),AND(NQ18&gt;=NW$25,NQ18&lt;&gt;""),AND(NV18&gt;=NW$25,NV18&lt;&gt;""),AND(OS18&gt;=OY$25,OS18&lt;&gt;""),AND(OX18&gt;=OY$25,OX18&lt;&gt;""),AND(PU18&gt;=QA$25,PU18&lt;&gt;""),AND(PZ18&gt;=QA$25,PZ18&lt;&gt;""),AND(QW18&gt;=RC$25,QW18&lt;&gt;""),AND(RB18&gt;=RC$25,RB18&lt;&gt;""),AND(RY18&gt;=SE$25,RY18&lt;&gt;""),AND(SD18&gt;=SE$25,SD18&lt;&gt;""),AND(TA18&gt;=TG$25,TA18&lt;&gt;""),AND(TG18&gt;=TG$25,TG18&lt;&gt;"")),"P","")</f>
        <v/>
      </c>
      <c r="H18" s="36" t="str">
        <f>IF(AND(G18="P",F18=""),"No DD",IF(OR(AND(AQ18&gt;=AU$24,AR18&gt;=AU$28,AQ18&lt;&gt;"",AM18=""),AND(AS18&gt;=AU$24,AT18&gt;=AU$28,AS18&lt;&gt;"",AM18=""),AND(BT18&gt;=BX$24,BU18&gt;=BX$28,BT18&lt;&gt;"",BP18=""),AND(BV18&gt;=BX$24,BW18&gt;=BX$28,BV18&lt;&gt;"",BP18=""),AND(CW18&gt;=DA$24,CX18&gt;=DA$28,CW18&lt;&gt;"",CS18=""),AND(CY18&gt;=DA$24,CZ18&gt;=DA$28,CY18&lt;&gt;"",CS18=""),AND(EA18&gt;=EE$24,EB18&gt;=EE$28,EA18&lt;&gt;""),AND(EC18&gt;=EE$24,ED18&gt;=EE$28,EC18&lt;&gt;""),AND(FC18&gt;=FG$24,FD18&gt;=FG$28,FC18&lt;&gt;""),AND(FE18&gt;=FG$24,FF18&gt;=FG$28,FE18&lt;&gt;""),AND(GE18&gt;=GI$24,GF18&gt;=GI$28,GE18&lt;&gt;""),AND(GG18&gt;=GI$24,GH18&gt;=GI$28,GG18&lt;&gt;""),AND(HG18&gt;=HK$24,HH18&gt;=HK$28,HG18&lt;&gt;""),AND(HI18&gt;=HK$24,HJ18&gt;=HK$28,HI18&lt;&gt;""),AND(II18&gt;=IM$24,IJ18&gt;=IM$28,II18&lt;&gt;""),AND(IK18&gt;=IM$24,IL18&gt;=IM$28,IK18&lt;&gt;""),AND(JK18&gt;=JO$24,JL18&gt;=JO$28,JK18&lt;&gt;""),AND(JM18&gt;=JO$24,JN18&gt;=JO$28,JM18&lt;&gt;""),AND(KM18&gt;=KQ$24,KN18&gt;=KQ$28,KM18&lt;&gt;""),AND(KO18&gt;=KQ$24,KP18&gt;=KQ$28,KO18&lt;&gt;""),AND(LO18&gt;=LS$24,LP18&gt;=LS$28,LO18&lt;&gt;""),AND(LQ18&gt;=LS$24,LR18&gt;=LS$28,LQ18&lt;&gt;""),AND(MQ18&gt;=MU$24,MR18&gt;=MU$28,MQ18&lt;&gt;""),AND(MS18&gt;=MU$24,MT18&gt;=MU$28,MS18&lt;&gt;""),AND(NS18&gt;=NW$24,NT18&gt;=NW$28,NS18&lt;&gt;""),AND(NU18&gt;=NW$24,NV18&gt;=NW$28,NU18&lt;&gt;""),AND(OU18&gt;=OY$24,OV18&gt;=OY$28,OU18&lt;&gt;""),AND(OW18&gt;=OY$24,OX18&gt;=OY$28,OW18&lt;&gt;""),AND(PW18&gt;=QA$24,PX18&gt;=QA$28,PW18&lt;&gt;""),AND(PY18&gt;=QA$24,PZ18&gt;=QA$28,PY18&lt;&gt;""),AND(QY18&gt;=RC$24,QZ18&gt;=RC$28,QY18&lt;&gt;""),AND(RA18&gt;=RC$24,RB18&gt;=RC$28,RA18&lt;&gt;""),AND(SA18&gt;=SE$24,SB18&gt;=SE$28,SA18&lt;&gt;""),AND(SC18&gt;=SE$24,SD18&gt;=SE$28,SC18&lt;&gt;""),AND(TC18&gt;=TG$24,TD18&gt;=TG$28,TC18&lt;&gt;""),AND(TE18&gt;=TG$24,TF18&gt;=TG$28,TE18&lt;&gt;"")),"Merit",IF(OR(AND(AQ18&gt;=AU$23,AR18&gt;=AU$27,AQ18&lt;&gt;"",AM18=""),AND(AS18&gt;=AU$23,AT18&gt;=AU$27,AS18&lt;&gt;"",AM18=""),AND(BT18&gt;=BX$23,BU18&gt;=BX$27,BT18&lt;&gt;"",BP18=""),AND(BV18&gt;=BX$23,BW18&gt;=BX$27,BV18&lt;&gt;"",BP18=""),AND(CW18&gt;=DA$23,CX18&gt;=DA$27,CW18&lt;&gt;"",CS18=""),AND(CY18&gt;=DA$23,CZ18&gt;=DA$27,CY18&lt;&gt;"",CS18=""),AND(EA18&gt;=EE$23,EB18&gt;=EE$27,EA18&lt;&gt;""),AND(EC18&gt;=EE$23,ED18&gt;=EE$27,EC18&lt;&gt;""),AND(FC18&gt;=FG$23,FD18&gt;=FG$27,FC18&lt;&gt;""),AND(FE18&gt;=FG$23,FF18&gt;=FG$27,FE18&lt;&gt;""),AND(GE18&gt;=GI$23,GF18&gt;=GI$27,GE18&lt;&gt;""),AND(GG18&gt;=GI$23,GH18&gt;=GI$27,GG18&lt;&gt;""),AND(HG18&gt;=HK$23,HH18&gt;=HK$27,HG18&lt;&gt;""),AND(HI18&gt;=HK$23,HJ18&gt;=HK$27,HI18&lt;&gt;""),AND(II18&gt;=IM$23,IJ18&gt;=IM$27,II18&lt;&gt;""),AND(IK18&gt;=IM$23,IL18&gt;=IM$27,IK18&lt;&gt;""),AND(JK18&gt;=JO$23,JL18&gt;=JO$27,JK18&lt;&gt;""),AND(JM18&gt;=JO$23,JN18&gt;=JO$27,JM18&lt;&gt;""),AND(KM18&gt;=KQ$23,KN18&gt;=KQ$27,KM18&lt;&gt;""),AND(KO18&gt;=KQ$23,KP18&gt;=KQ$27,KO18&lt;&gt;""),AND(LO18&gt;=LS$23,LP18&gt;=LS$27,LO18&lt;&gt;""),AND(LQ18&gt;=LS$23,LR18&gt;=LS$27,LQ18&lt;&gt;""),AND(MQ18&gt;=MU$23,MR18&gt;=MU$27,MQ18&lt;&gt;""),AND(MS18&gt;=MU$23,MT18&gt;=MU$27,MS18&lt;&gt;""),AND(NS18&gt;=NW$23,NT18&gt;=NW$27,NS18&lt;&gt;""),AND(NU18&gt;=NW$23,NV18&gt;=NW$27,NU18&lt;&gt;""),AND(OU18&gt;=OY$23,OV18&gt;=OY$27,OU18&lt;&gt;""),AND(OW18&gt;=OY$23,OX18&gt;=OY$27,OW18&lt;&gt;""),AND(PW18&gt;=QA$23,PX18&gt;=QA$27,PW18&lt;&gt;""),AND(PY18&gt;=QA$23,PZ18&gt;=QA$27,PY18&lt;&gt;""),AND(QY18&gt;=RC$23,QZ18&gt;=RC$27,QY18&lt;&gt;""),AND(RA18&gt;=RC$23,RB18&gt;=RC$27,RA18&lt;&gt;""),AND(SA18&gt;=SE$23,SB18&gt;=SE$27,SA18&lt;&gt;""),AND(SC18&gt;=SE$23,SD18&gt;=SE$27,SC18&lt;&gt;""),AND(TC18&gt;=TG$23,TD18&gt;=TG$27,TC18&lt;&gt;""),AND(TE18&gt;=TG$23,TF18&gt;=TG$27,TE18&lt;&gt;"")),"Excellence",IF(I18="P","Worlds Team",IF(F18="P","National Team","")))))</f>
        <v/>
      </c>
      <c r="I18" s="3" t="str">
        <f>IF(OR(AND(AQ18&gt;=AU$22,AR18&gt;=AU$26,AQ18&lt;&gt;"",AM18=""),AND(AS18&gt;=AU$22,AT18&gt;=AU$26,AS18&lt;&gt;"",AM18=""),AND(BT18&gt;=BX$22,BU18&gt;=BX$26,BT18&lt;&gt;"",BP18=""),AND(BV18&gt;=BX$22,BW18&gt;=BX$26,BV18&lt;&gt;"",BP18=""),AND(CW18&gt;=DA$22,CX18&gt;=DA$26,CW18&lt;&gt;"",CS18=""),AND(CY18&gt;=DA$22,CZ18&gt;=DA$26,CY18&lt;&gt;"",CS18=""),AND(EA18&gt;=EE$22,EB18&gt;=EE$26,EA18&lt;&gt;""),AND(EC18&gt;=EE$22,ED18&gt;=EE$26,EC18&lt;&gt;""),AND(FC18&gt;=FG$22,FD18&gt;=FG$26,FC18&lt;&gt;""),AND(FE18&gt;=FG$22,FF18&gt;=FG$26,FE18&lt;&gt;""),AND(GE18&gt;=GI$22,GF18&gt;=GI$26,GE18&lt;&gt;""),AND(GG18&gt;=GI$22,GH18&gt;=GI$26,GG18&lt;&gt;""),AND(HG18&gt;=HK$22,HH18&gt;=HK$26,HG18&lt;&gt;""),AND(HI18&gt;=HK$22,HJ18&gt;=HK$26,HI18&lt;&gt;""),AND(II18&gt;=IM$22,IJ18&gt;=IM$26,II18&lt;&gt;""),AND(IK18&gt;=IM$22,IL18&gt;=IM$26,IK18&lt;&gt;""),AND(JK18&gt;=JO$22,JL18&gt;=JO$26,JK18&lt;&gt;""),AND(JM18&gt;=JO$22,JN18&gt;=JO$26,JM18&lt;&gt;""),AND(KM18&gt;=KQ$22,KN18&gt;=KQ$26,KM18&lt;&gt;""),AND(KO18&gt;=KQ$22,KP18&gt;=KQ$26,KO18&lt;&gt;""),AND(LO18&gt;=LS$22,LP18&gt;=LS$26,LO18&lt;&gt;""),AND(LQ18&gt;=LS$22,LR18&gt;=LS$26,LQ18&lt;&gt;""),AND(MQ18&gt;=MU$22,MR18&gt;=MU$26,MQ18&lt;&gt;""),AND(MS18&gt;=MU$22,MT18&gt;=MU$26,MS18&lt;&gt;""),AND(NS18&gt;=NW$22,NT18&gt;=NW$26,NS18&lt;&gt;""),AND(NU18&gt;=NW$22,NV18&gt;=NW$26,NU18&lt;&gt;""),AND(OU18&gt;=OY$22,OV18&gt;=OY$26,OU18&lt;&gt;""),AND(OW18&gt;=OY$22,OX18&gt;=OY$26,OW18&lt;&gt;""),AND(PW18&gt;=QA$22,PX18&gt;=QA$26,PW18&lt;&gt;""),AND(PY18&gt;=QA$22,PZ18&gt;=QA$26,PY18&lt;&gt;""),AND(QY18&gt;=RC$22,QZ18&gt;=RC$26,QY18&lt;&gt;""),AND(RA18&gt;=RC$22,RB18&gt;=RC$26,RA18&lt;&gt;""),AND(SA18&gt;=SE$22,SB18&gt;=SE$26,SA18&lt;&gt;""),AND(SC18&gt;=SE$22,SD18&gt;=SE$26,SC18&lt;&gt;""),AND(TC18&gt;=TG$22,TD18&gt;=TG$26,TC18&lt;&gt;""),AND(TE18&gt;=TG$22,TF18&gt;=TG$26,TE18&lt;&gt;"")),"P","")</f>
        <v/>
      </c>
      <c r="J18" s="8">
        <f>IF(COUNT(AO18,BR18,CU18)&gt;0,LARGE((AO18,BR18,CU18),1),0)</f>
        <v>32.999999999999993</v>
      </c>
      <c r="K18" s="8" t="str">
        <f>IF(J18=0,"",IF(J18=CU18,$BY$1,IF(J18=BR18,$AV$1,IF(J18=AO18,$S$1,""))))</f>
        <v>2025 Elite Canada</v>
      </c>
      <c r="L18" s="8">
        <f>IF(COUNT(AO18,BR18,CU18)&gt;1,LARGE((AO18,BR18,CU18),2),0)</f>
        <v>27.599999999999998</v>
      </c>
      <c r="M18" s="8" t="str">
        <f>IF(K18=0,"",IF(AND(L18=J18,L18=AO18,K18=BR18),$S$1,IF(AND(L18=J18,L18=AO18,L18=CU18),$S$1,IF(AND(L18=J18,L18=CU18,L18=BR18),$AV$1,IF(L18=CU18,$BY$1,IF(L18=BR18,$AV$1,IF(L18=AO18,$S$1,"")))))))</f>
        <v>2024 3rd Domestic Trial</v>
      </c>
      <c r="N18" s="8">
        <f>IF(MAX(AT18,BW18,CZ18)&gt;0,MAX(AT18,BW18,CZ18),0)</f>
        <v>35.699999999999996</v>
      </c>
      <c r="O18" s="8" t="str">
        <f>IF(N18=0,"",IF(N18=CZ18,$BY$1,IF(N18=BW18,$AV$1,IF(N18=AT18,$S$1,""))))</f>
        <v>2024 3rd Domestic Trial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17</v>
      </c>
      <c r="T18" s="19">
        <v>3.2</v>
      </c>
      <c r="U18" s="19">
        <v>2.2000000000000002</v>
      </c>
      <c r="V18" s="19"/>
      <c r="W18" s="19">
        <v>8.6</v>
      </c>
      <c r="X18" s="19">
        <v>1.2</v>
      </c>
      <c r="Y18" s="19">
        <v>0.2</v>
      </c>
      <c r="Z18" s="19"/>
      <c r="AA18" s="19">
        <v>15.5</v>
      </c>
      <c r="AB18" s="19">
        <v>2.8</v>
      </c>
      <c r="AC18" s="19">
        <v>1</v>
      </c>
      <c r="AD18" s="19"/>
      <c r="AE18" s="19">
        <v>16.7</v>
      </c>
      <c r="AF18" s="19">
        <v>2.8</v>
      </c>
      <c r="AG18" s="19">
        <v>0.6</v>
      </c>
      <c r="AH18" s="19"/>
      <c r="AI18" s="19">
        <v>14.9</v>
      </c>
      <c r="AJ18" s="19">
        <v>1.9</v>
      </c>
      <c r="AK18" s="19">
        <v>0</v>
      </c>
      <c r="AL18" s="19"/>
      <c r="AM18" s="27"/>
      <c r="AN18" s="40">
        <f>IF(SUM(T18,X18)&gt;0,SUM(T18,X18),"")</f>
        <v>4.4000000000000004</v>
      </c>
      <c r="AO18" s="40">
        <f>IF(SUM(S18:T18,V18:X18,Z18)-U18-Y18&gt;0,SUM(S18:T18,V18:X18,Z18)-U18-Y18,"")</f>
        <v>27.599999999999998</v>
      </c>
      <c r="AP18" s="40">
        <f>IF(SUM(AA18:AB18,AD18)-AC18&gt;0,SUM(AA18:AB18,AD18)-AC18,"")</f>
        <v>17.3</v>
      </c>
      <c r="AQ18" s="40">
        <f>IF(SUM(T18,X18,AB18)&gt;0,SUM(T18,X18,AB18),"")</f>
        <v>7.2</v>
      </c>
      <c r="AR18" s="40">
        <f>IF(SUM(AO18,AP18)&gt;0,SUM(AO18,AP18),"")</f>
        <v>44.9</v>
      </c>
      <c r="AS18" s="40">
        <f>IF(SUM(AF18,AJ18)&gt;0,SUM(AF18,AJ18),"")</f>
        <v>4.6999999999999993</v>
      </c>
      <c r="AT18" s="40">
        <f>IF(SUM(AE18:AF18,AH18:AJ18,AL18)-SUM(AG18,AK18)&gt;0,SUM(AE18:AF18,AH18:AJ18,AL18)-SUM(AG18,AK18),"")</f>
        <v>35.699999999999996</v>
      </c>
      <c r="AU18" s="40">
        <f>IF(SUM(AO18,AP18,AT18)&gt;0,SUM(AO18,AP18,AT18),"")</f>
        <v>80.599999999999994</v>
      </c>
      <c r="AV18" s="18">
        <v>15.7</v>
      </c>
      <c r="AW18" s="18">
        <v>1.9</v>
      </c>
      <c r="AX18" s="18">
        <v>0</v>
      </c>
      <c r="AY18" s="18">
        <v>0</v>
      </c>
      <c r="AZ18" s="18">
        <v>16</v>
      </c>
      <c r="BA18" s="18">
        <v>2.4</v>
      </c>
      <c r="BB18" s="18">
        <v>3</v>
      </c>
      <c r="BC18" s="18">
        <v>0</v>
      </c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>
        <f>IF(SUM(AW18,BA18)&gt;0,SUM(AW18,BA18),"")</f>
        <v>4.3</v>
      </c>
      <c r="BR18" s="11">
        <f>IF(SUM(AV18:AW18,AY18:BA18,BC18)-AX18-BB18&gt;0,SUM(AV18:AW18,AY18:BA18,BC18)-AX18-BB18,"")</f>
        <v>32.999999999999993</v>
      </c>
      <c r="BS18" s="11" t="str">
        <f>IF(SUM(BD18:BE18,BG18)-BF18&gt;0,SUM(BD18:BE18,BG18)-BF18,"")</f>
        <v/>
      </c>
      <c r="BT18" s="11">
        <f>IF(SUM(AW18,BA18,BE18)&gt;0,SUM(AW18,BA18,BE18),"")</f>
        <v>4.3</v>
      </c>
      <c r="BU18" s="11">
        <f>IF(SUM(BR18,BS18)&gt;0,SUM(BR18,BS18),"")</f>
        <v>32.999999999999993</v>
      </c>
      <c r="BV18" s="11" t="str">
        <f>IF(SUM(BI18,BM18)&gt;0,SUM(BI18,BM18),"")</f>
        <v/>
      </c>
      <c r="BW18" s="11" t="str">
        <f>IF(SUM(BH18:BI18,BK18:BM18,BO18)-SUM(BJ18,BN18)&gt;0,SUM(BH18:BI18,BK18:BM18,BO18)-SUM(BJ18,BN18),"")</f>
        <v/>
      </c>
      <c r="BX18" s="11">
        <f>IF(SUM(BR18,BS18,BW18)&gt;0,SUM(BR18,BS18,BW18),"")</f>
        <v>32.999999999999993</v>
      </c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 t="str">
        <f>IF(SUM(BZ18,CD18)&gt;0,SUM(BZ18,CD18),"")</f>
        <v/>
      </c>
      <c r="CU18" s="40" t="str">
        <f>IF(SUM(BY18:BZ18,CB18:CD18,CF18)-CA18-CE18&gt;0,SUM(BY18:BZ18,CB18:CD18,CF18)-CA18-CE18,"")</f>
        <v/>
      </c>
      <c r="CV18" s="40" t="str">
        <f>IF(SUM(CG18:CH18,CJ18)-CI18&gt;0,SUM(CG18:CH18,CJ18)-CI18,"")</f>
        <v/>
      </c>
      <c r="CW18" s="40" t="str">
        <f>IF(SUM(BZ18,CD18,CH18)&gt;0,SUM(BZ18,CD18,CH18),"")</f>
        <v/>
      </c>
      <c r="CX18" s="40" t="str">
        <f>IF(SUM(CU18,CV18)&gt;0,SUM(CU18,CV18),"")</f>
        <v/>
      </c>
      <c r="CY18" s="40" t="str">
        <f>IF(SUM(CL18,CP18)&gt;0,SUM(CL18,CP18),"")</f>
        <v/>
      </c>
      <c r="CZ18" s="40" t="str">
        <f>IF(SUM(CK18:CL18,CN18:CP18,CR18)-SUM(CM18,CQ18)&gt;0,SUM(CK18:CL18,CN18:CP18,CR18)-SUM(CM18,CQ18),"")</f>
        <v/>
      </c>
      <c r="DA18" s="40" t="str">
        <f>IF(SUM(CU18,CV18,CZ18)&gt;0,SUM(CU18,CV18,CZ18),"")</f>
        <v/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>IF(SUM(EG18,EK18)&gt;0,SUM(EG18,EK18),"")</f>
        <v/>
      </c>
      <c r="FA18" s="11" t="str">
        <f>IF(SUM(EF18:EG18,EI18:EK18,EM18)-EH18-EL18&gt;0,SUM(EF18:EG18,EI18:EK18,EM18)-EH18-EL18,"")</f>
        <v/>
      </c>
      <c r="FB18" s="11" t="str">
        <f>IF(SUM(EN18:EO18,EQ18)-EP18&gt;0,SUM(EN18:EO18,EQ18)-EP18,"")</f>
        <v/>
      </c>
      <c r="FC18" s="11" t="str">
        <f>IF(SUM(EG18,EK18,EO18)&gt;0,SUM(EG18,EK18,EO18),"")</f>
        <v/>
      </c>
      <c r="FD18" s="11" t="str">
        <f>IF(SUM(FA18,FB18)&gt;0,SUM(FA18,FB18),"")</f>
        <v/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 t="str">
        <f>IF(SUM(FA18,FB18,FF18)&gt;0,SUM(FA18,FB18,FF18),"")</f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7.85</v>
      </c>
      <c r="TI18" s="26">
        <f>IF($CS18="P",BZ18,(BZ18+AW18)/2)</f>
        <v>0.95</v>
      </c>
      <c r="TJ18" s="26">
        <f>IF($CS18="P",CA18,(CA18+AX18)/2)</f>
        <v>0</v>
      </c>
      <c r="TK18" s="26">
        <f>IF($CS18="P",CB18,(CB18+AY18)/2)</f>
        <v>0</v>
      </c>
      <c r="TL18" s="26">
        <f>IF($CS18="P",CC18,(CC18+AZ18)/2)</f>
        <v>8</v>
      </c>
      <c r="TM18" s="26">
        <f>IF($CS18="P",CD18,(CD18+BA18)/2)</f>
        <v>1.2</v>
      </c>
      <c r="TN18" s="26">
        <f>IF($CS18="P",CE18,(CE18+BB18)/2)</f>
        <v>1.5</v>
      </c>
      <c r="TO18" s="26">
        <f>IF($CS18="P",CF18,(CF18+BC18)/2)</f>
        <v>0</v>
      </c>
      <c r="TP18" s="26">
        <f>IF($CS18="P",CG18,(CG18+BD18)/2)</f>
        <v>0</v>
      </c>
      <c r="TQ18" s="26">
        <f>IF($CS18="P",CH18,(CH18+BE18)/2)</f>
        <v>0</v>
      </c>
      <c r="TR18" s="26">
        <f>IF($CS18="P",CI18,(CI18+BF18)/2)</f>
        <v>0</v>
      </c>
      <c r="TS18" s="26">
        <f>IF($CS18="P",CJ18,(CJ18+BG18)/2)</f>
        <v>0</v>
      </c>
      <c r="TT18" s="26">
        <f>IF($CS18="P",CK18,(CK18+BH18)/2)</f>
        <v>0</v>
      </c>
      <c r="TU18" s="26">
        <f>IF($CS18="P",CL18,(CL18+BI18)/2)</f>
        <v>0</v>
      </c>
      <c r="TV18" s="26">
        <f>IF($CS18="P",CM18,(CM18+BJ18)/2)</f>
        <v>0</v>
      </c>
      <c r="TW18" s="26">
        <f>IF($CS18="P",CN18,(CN18+BK18)/2)</f>
        <v>0</v>
      </c>
      <c r="TX18" s="26">
        <f>IF($CS18="P",CO18,(CO18+BL18)/2)</f>
        <v>0</v>
      </c>
      <c r="TY18" s="26">
        <f>IF($CS18="P",CP18,(CP18+BM18)/2)</f>
        <v>0</v>
      </c>
      <c r="TZ18" s="26">
        <f>IF($CS18="P",CQ18,(CQ18+BN18)/2)</f>
        <v>0</v>
      </c>
      <c r="UA18" s="26">
        <f>IF($CS18="P",CR18,(CR18+BO18)/2)</f>
        <v>0</v>
      </c>
      <c r="UB18" s="28" t="s">
        <v>53</v>
      </c>
      <c r="UC18" s="11">
        <f>IF(SUM(TI18,TM18)&gt;0,SUM(TI18,TM18),"")</f>
        <v>2.15</v>
      </c>
      <c r="UD18" s="11">
        <f>IF(SUM(TH18:TI18,TK18:TM18,TO18)-TJ18-TN18&gt;0,SUM(TH18:TI18,TK18:TM18,TO18)-TJ18-TN18,"")</f>
        <v>16.499999999999996</v>
      </c>
      <c r="UE18" s="11" t="str">
        <f>IF(SUM(TP18:TQ18,TS18)-TR18&gt;0,SUM(TP18:TQ18,TS18)-TR18,"")</f>
        <v/>
      </c>
      <c r="UF18" s="11">
        <f>IF(SUM(TI18,TM18,TQ18)&gt;0,SUM(TI18,TM18,TQ18),"")</f>
        <v>2.15</v>
      </c>
      <c r="UG18" s="11">
        <f>IF(SUM(UD18,UE18)&gt;0,SUM(UD18,UE18),"")</f>
        <v>16.499999999999996</v>
      </c>
      <c r="UH18" s="11" t="str">
        <f>IF(SUM(TU18,TY18)&gt;0,SUM(TU18,TY18),"")</f>
        <v/>
      </c>
      <c r="UI18" s="11" t="str">
        <f>IF(SUM(TT18:TU18,TW18:TY18,UA18)-SUM(TV18,TZ18)&gt;0,SUM(TT18:TU18,TW18:TY18,UA18)-SUM(TV18,TZ18),"")</f>
        <v/>
      </c>
      <c r="UJ18" s="11">
        <f>IF(SUM(UD18,UE18,UI18)&gt;0,SUM(UD18,UE18,UI18),"")</f>
        <v>16.499999999999996</v>
      </c>
    </row>
    <row r="19" spans="1:556" ht="17" x14ac:dyDescent="0.2">
      <c r="P19" s="10"/>
      <c r="Q19" s="10"/>
      <c r="R19" s="10"/>
      <c r="QV19" s="36"/>
      <c r="RD19"/>
      <c r="RX19" s="36"/>
      <c r="RY19" s="36"/>
      <c r="RZ19" s="36"/>
      <c r="SA19" s="36"/>
      <c r="SB19" s="36"/>
      <c r="SC19" s="36"/>
      <c r="SD19" s="36"/>
      <c r="SE19" s="36"/>
      <c r="SZ19" s="36"/>
      <c r="TA19" s="36"/>
      <c r="TB19" s="36"/>
      <c r="TC19" s="36"/>
      <c r="TD19" s="36"/>
      <c r="TE19" s="36"/>
      <c r="TF19" s="36"/>
      <c r="TG19" s="36"/>
    </row>
    <row r="20" spans="1:556" ht="17" x14ac:dyDescent="0.2">
      <c r="P20" s="10"/>
      <c r="Q20" s="10"/>
      <c r="R20" s="10"/>
      <c r="QV20" s="36"/>
      <c r="RD20"/>
      <c r="RX20" s="36"/>
      <c r="RY20" s="36"/>
      <c r="RZ20" s="36"/>
      <c r="SA20" s="36"/>
      <c r="SB20" s="36"/>
      <c r="SC20" s="36"/>
      <c r="SD20" s="36"/>
      <c r="SE20" s="36"/>
      <c r="SZ20" s="36"/>
      <c r="TA20" s="36"/>
      <c r="TB20" s="36"/>
      <c r="TC20" s="36"/>
      <c r="TD20" s="36"/>
      <c r="TE20" s="36"/>
      <c r="TF20" s="36"/>
      <c r="TG20" s="36"/>
    </row>
    <row r="21" spans="1:556" ht="17" x14ac:dyDescent="0.2">
      <c r="B21" s="23" t="s">
        <v>51</v>
      </c>
      <c r="P21" s="10"/>
      <c r="Q21" s="10"/>
      <c r="R21" s="10"/>
      <c r="AN21" s="4"/>
      <c r="AU21" s="42">
        <v>8.6</v>
      </c>
      <c r="BQ21" s="4"/>
      <c r="BX21" s="42">
        <v>8.6</v>
      </c>
      <c r="CT21" s="4"/>
      <c r="DA21" s="42">
        <v>8.6</v>
      </c>
      <c r="DX21" s="4"/>
      <c r="EE21" s="42">
        <v>8.6</v>
      </c>
      <c r="EZ21" s="4"/>
      <c r="FG21" s="42">
        <v>8.6</v>
      </c>
      <c r="GB21" s="4"/>
      <c r="GI21" s="42">
        <v>8.6</v>
      </c>
      <c r="HD21" s="4"/>
      <c r="HK21" s="42">
        <v>8.6</v>
      </c>
      <c r="IF21" s="4"/>
      <c r="IM21" s="42">
        <v>8.6</v>
      </c>
      <c r="JH21" s="4"/>
      <c r="JO21" s="42">
        <v>8.6</v>
      </c>
      <c r="KJ21" s="4"/>
      <c r="KQ21" s="42">
        <v>8.6</v>
      </c>
      <c r="LL21" s="4"/>
      <c r="LS21" s="42">
        <v>8.6</v>
      </c>
      <c r="MN21" s="4"/>
      <c r="MU21" s="42">
        <v>8.6</v>
      </c>
      <c r="NP21" s="4"/>
      <c r="NW21" s="42">
        <v>8.6</v>
      </c>
      <c r="OR21" s="4"/>
      <c r="OY21" s="42">
        <v>8.6</v>
      </c>
      <c r="PT21" s="4"/>
      <c r="QA21" s="42">
        <v>8.6</v>
      </c>
      <c r="QV21" s="4"/>
      <c r="RC21" s="42">
        <v>8.6</v>
      </c>
      <c r="RD21"/>
      <c r="RX21" s="4"/>
      <c r="RY21" s="36"/>
      <c r="RZ21" s="36"/>
      <c r="SA21" s="36"/>
      <c r="SB21" s="36"/>
      <c r="SC21" s="36"/>
      <c r="SD21" s="36"/>
      <c r="SE21" s="42">
        <v>8.6</v>
      </c>
      <c r="SZ21" s="4"/>
      <c r="TA21" s="36"/>
      <c r="TB21" s="36"/>
      <c r="TC21" s="36"/>
      <c r="TD21" s="36"/>
      <c r="TE21" s="36"/>
      <c r="TF21" s="36"/>
      <c r="TG21" s="42">
        <v>8.6</v>
      </c>
    </row>
    <row r="22" spans="1:556" ht="17" x14ac:dyDescent="0.2">
      <c r="B22" s="30" t="s">
        <v>50</v>
      </c>
      <c r="P22" s="10"/>
      <c r="Q22" s="10"/>
      <c r="R22" s="10"/>
      <c r="AN22" s="4"/>
      <c r="AU22" s="52">
        <v>12.9</v>
      </c>
      <c r="BQ22" s="4"/>
      <c r="BX22" s="52">
        <v>8.6</v>
      </c>
      <c r="CT22" s="4"/>
      <c r="DA22" s="52">
        <v>8.6</v>
      </c>
      <c r="DX22" s="4"/>
      <c r="EE22" s="52">
        <v>8.6</v>
      </c>
      <c r="EZ22" s="4"/>
      <c r="FG22" s="52">
        <v>8.6</v>
      </c>
      <c r="GB22" s="4"/>
      <c r="GI22" s="52">
        <v>8.6</v>
      </c>
      <c r="HD22" s="4"/>
      <c r="HK22" s="52">
        <v>8.6</v>
      </c>
      <c r="IF22" s="4"/>
      <c r="IM22" s="52">
        <v>8.6</v>
      </c>
      <c r="JH22" s="4"/>
      <c r="JO22" s="52">
        <v>8.6</v>
      </c>
      <c r="KJ22" s="4"/>
      <c r="KQ22" s="52">
        <v>8.6</v>
      </c>
      <c r="LL22" s="4"/>
      <c r="LS22" s="52">
        <v>8.6</v>
      </c>
      <c r="MN22" s="4"/>
      <c r="MU22" s="52">
        <v>8.6</v>
      </c>
      <c r="NP22" s="4"/>
      <c r="NW22" s="52">
        <v>8.6</v>
      </c>
      <c r="OR22" s="4"/>
      <c r="OY22" s="52">
        <v>8.6</v>
      </c>
      <c r="PT22" s="4"/>
      <c r="QA22" s="52">
        <v>8.6</v>
      </c>
      <c r="QV22" s="4"/>
      <c r="RC22" s="52">
        <v>8.6</v>
      </c>
      <c r="RD22"/>
      <c r="RX22" s="4"/>
      <c r="RY22" s="36"/>
      <c r="RZ22" s="36"/>
      <c r="SA22" s="36"/>
      <c r="SB22" s="36"/>
      <c r="SC22" s="36"/>
      <c r="SD22" s="36"/>
      <c r="SE22" s="52">
        <v>8.6</v>
      </c>
      <c r="SZ22" s="4"/>
      <c r="TA22" s="36"/>
      <c r="TB22" s="36"/>
      <c r="TC22" s="36"/>
      <c r="TD22" s="36"/>
      <c r="TE22" s="36"/>
      <c r="TF22" s="36"/>
      <c r="TG22" s="52">
        <v>8.6</v>
      </c>
    </row>
    <row r="23" spans="1:556" ht="17" x14ac:dyDescent="0.2">
      <c r="A23" s="5"/>
      <c r="B23" s="31" t="s">
        <v>63</v>
      </c>
      <c r="C23" s="20"/>
      <c r="P23" s="10"/>
      <c r="Q23" s="10"/>
      <c r="R23" s="10"/>
      <c r="AN23" s="4"/>
      <c r="AU23" s="44">
        <v>15.1</v>
      </c>
      <c r="BQ23" s="4"/>
      <c r="BX23" s="44">
        <v>10.4</v>
      </c>
      <c r="CT23" s="4"/>
      <c r="DA23" s="44">
        <v>10.4</v>
      </c>
      <c r="DX23" s="4"/>
      <c r="EE23" s="44">
        <v>0</v>
      </c>
      <c r="EZ23" s="4"/>
      <c r="FG23" s="44">
        <v>0</v>
      </c>
      <c r="GB23" s="4"/>
      <c r="GI23" s="44">
        <v>0</v>
      </c>
      <c r="HD23" s="4"/>
      <c r="HK23" s="44">
        <v>0</v>
      </c>
      <c r="IF23" s="4"/>
      <c r="IM23" s="44">
        <v>0</v>
      </c>
      <c r="JH23" s="4"/>
      <c r="JO23" s="44">
        <v>0</v>
      </c>
      <c r="KJ23" s="4"/>
      <c r="KQ23" s="44">
        <v>0</v>
      </c>
      <c r="LL23" s="4"/>
      <c r="LS23" s="44">
        <v>0</v>
      </c>
      <c r="MN23" s="4"/>
      <c r="MU23" s="44">
        <v>0</v>
      </c>
      <c r="NP23" s="4"/>
      <c r="NW23" s="44">
        <v>0</v>
      </c>
      <c r="OR23" s="4"/>
      <c r="OY23" s="44">
        <v>0</v>
      </c>
      <c r="PT23" s="4"/>
      <c r="QA23" s="44">
        <v>0</v>
      </c>
      <c r="QV23" s="4"/>
      <c r="RC23" s="44">
        <v>0</v>
      </c>
      <c r="RD23"/>
      <c r="RX23" s="4"/>
      <c r="RY23" s="36"/>
      <c r="RZ23" s="36"/>
      <c r="SA23" s="36"/>
      <c r="SB23" s="36"/>
      <c r="SC23" s="36"/>
      <c r="SD23" s="36"/>
      <c r="SE23" s="44">
        <v>0</v>
      </c>
      <c r="SZ23" s="4"/>
      <c r="TA23" s="36"/>
      <c r="TB23" s="36"/>
      <c r="TC23" s="36"/>
      <c r="TD23" s="36"/>
      <c r="TE23" s="36"/>
      <c r="TF23" s="36"/>
      <c r="TG23" s="44">
        <v>0</v>
      </c>
    </row>
    <row r="24" spans="1:556" ht="17" x14ac:dyDescent="0.2">
      <c r="A24" s="5"/>
      <c r="B24" s="35" t="s">
        <v>75</v>
      </c>
      <c r="C24" s="20"/>
      <c r="P24" s="10"/>
      <c r="Q24" s="10"/>
      <c r="R24" s="10"/>
      <c r="AN24" s="4"/>
      <c r="AU24" s="45">
        <v>15.1</v>
      </c>
      <c r="BQ24" s="4"/>
      <c r="BX24" s="45">
        <v>11.7</v>
      </c>
      <c r="CT24" s="4"/>
      <c r="DA24" s="45">
        <v>11.7</v>
      </c>
      <c r="DX24" s="4"/>
      <c r="EE24" s="45">
        <v>0</v>
      </c>
      <c r="EZ24" s="4"/>
      <c r="FG24" s="45">
        <v>0</v>
      </c>
      <c r="GB24" s="4"/>
      <c r="GI24" s="45">
        <v>0</v>
      </c>
      <c r="HD24" s="4"/>
      <c r="HK24" s="45">
        <v>0</v>
      </c>
      <c r="IF24" s="4"/>
      <c r="IM24" s="45">
        <v>0</v>
      </c>
      <c r="JH24" s="4"/>
      <c r="JO24" s="45">
        <v>0</v>
      </c>
      <c r="KJ24" s="4"/>
      <c r="KQ24" s="45">
        <v>0</v>
      </c>
      <c r="LL24" s="4"/>
      <c r="LS24" s="45">
        <v>0</v>
      </c>
      <c r="MN24" s="4"/>
      <c r="MU24" s="45">
        <v>0</v>
      </c>
      <c r="NP24" s="4"/>
      <c r="NW24" s="45">
        <v>0</v>
      </c>
      <c r="OR24" s="4"/>
      <c r="OY24" s="45">
        <v>0</v>
      </c>
      <c r="PT24" s="4"/>
      <c r="QA24" s="45">
        <v>0</v>
      </c>
      <c r="QV24" s="4"/>
      <c r="RC24" s="45">
        <v>0</v>
      </c>
      <c r="RD24"/>
      <c r="RX24" s="4"/>
      <c r="RY24" s="36"/>
      <c r="RZ24" s="36"/>
      <c r="SA24" s="36"/>
      <c r="SB24" s="36"/>
      <c r="SC24" s="36"/>
      <c r="SD24" s="36"/>
      <c r="SE24" s="45">
        <v>0</v>
      </c>
      <c r="SZ24" s="4"/>
      <c r="TA24" s="36"/>
      <c r="TB24" s="36"/>
      <c r="TC24" s="36"/>
      <c r="TD24" s="36"/>
      <c r="TE24" s="36"/>
      <c r="TF24" s="36"/>
      <c r="TG24" s="45">
        <v>0</v>
      </c>
    </row>
    <row r="25" spans="1:556" ht="17" x14ac:dyDescent="0.2">
      <c r="A25" s="5"/>
      <c r="B25" s="34" t="s">
        <v>48</v>
      </c>
      <c r="C25" s="20"/>
      <c r="P25" s="10"/>
      <c r="Q25" s="10"/>
      <c r="R25" s="10"/>
      <c r="AN25" s="4"/>
      <c r="AU25" s="46">
        <v>43</v>
      </c>
      <c r="BQ25" s="4"/>
      <c r="BX25" s="46">
        <v>43</v>
      </c>
      <c r="CT25" s="4"/>
      <c r="DA25" s="46">
        <v>43</v>
      </c>
      <c r="DX25" s="4"/>
      <c r="EE25" s="46">
        <v>43</v>
      </c>
      <c r="EZ25" s="4"/>
      <c r="FG25" s="46">
        <v>43</v>
      </c>
      <c r="GB25" s="4"/>
      <c r="GI25" s="46">
        <v>43</v>
      </c>
      <c r="HD25" s="4"/>
      <c r="HK25" s="46">
        <v>43</v>
      </c>
      <c r="IF25" s="4"/>
      <c r="IM25" s="46">
        <v>43</v>
      </c>
      <c r="JH25" s="4"/>
      <c r="JO25" s="46">
        <v>43</v>
      </c>
      <c r="KJ25" s="4"/>
      <c r="KQ25" s="46">
        <v>43</v>
      </c>
      <c r="LL25" s="4"/>
      <c r="LS25" s="46">
        <v>43</v>
      </c>
      <c r="MN25" s="4"/>
      <c r="MU25" s="46">
        <v>43</v>
      </c>
      <c r="NP25" s="4"/>
      <c r="NW25" s="46">
        <v>43</v>
      </c>
      <c r="OR25" s="4"/>
      <c r="OY25" s="46">
        <v>43</v>
      </c>
      <c r="PT25" s="4"/>
      <c r="QA25" s="46">
        <v>43</v>
      </c>
      <c r="QV25" s="4"/>
      <c r="RC25" s="46">
        <v>43</v>
      </c>
      <c r="RD25"/>
      <c r="RX25" s="4"/>
      <c r="RY25" s="36"/>
      <c r="RZ25" s="36"/>
      <c r="SA25" s="36"/>
      <c r="SB25" s="36"/>
      <c r="SC25" s="36"/>
      <c r="SD25" s="36"/>
      <c r="SE25" s="46">
        <v>43</v>
      </c>
      <c r="SZ25" s="4"/>
      <c r="TA25" s="36"/>
      <c r="TB25" s="36"/>
      <c r="TC25" s="36"/>
      <c r="TD25" s="36"/>
      <c r="TE25" s="36"/>
      <c r="TF25" s="36"/>
      <c r="TG25" s="46">
        <v>43</v>
      </c>
    </row>
    <row r="26" spans="1:556" ht="17" x14ac:dyDescent="0.2">
      <c r="A26" s="5"/>
      <c r="B26" s="24" t="s">
        <v>49</v>
      </c>
      <c r="C26" s="20"/>
      <c r="P26" s="10"/>
      <c r="Q26" s="10"/>
      <c r="R26" s="10"/>
      <c r="AN26" s="4"/>
      <c r="AU26" s="47">
        <v>65.7</v>
      </c>
      <c r="BQ26" s="4"/>
      <c r="BX26" s="47">
        <v>43.8</v>
      </c>
      <c r="CT26" s="4"/>
      <c r="DA26" s="47">
        <v>43.8</v>
      </c>
      <c r="DX26" s="4"/>
      <c r="EE26" s="47">
        <v>43.8</v>
      </c>
      <c r="EZ26" s="4"/>
      <c r="FG26" s="47">
        <v>43.8</v>
      </c>
      <c r="GB26" s="4"/>
      <c r="GI26" s="47">
        <v>43.8</v>
      </c>
      <c r="HD26" s="4"/>
      <c r="HK26" s="47">
        <v>43.8</v>
      </c>
      <c r="IF26" s="4"/>
      <c r="IM26" s="47">
        <v>43.8</v>
      </c>
      <c r="JH26" s="4"/>
      <c r="JO26" s="47">
        <v>43.8</v>
      </c>
      <c r="KJ26" s="4"/>
      <c r="KQ26" s="47">
        <v>43.8</v>
      </c>
      <c r="LL26" s="4"/>
      <c r="LS26" s="47">
        <v>43.8</v>
      </c>
      <c r="MN26" s="4"/>
      <c r="MU26" s="47">
        <v>43.8</v>
      </c>
      <c r="NP26" s="4"/>
      <c r="NW26" s="47">
        <v>43.8</v>
      </c>
      <c r="OR26" s="4"/>
      <c r="OY26" s="47">
        <v>43.8</v>
      </c>
      <c r="PT26" s="4"/>
      <c r="QA26" s="47">
        <v>43.8</v>
      </c>
      <c r="QV26" s="4"/>
      <c r="RC26" s="47">
        <v>43.8</v>
      </c>
      <c r="RD26"/>
      <c r="RX26" s="4"/>
      <c r="RY26" s="36"/>
      <c r="RZ26" s="36"/>
      <c r="SA26" s="36"/>
      <c r="SB26" s="36"/>
      <c r="SC26" s="36"/>
      <c r="SD26" s="36"/>
      <c r="SE26" s="47">
        <v>43.8</v>
      </c>
      <c r="SZ26" s="4"/>
      <c r="TA26" s="36"/>
      <c r="TB26" s="36"/>
      <c r="TC26" s="36"/>
      <c r="TD26" s="36"/>
      <c r="TE26" s="36"/>
      <c r="TF26" s="36"/>
      <c r="TG26" s="47">
        <v>43.8</v>
      </c>
    </row>
    <row r="27" spans="1:556" ht="17" x14ac:dyDescent="0.2">
      <c r="A27" s="5"/>
      <c r="B27" s="33" t="s">
        <v>62</v>
      </c>
      <c r="C27" s="20"/>
      <c r="P27" s="10"/>
      <c r="Q27" s="10"/>
      <c r="R27" s="10"/>
      <c r="AN27" s="4"/>
      <c r="AU27" s="48">
        <v>68.099999999999994</v>
      </c>
      <c r="BQ27" s="4"/>
      <c r="BX27" s="48">
        <v>44.8</v>
      </c>
      <c r="CT27" s="4"/>
      <c r="DA27" s="48">
        <v>44.8</v>
      </c>
      <c r="DX27" s="4"/>
      <c r="EE27" s="48">
        <v>44.8</v>
      </c>
      <c r="EZ27" s="4"/>
      <c r="FG27" s="48">
        <v>44.8</v>
      </c>
      <c r="GB27" s="4"/>
      <c r="GI27" s="48">
        <v>44.8</v>
      </c>
      <c r="HD27" s="4"/>
      <c r="HK27" s="48">
        <v>44.8</v>
      </c>
      <c r="IF27" s="4"/>
      <c r="IM27" s="48">
        <v>44.8</v>
      </c>
      <c r="JH27" s="4"/>
      <c r="JO27" s="48">
        <v>44.8</v>
      </c>
      <c r="KJ27" s="4"/>
      <c r="KQ27" s="48">
        <v>44.8</v>
      </c>
      <c r="LL27" s="4"/>
      <c r="LS27" s="48">
        <v>44.8</v>
      </c>
      <c r="MN27" s="4"/>
      <c r="MU27" s="48">
        <v>44.8</v>
      </c>
      <c r="NP27" s="4"/>
      <c r="NW27" s="48">
        <v>44.8</v>
      </c>
      <c r="OR27" s="4"/>
      <c r="OY27" s="48">
        <v>44.8</v>
      </c>
      <c r="PT27" s="4"/>
      <c r="QA27" s="48">
        <v>44.8</v>
      </c>
      <c r="QV27" s="4"/>
      <c r="RC27" s="48">
        <v>44.8</v>
      </c>
      <c r="RD27"/>
      <c r="RX27" s="4"/>
      <c r="RY27" s="36"/>
      <c r="RZ27" s="36"/>
      <c r="SA27" s="36"/>
      <c r="SB27" s="36"/>
      <c r="SC27" s="36"/>
      <c r="SD27" s="36"/>
      <c r="SE27" s="48">
        <v>44.8</v>
      </c>
      <c r="SZ27" s="4"/>
      <c r="TA27" s="36"/>
      <c r="TB27" s="36"/>
      <c r="TC27" s="36"/>
      <c r="TD27" s="36"/>
      <c r="TE27" s="36"/>
      <c r="TF27" s="36"/>
      <c r="TG27" s="48">
        <v>44.8</v>
      </c>
    </row>
    <row r="28" spans="1:556" ht="17" x14ac:dyDescent="0.2">
      <c r="A28" s="5"/>
      <c r="B28" s="25" t="s">
        <v>32</v>
      </c>
      <c r="C28" s="20"/>
      <c r="P28" s="10"/>
      <c r="Q28" s="10"/>
      <c r="R28" s="10"/>
      <c r="AN28" s="4"/>
      <c r="AU28" s="49">
        <v>69.900000000000006</v>
      </c>
      <c r="BQ28" s="4"/>
      <c r="BX28" s="49">
        <v>46.7</v>
      </c>
      <c r="CT28" s="4"/>
      <c r="DA28" s="49">
        <v>46.7</v>
      </c>
      <c r="DX28" s="4"/>
      <c r="EE28" s="49">
        <v>46.7</v>
      </c>
      <c r="EZ28" s="4"/>
      <c r="FG28" s="49">
        <v>46.7</v>
      </c>
      <c r="GB28" s="4"/>
      <c r="GI28" s="49">
        <v>46.7</v>
      </c>
      <c r="HD28" s="4"/>
      <c r="HK28" s="49">
        <v>46.7</v>
      </c>
      <c r="IF28" s="4"/>
      <c r="IM28" s="49">
        <v>46.7</v>
      </c>
      <c r="JH28" s="4"/>
      <c r="JO28" s="49">
        <v>46.7</v>
      </c>
      <c r="KJ28" s="4"/>
      <c r="KQ28" s="49">
        <v>46.7</v>
      </c>
      <c r="LL28" s="4"/>
      <c r="LS28" s="49">
        <v>46.7</v>
      </c>
      <c r="MN28" s="4"/>
      <c r="MU28" s="49">
        <v>46.7</v>
      </c>
      <c r="NP28" s="4"/>
      <c r="NW28" s="49">
        <v>46.7</v>
      </c>
      <c r="OR28" s="4"/>
      <c r="OY28" s="49">
        <v>46.7</v>
      </c>
      <c r="PT28" s="4"/>
      <c r="QA28" s="49">
        <v>46.7</v>
      </c>
      <c r="QV28" s="4"/>
      <c r="RC28" s="49">
        <v>46.7</v>
      </c>
      <c r="RD28"/>
      <c r="RX28" s="4"/>
      <c r="RY28" s="36"/>
      <c r="RZ28" s="36"/>
      <c r="SA28" s="36"/>
      <c r="SB28" s="36"/>
      <c r="SC28" s="36"/>
      <c r="SD28" s="36"/>
      <c r="SE28" s="49">
        <v>46.7</v>
      </c>
      <c r="SZ28" s="4"/>
      <c r="TA28" s="36"/>
      <c r="TB28" s="36"/>
      <c r="TC28" s="36"/>
      <c r="TD28" s="36"/>
      <c r="TE28" s="36"/>
      <c r="TF28" s="36"/>
      <c r="TG28" s="49">
        <v>46.7</v>
      </c>
    </row>
    <row r="29" spans="1:556" x14ac:dyDescent="0.2">
      <c r="B29" s="29" t="s">
        <v>54</v>
      </c>
      <c r="C29" s="2"/>
    </row>
    <row r="30" spans="1:556" x14ac:dyDescent="0.2">
      <c r="A30" s="5"/>
      <c r="B30" s="5"/>
      <c r="C30" s="20"/>
      <c r="QC30" s="2"/>
      <c r="QD30" s="2"/>
      <c r="QE30" s="2"/>
      <c r="QF30" s="2"/>
      <c r="QG30" s="2"/>
      <c r="QH30" s="2"/>
      <c r="QI30" s="2"/>
      <c r="QJ30" s="2"/>
      <c r="QK30" s="2"/>
    </row>
    <row r="31" spans="1:556" x14ac:dyDescent="0.2">
      <c r="A31" s="5"/>
      <c r="B31" s="5"/>
      <c r="C31" s="20"/>
    </row>
    <row r="32" spans="1:556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UJ1" xr:uid="{172E3596-2F6A-9A40-8CEA-C9D4F0DC5B1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18">
      <sortCondition descending="1" ref="F1:F19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18">
    <cfRule type="expression" dxfId="100" priority="63" stopIfTrue="1">
      <formula>IF($AM4&lt;&gt;"",1,0)</formula>
    </cfRule>
  </conditionalFormatting>
  <conditionalFormatting sqref="AV4:BX18">
    <cfRule type="expression" dxfId="99" priority="62" stopIfTrue="1">
      <formula>IF($BP4&lt;&gt;"",1,0)</formula>
    </cfRule>
  </conditionalFormatting>
  <conditionalFormatting sqref="K1:K1048576 O1:O1048576 M1:M1048576">
    <cfRule type="expression" dxfId="98" priority="59">
      <formula>IF(K1=$BY$1,1,0)</formula>
    </cfRule>
    <cfRule type="expression" dxfId="97" priority="60">
      <formula>IF(K1=$AV$1,1,0)</formula>
    </cfRule>
    <cfRule type="expression" dxfId="96" priority="61">
      <formula>IF(K1=$S$1,1,0)</formula>
    </cfRule>
  </conditionalFormatting>
  <conditionalFormatting sqref="BY4:DA18">
    <cfRule type="expression" dxfId="95" priority="1" stopIfTrue="1">
      <formula>IF($CS4&lt;&gt;"",1,0)</formula>
    </cfRule>
  </conditionalFormatting>
  <conditionalFormatting sqref="A4:A1048576">
    <cfRule type="expression" dxfId="94" priority="35">
      <formula>AND(G4="P",F4="")</formula>
    </cfRule>
    <cfRule type="expression" dxfId="93" priority="57" stopIfTrue="1">
      <formula>IF(A4&gt;8,1,0)</formula>
    </cfRule>
  </conditionalFormatting>
  <conditionalFormatting sqref="H1:H1048576">
    <cfRule type="containsText" dxfId="92" priority="52" operator="containsText" text="No DD">
      <formula>NOT(ISERROR(SEARCH("No DD",H1)))</formula>
    </cfRule>
    <cfRule type="containsText" dxfId="91" priority="53" operator="containsText" text="Merit">
      <formula>NOT(ISERROR(SEARCH("Merit",H1)))</formula>
    </cfRule>
    <cfRule type="containsText" dxfId="90" priority="54" operator="containsText" text="Excellence">
      <formula>NOT(ISERROR(SEARCH("Excellence",H1)))</formula>
    </cfRule>
    <cfRule type="containsText" dxfId="89" priority="55" operator="containsText" text="Worlds Team">
      <formula>NOT(ISERROR(SEARCH("Worlds Team",H1)))</formula>
    </cfRule>
    <cfRule type="containsText" dxfId="88" priority="56" operator="containsText" text="National Team">
      <formula>NOT(ISERROR(SEARCH("National Team",H1)))</formula>
    </cfRule>
  </conditionalFormatting>
  <conditionalFormatting sqref="AR29:AR1048576 BU29:BU1048576 EB29:EB1048576 BU1:BU27 CX1:CX1048576 EB1:EB27 FD1:FD1048576 GF1:GF1048576 HH1:HH1048576 IJ1:IJ1048576 JL1:JL1048576 KN1:KN1048576 LP1:LP1048576 MR1:MR1048576 NT1:NT1048576 OV1:OV1048576 PX1:PX1048576 AR1:AR27 SB1:SB28 QZ1:QZ28 TD1:TD28">
    <cfRule type="cellIs" dxfId="87" priority="49" operator="between">
      <formula>AU$28</formula>
      <formula>1000</formula>
    </cfRule>
    <cfRule type="cellIs" dxfId="86" priority="50" operator="between">
      <formula>AU$27</formula>
      <formula>AU$28</formula>
    </cfRule>
    <cfRule type="cellIs" dxfId="85" priority="51" operator="between">
      <formula>AU$26</formula>
      <formula>AU$27</formula>
    </cfRule>
  </conditionalFormatting>
  <conditionalFormatting sqref="PZ50:PZ1048576 AT1:AT1048576 BW1:BW1048576 CZ1:CZ1048576 ED1:ED1048576 FF1:FF1048576 GH1:GH1048576 HJ1:HJ1048576 IL1:IL1048576 JN1:JN1048576 KP1:KP1048576 LR1:LR1048576 MT1:MT1048576 NV1:NV1048576 OX1:OX1048576 PZ1:PZ33 SD1:SD28 RB1:RB28 TF1:TF28">
    <cfRule type="cellIs" dxfId="84" priority="89736" operator="between">
      <formula>AU$25</formula>
      <formula>AU$26</formula>
    </cfRule>
    <cfRule type="cellIs" dxfId="83" priority="89737" operator="between">
      <formula>AU$26</formula>
      <formula>AU$27</formula>
    </cfRule>
    <cfRule type="cellIs" dxfId="82" priority="89738" operator="between">
      <formula>AU$27</formula>
      <formula>AU$28</formula>
    </cfRule>
    <cfRule type="cellIs" dxfId="81" priority="89739" operator="between">
      <formula>AU$28</formula>
      <formula>1000</formula>
    </cfRule>
  </conditionalFormatting>
  <conditionalFormatting sqref="TH1:TH18">
    <cfRule type="cellIs" dxfId="80" priority="140413" operator="between">
      <formula>QA$25</formula>
      <formula>QA$26</formula>
    </cfRule>
    <cfRule type="cellIs" dxfId="79" priority="140414" operator="between">
      <formula>QA$26</formula>
      <formula>QA$27</formula>
    </cfRule>
    <cfRule type="cellIs" dxfId="78" priority="140415" operator="between">
      <formula>QA$27</formula>
      <formula>QA$28</formula>
    </cfRule>
    <cfRule type="cellIs" dxfId="77" priority="140416" operator="between">
      <formula>QA$28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8 RX1:RX28 SZ1:SZ28">
    <cfRule type="cellIs" dxfId="76" priority="140421" operator="between">
      <formula>AU$21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8 RY1:RY28 TA1:TA28">
    <cfRule type="cellIs" dxfId="75" priority="140472" operator="between">
      <formula>AU$25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8 RA1:RA28 TE1:TE28">
    <cfRule type="cellIs" dxfId="74" priority="140526" operator="between">
      <formula>AU$21</formula>
      <formula>AU$22</formula>
    </cfRule>
  </conditionalFormatting>
  <conditionalFormatting sqref="FC1:FC1048576 GE1:GE1048576 HG1:HG1048576 II1:II1048576 JK1:JK1048576 KM1:KM1048576 LO1:LO1048576 MQ1:MQ1048576 NS1:NS1048576 OU1:OU1048576 PW1:PW1048576 EA1:EA1048576 SA1:SA28 QY1:QY28 TC1:TC28">
    <cfRule type="cellIs" dxfId="73" priority="140729" operator="between">
      <formula>EE$22</formula>
      <formula>1000</formula>
    </cfRule>
  </conditionalFormatting>
  <conditionalFormatting sqref="AQ1:AQ1048576 BT1:BT1048576 CW1:CW1048576">
    <cfRule type="cellIs" dxfId="72" priority="2" stopIfTrue="1" operator="between">
      <formula>AU$22</formula>
      <formula>AU$23</formula>
    </cfRule>
    <cfRule type="cellIs" dxfId="71" priority="140727" operator="between">
      <formula>AU$24</formula>
      <formula>1000</formula>
    </cfRule>
    <cfRule type="cellIs" dxfId="70" priority="140728" operator="between">
      <formula>AU$23</formula>
      <formula>AU$24</formula>
    </cfRule>
  </conditionalFormatting>
  <conditionalFormatting sqref="AS1:AS1048576 BV1:BV1048576 CY1:CY1048576">
    <cfRule type="cellIs" dxfId="69" priority="58" operator="between">
      <formula>AU$24</formula>
      <formula>1000</formula>
    </cfRule>
    <cfRule type="cellIs" dxfId="68" priority="140523" operator="between">
      <formula>AU$23</formula>
      <formula>AU$24</formula>
    </cfRule>
    <cfRule type="cellIs" dxfId="67" priority="140524" operator="between">
      <formula>AU$22</formula>
      <formula>AU$23</formula>
    </cfRule>
  </conditionalFormatting>
  <conditionalFormatting sqref="EC1:EC1048576 FE1:FE1048576 GG1:GG1048576 HI1:HI1048576 IK1:IK1048576 JM1:JM1048576 KO1:KO1048576 LQ1:LQ1048576 MS1:MS1048576 NU1:NU1048576 OW1:OW1048576 PY1:PY1048576 SC1:SC28 RA1:RA28 TE1:TE28">
    <cfRule type="cellIs" dxfId="66" priority="140525" operator="between">
      <formula>EE$22</formula>
      <formula>1000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J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40.33203125" bestFit="1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111</v>
      </c>
      <c r="K1" s="71" t="s">
        <v>30</v>
      </c>
      <c r="L1" s="73" t="s">
        <v>112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189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199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234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226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 t="s">
        <v>246</v>
      </c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 t="s">
        <v>258</v>
      </c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103</v>
      </c>
      <c r="T2" s="67"/>
      <c r="U2" s="67"/>
      <c r="V2" s="67"/>
      <c r="W2" s="67" t="s">
        <v>104</v>
      </c>
      <c r="X2" s="67"/>
      <c r="Y2" s="67"/>
      <c r="Z2" s="67"/>
      <c r="AA2" s="67" t="s">
        <v>105</v>
      </c>
      <c r="AB2" s="67"/>
      <c r="AC2" s="67"/>
      <c r="AD2" s="67"/>
      <c r="AE2" s="67" t="s">
        <v>106</v>
      </c>
      <c r="AF2" s="67"/>
      <c r="AG2" s="67"/>
      <c r="AH2" s="67"/>
      <c r="AI2" s="79" t="s">
        <v>107</v>
      </c>
      <c r="AJ2" s="79"/>
      <c r="AK2" s="79"/>
      <c r="AL2" s="79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68" t="s">
        <v>103</v>
      </c>
      <c r="AW2" s="68"/>
      <c r="AX2" s="68"/>
      <c r="AY2" s="68"/>
      <c r="AZ2" s="68" t="s">
        <v>104</v>
      </c>
      <c r="BA2" s="68"/>
      <c r="BB2" s="68"/>
      <c r="BC2" s="68"/>
      <c r="BD2" s="68" t="s">
        <v>105</v>
      </c>
      <c r="BE2" s="68"/>
      <c r="BF2" s="68"/>
      <c r="BG2" s="68"/>
      <c r="BH2" s="68" t="s">
        <v>106</v>
      </c>
      <c r="BI2" s="68"/>
      <c r="BJ2" s="68"/>
      <c r="BK2" s="68"/>
      <c r="BL2" s="77" t="s">
        <v>107</v>
      </c>
      <c r="BM2" s="77"/>
      <c r="BN2" s="77"/>
      <c r="BO2" s="77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67" t="s">
        <v>103</v>
      </c>
      <c r="BZ2" s="67"/>
      <c r="CA2" s="67"/>
      <c r="CB2" s="67"/>
      <c r="CC2" s="67" t="s">
        <v>104</v>
      </c>
      <c r="CD2" s="67"/>
      <c r="CE2" s="67"/>
      <c r="CF2" s="67"/>
      <c r="CG2" s="67" t="s">
        <v>105</v>
      </c>
      <c r="CH2" s="67"/>
      <c r="CI2" s="67"/>
      <c r="CJ2" s="67"/>
      <c r="CK2" s="67" t="s">
        <v>106</v>
      </c>
      <c r="CL2" s="67"/>
      <c r="CM2" s="67"/>
      <c r="CN2" s="67"/>
      <c r="CO2" s="79" t="s">
        <v>107</v>
      </c>
      <c r="CP2" s="79"/>
      <c r="CQ2" s="79"/>
      <c r="CR2" s="79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67" t="s">
        <v>103</v>
      </c>
      <c r="DE2" s="67"/>
      <c r="DF2" s="67"/>
      <c r="DG2" s="67"/>
      <c r="DH2" s="67" t="s">
        <v>104</v>
      </c>
      <c r="DI2" s="67"/>
      <c r="DJ2" s="67"/>
      <c r="DK2" s="67"/>
      <c r="DL2" s="67" t="s">
        <v>105</v>
      </c>
      <c r="DM2" s="67"/>
      <c r="DN2" s="67"/>
      <c r="DO2" s="67"/>
      <c r="DP2" s="67" t="s">
        <v>106</v>
      </c>
      <c r="DQ2" s="67"/>
      <c r="DR2" s="67"/>
      <c r="DS2" s="67"/>
      <c r="DT2" s="76" t="s">
        <v>107</v>
      </c>
      <c r="DU2" s="76"/>
      <c r="DV2" s="76"/>
      <c r="DW2" s="76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68" t="s">
        <v>103</v>
      </c>
      <c r="EG2" s="68"/>
      <c r="EH2" s="68"/>
      <c r="EI2" s="68"/>
      <c r="EJ2" s="68" t="s">
        <v>104</v>
      </c>
      <c r="EK2" s="68"/>
      <c r="EL2" s="68"/>
      <c r="EM2" s="68"/>
      <c r="EN2" s="68" t="s">
        <v>105</v>
      </c>
      <c r="EO2" s="68"/>
      <c r="EP2" s="68"/>
      <c r="EQ2" s="68"/>
      <c r="ER2" s="68" t="s">
        <v>106</v>
      </c>
      <c r="ES2" s="68"/>
      <c r="ET2" s="68"/>
      <c r="EU2" s="68"/>
      <c r="EV2" s="77" t="s">
        <v>107</v>
      </c>
      <c r="EW2" s="77"/>
      <c r="EX2" s="77"/>
      <c r="EY2" s="77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67" t="s">
        <v>103</v>
      </c>
      <c r="FI2" s="67"/>
      <c r="FJ2" s="67"/>
      <c r="FK2" s="67"/>
      <c r="FL2" s="67" t="s">
        <v>104</v>
      </c>
      <c r="FM2" s="67"/>
      <c r="FN2" s="67"/>
      <c r="FO2" s="67"/>
      <c r="FP2" s="67" t="s">
        <v>105</v>
      </c>
      <c r="FQ2" s="67"/>
      <c r="FR2" s="67"/>
      <c r="FS2" s="67"/>
      <c r="FT2" s="67" t="s">
        <v>106</v>
      </c>
      <c r="FU2" s="67"/>
      <c r="FV2" s="67"/>
      <c r="FW2" s="67"/>
      <c r="FX2" s="76" t="s">
        <v>107</v>
      </c>
      <c r="FY2" s="76"/>
      <c r="FZ2" s="76"/>
      <c r="GA2" s="76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68" t="s">
        <v>103</v>
      </c>
      <c r="GK2" s="68"/>
      <c r="GL2" s="68"/>
      <c r="GM2" s="68"/>
      <c r="GN2" s="68" t="s">
        <v>104</v>
      </c>
      <c r="GO2" s="68"/>
      <c r="GP2" s="68"/>
      <c r="GQ2" s="68"/>
      <c r="GR2" s="68" t="s">
        <v>105</v>
      </c>
      <c r="GS2" s="68"/>
      <c r="GT2" s="68"/>
      <c r="GU2" s="68"/>
      <c r="GV2" s="68" t="s">
        <v>106</v>
      </c>
      <c r="GW2" s="68"/>
      <c r="GX2" s="68"/>
      <c r="GY2" s="68"/>
      <c r="GZ2" s="77" t="s">
        <v>107</v>
      </c>
      <c r="HA2" s="77"/>
      <c r="HB2" s="77"/>
      <c r="HC2" s="77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67" t="s">
        <v>103</v>
      </c>
      <c r="HM2" s="67"/>
      <c r="HN2" s="67"/>
      <c r="HO2" s="67"/>
      <c r="HP2" s="67" t="s">
        <v>104</v>
      </c>
      <c r="HQ2" s="67"/>
      <c r="HR2" s="67"/>
      <c r="HS2" s="67"/>
      <c r="HT2" s="67" t="s">
        <v>105</v>
      </c>
      <c r="HU2" s="67"/>
      <c r="HV2" s="67"/>
      <c r="HW2" s="67"/>
      <c r="HX2" s="67" t="s">
        <v>106</v>
      </c>
      <c r="HY2" s="67"/>
      <c r="HZ2" s="67"/>
      <c r="IA2" s="67"/>
      <c r="IB2" s="76" t="s">
        <v>107</v>
      </c>
      <c r="IC2" s="76"/>
      <c r="ID2" s="76"/>
      <c r="IE2" s="76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68" t="s">
        <v>103</v>
      </c>
      <c r="IO2" s="68"/>
      <c r="IP2" s="68"/>
      <c r="IQ2" s="68"/>
      <c r="IR2" s="68" t="s">
        <v>104</v>
      </c>
      <c r="IS2" s="68"/>
      <c r="IT2" s="68"/>
      <c r="IU2" s="68"/>
      <c r="IV2" s="68" t="s">
        <v>105</v>
      </c>
      <c r="IW2" s="68"/>
      <c r="IX2" s="68"/>
      <c r="IY2" s="68"/>
      <c r="IZ2" s="68" t="s">
        <v>106</v>
      </c>
      <c r="JA2" s="68"/>
      <c r="JB2" s="68"/>
      <c r="JC2" s="68"/>
      <c r="JD2" s="77" t="s">
        <v>107</v>
      </c>
      <c r="JE2" s="77"/>
      <c r="JF2" s="77"/>
      <c r="JG2" s="77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67" t="s">
        <v>103</v>
      </c>
      <c r="JQ2" s="67"/>
      <c r="JR2" s="67"/>
      <c r="JS2" s="67"/>
      <c r="JT2" s="67" t="s">
        <v>104</v>
      </c>
      <c r="JU2" s="67"/>
      <c r="JV2" s="67"/>
      <c r="JW2" s="67"/>
      <c r="JX2" s="67" t="s">
        <v>105</v>
      </c>
      <c r="JY2" s="67"/>
      <c r="JZ2" s="67"/>
      <c r="KA2" s="67"/>
      <c r="KB2" s="67" t="s">
        <v>106</v>
      </c>
      <c r="KC2" s="67"/>
      <c r="KD2" s="67"/>
      <c r="KE2" s="67"/>
      <c r="KF2" s="76" t="s">
        <v>107</v>
      </c>
      <c r="KG2" s="76"/>
      <c r="KH2" s="76"/>
      <c r="KI2" s="76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68" t="s">
        <v>103</v>
      </c>
      <c r="KS2" s="68"/>
      <c r="KT2" s="68"/>
      <c r="KU2" s="68"/>
      <c r="KV2" s="68" t="s">
        <v>104</v>
      </c>
      <c r="KW2" s="68"/>
      <c r="KX2" s="68"/>
      <c r="KY2" s="68"/>
      <c r="KZ2" s="68" t="s">
        <v>105</v>
      </c>
      <c r="LA2" s="68"/>
      <c r="LB2" s="68"/>
      <c r="LC2" s="68"/>
      <c r="LD2" s="68" t="s">
        <v>106</v>
      </c>
      <c r="LE2" s="68"/>
      <c r="LF2" s="68"/>
      <c r="LG2" s="68"/>
      <c r="LH2" s="77" t="s">
        <v>107</v>
      </c>
      <c r="LI2" s="77"/>
      <c r="LJ2" s="77"/>
      <c r="LK2" s="77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67" t="s">
        <v>103</v>
      </c>
      <c r="LU2" s="67"/>
      <c r="LV2" s="67"/>
      <c r="LW2" s="67"/>
      <c r="LX2" s="67" t="s">
        <v>104</v>
      </c>
      <c r="LY2" s="67"/>
      <c r="LZ2" s="67"/>
      <c r="MA2" s="67"/>
      <c r="MB2" s="67" t="s">
        <v>105</v>
      </c>
      <c r="MC2" s="67"/>
      <c r="MD2" s="67"/>
      <c r="ME2" s="67"/>
      <c r="MF2" s="67" t="s">
        <v>106</v>
      </c>
      <c r="MG2" s="67"/>
      <c r="MH2" s="67"/>
      <c r="MI2" s="67"/>
      <c r="MJ2" s="76" t="s">
        <v>107</v>
      </c>
      <c r="MK2" s="76"/>
      <c r="ML2" s="76"/>
      <c r="MM2" s="76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68" t="s">
        <v>103</v>
      </c>
      <c r="MW2" s="68"/>
      <c r="MX2" s="68"/>
      <c r="MY2" s="68"/>
      <c r="MZ2" s="68" t="s">
        <v>104</v>
      </c>
      <c r="NA2" s="68"/>
      <c r="NB2" s="68"/>
      <c r="NC2" s="68"/>
      <c r="ND2" s="68" t="s">
        <v>105</v>
      </c>
      <c r="NE2" s="68"/>
      <c r="NF2" s="68"/>
      <c r="NG2" s="68"/>
      <c r="NH2" s="68" t="s">
        <v>106</v>
      </c>
      <c r="NI2" s="68"/>
      <c r="NJ2" s="68"/>
      <c r="NK2" s="68"/>
      <c r="NL2" s="77" t="s">
        <v>107</v>
      </c>
      <c r="NM2" s="77"/>
      <c r="NN2" s="77"/>
      <c r="NO2" s="77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67" t="s">
        <v>103</v>
      </c>
      <c r="NY2" s="67"/>
      <c r="NZ2" s="67"/>
      <c r="OA2" s="67"/>
      <c r="OB2" s="67" t="s">
        <v>104</v>
      </c>
      <c r="OC2" s="67"/>
      <c r="OD2" s="67"/>
      <c r="OE2" s="67"/>
      <c r="OF2" s="67" t="s">
        <v>105</v>
      </c>
      <c r="OG2" s="67"/>
      <c r="OH2" s="67"/>
      <c r="OI2" s="67"/>
      <c r="OJ2" s="67" t="s">
        <v>106</v>
      </c>
      <c r="OK2" s="67"/>
      <c r="OL2" s="67"/>
      <c r="OM2" s="67"/>
      <c r="ON2" s="76" t="s">
        <v>107</v>
      </c>
      <c r="OO2" s="76"/>
      <c r="OP2" s="76"/>
      <c r="OQ2" s="76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68" t="s">
        <v>103</v>
      </c>
      <c r="PA2" s="68"/>
      <c r="PB2" s="68"/>
      <c r="PC2" s="68"/>
      <c r="PD2" s="68" t="s">
        <v>104</v>
      </c>
      <c r="PE2" s="68"/>
      <c r="PF2" s="68"/>
      <c r="PG2" s="68"/>
      <c r="PH2" s="68" t="s">
        <v>105</v>
      </c>
      <c r="PI2" s="68"/>
      <c r="PJ2" s="68"/>
      <c r="PK2" s="68"/>
      <c r="PL2" s="68" t="s">
        <v>106</v>
      </c>
      <c r="PM2" s="68"/>
      <c r="PN2" s="68"/>
      <c r="PO2" s="68"/>
      <c r="PP2" s="77" t="s">
        <v>107</v>
      </c>
      <c r="PQ2" s="77"/>
      <c r="PR2" s="77"/>
      <c r="PS2" s="77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67" t="s">
        <v>103</v>
      </c>
      <c r="QC2" s="67"/>
      <c r="QD2" s="67"/>
      <c r="QE2" s="67"/>
      <c r="QF2" s="67" t="s">
        <v>104</v>
      </c>
      <c r="QG2" s="67"/>
      <c r="QH2" s="67"/>
      <c r="QI2" s="67"/>
      <c r="QJ2" s="67" t="s">
        <v>105</v>
      </c>
      <c r="QK2" s="67"/>
      <c r="QL2" s="67"/>
      <c r="QM2" s="67"/>
      <c r="QN2" s="67" t="s">
        <v>106</v>
      </c>
      <c r="QO2" s="67"/>
      <c r="QP2" s="67"/>
      <c r="QQ2" s="67"/>
      <c r="QR2" s="76" t="s">
        <v>107</v>
      </c>
      <c r="QS2" s="76"/>
      <c r="QT2" s="76"/>
      <c r="QU2" s="76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68" t="s">
        <v>103</v>
      </c>
      <c r="RE2" s="68"/>
      <c r="RF2" s="68"/>
      <c r="RG2" s="68"/>
      <c r="RH2" s="68" t="s">
        <v>104</v>
      </c>
      <c r="RI2" s="68"/>
      <c r="RJ2" s="68"/>
      <c r="RK2" s="68"/>
      <c r="RL2" s="68" t="s">
        <v>105</v>
      </c>
      <c r="RM2" s="68"/>
      <c r="RN2" s="68"/>
      <c r="RO2" s="68"/>
      <c r="RP2" s="68" t="s">
        <v>106</v>
      </c>
      <c r="RQ2" s="68"/>
      <c r="RR2" s="68"/>
      <c r="RS2" s="68"/>
      <c r="RT2" s="77" t="s">
        <v>107</v>
      </c>
      <c r="RU2" s="77"/>
      <c r="RV2" s="77"/>
      <c r="RW2" s="77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67" t="s">
        <v>103</v>
      </c>
      <c r="SG2" s="67"/>
      <c r="SH2" s="67"/>
      <c r="SI2" s="67"/>
      <c r="SJ2" s="67" t="s">
        <v>104</v>
      </c>
      <c r="SK2" s="67"/>
      <c r="SL2" s="67"/>
      <c r="SM2" s="67"/>
      <c r="SN2" s="67" t="s">
        <v>105</v>
      </c>
      <c r="SO2" s="67"/>
      <c r="SP2" s="67"/>
      <c r="SQ2" s="67"/>
      <c r="SR2" s="67" t="s">
        <v>106</v>
      </c>
      <c r="SS2" s="67"/>
      <c r="ST2" s="67"/>
      <c r="SU2" s="67"/>
      <c r="SV2" s="76" t="s">
        <v>107</v>
      </c>
      <c r="SW2" s="76"/>
      <c r="SX2" s="76"/>
      <c r="SY2" s="76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68" t="s">
        <v>103</v>
      </c>
      <c r="TI2" s="68"/>
      <c r="TJ2" s="68"/>
      <c r="TK2" s="68"/>
      <c r="TL2" s="68" t="s">
        <v>104</v>
      </c>
      <c r="TM2" s="68"/>
      <c r="TN2" s="68"/>
      <c r="TO2" s="68"/>
      <c r="TP2" s="68" t="s">
        <v>105</v>
      </c>
      <c r="TQ2" s="68"/>
      <c r="TR2" s="68"/>
      <c r="TS2" s="68"/>
      <c r="TT2" s="68" t="s">
        <v>106</v>
      </c>
      <c r="TU2" s="68"/>
      <c r="TV2" s="68"/>
      <c r="TW2" s="68"/>
      <c r="TX2" s="78" t="s">
        <v>107</v>
      </c>
      <c r="TY2" s="78"/>
      <c r="TZ2" s="78"/>
      <c r="UA2" s="78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82</v>
      </c>
      <c r="C4" s="4" t="s">
        <v>6</v>
      </c>
      <c r="D4" s="4">
        <v>2003</v>
      </c>
      <c r="E4" s="9">
        <f>SUM(J4:P4)+SUM(J4:M4)*0.0000001+SUM(J4)*0.0000000000001</f>
        <v>174.30001152000577</v>
      </c>
      <c r="F4" s="3" t="str">
        <f>IF(OR(AND(AN4&gt;=AU$34,AO4&gt;=AU$38,AN4&lt;&gt;"",AM4=""),AND(AS4&gt;=AU$34,AT4&gt;=AU$38,AS4&lt;&gt;"",AM4=""),AND(BQ4&gt;=BX$34,BR4&gt;=BX$38,BQ4&lt;&gt;"",BP4=""),AND(BV4&gt;=BX$34,BW4&gt;=BX$38,BV4&lt;&gt;"",BP4=""),AND(CT4&gt;=DA$34,CU4&gt;=DA$38,CT4&lt;&gt;"",CS4=""),AND(CY4&gt;=DA$34,CZ4&gt;=DA$38,CY4&lt;&gt;""),AND(DX4&gt;=EE$34,DY4&gt;=EE$38,DX4&lt;&gt;""),AND(EC4&gt;=EE$34,ED4&gt;=EE$38,EC4&lt;&gt;""),AND(EZ4&gt;=FG$34,FA4&gt;=FG$38,EZ4&lt;&gt;""),AND(FE4&gt;=FG$34,FF4&gt;=FG$38,FE4&lt;&gt;""),AND(GB4&gt;=GI$34,GC4&gt;=GI$38,GB4&lt;&gt;""),AND(GG4&gt;=GI$34,GH4&gt;=GI$38,GG4&lt;&gt;""),AND(HD4&gt;=HK$34,HE4&gt;=HK$38,HD4&lt;&gt;""),AND(HI4&gt;=HK$34,HJ4&gt;=HK$38,HI4&lt;&gt;""),AND(IF4&gt;=IM$34,IG4&gt;=IM$38,IF4&lt;&gt;""),AND(IK4&gt;=IM$34,IL4&gt;=IM$38,IK4&lt;&gt;""),AND(JH4&gt;=JO$34,JI4&gt;=JO$38,JH4&lt;&gt;""),AND(JM4&gt;=JO$34,JN4&gt;=JO$38,JM4&lt;&gt;""),AND(KJ4&gt;=KQ$34,KK4&gt;=KQ$38,KJ4&lt;&gt;""),AND(KO4&gt;=KQ$34,KP4&gt;=KQ$38,KO4&lt;&gt;""),AND(LL4&gt;=LS$34,LM4&gt;=LS$38,LL4&lt;&gt;""),AND(LQ4&gt;=LS$34,LR4&gt;=LS$38,LQ4&lt;&gt;""),AND(MN4&gt;=MU$34,MO4&gt;=MU$38,MN4&lt;&gt;""),AND(MS4&gt;=MU$34,MT4&gt;=MU$38,MS4&lt;&gt;""),AND(NP4&gt;=NW$34,NQ4&gt;=NW$38,NP4&lt;&gt;""),AND(NU4&gt;=NW$34,NV4&gt;=NW$38,NU4&lt;&gt;""),AND(OR4&gt;=OY$34,OS4&gt;=OY$38,OR4&lt;&gt;""),AND(OW4&gt;=OY$34,OX4&gt;=OY$38,OW4&lt;&gt;""),AND(PT4&gt;=QA$34,PU4&gt;=QA$38,PT4&lt;&gt;""),AND(PY4&gt;=QA$34,PZ4&gt;=QA$38,PY4&lt;&gt;""),AND(QV4&gt;=RC$34,QW4&gt;=RC$38,QV4&lt;&gt;""),AND(RA4&gt;=RC$34,RB4&gt;=RC$38,RA4&lt;&gt;""),AND(RX4&gt;=SE$34,RY4&gt;=SE$38,RX4&lt;&gt;""),AND(SC4&gt;=SE$34,SD4&gt;=SE$38,SC4&lt;&gt;""),AND(SZ4&gt;=TG$34,TA4&gt;=TG$38,SZ4&lt;&gt;""),AND(TF4&gt;=TG$34,TG4&gt;=TG$38,TF4&lt;&gt;"")),"P","")</f>
        <v>P</v>
      </c>
      <c r="G4" s="3" t="str">
        <f>IF(OR(AND(AO4&gt;=AU$38,AO4&lt;&gt;"",AM4=""),AND(AT4&gt;=AU$38,AT4&lt;&gt;"",AM4=""),AND(BR4&gt;=BX$38,BR4&lt;&gt;"",BP4=""),AND(BW4&gt;=BX$38,BW4&lt;&gt;"",BP4=""),AND(CU4&gt;=DA$38,CU4&lt;&gt;"",CS4=""),AND(CZ4&gt;=DA$38,CZ4&lt;&gt;"",CS4=""),AND(DY4&gt;=EE$38,DY4&lt;&gt;""),AND(ED4&gt;=EE$38,ED4&lt;&gt;""),AND(FA4&gt;=FG$38,FA4&lt;&gt;""),AND(FF4&gt;=FG$38,FF4&lt;&gt;""),AND(GC4&gt;=GI$38,GC4&lt;&gt;""),AND(GH4&gt;=GI$38,GH4&lt;&gt;""),AND(HE4&gt;=HK$38,HE4&lt;&gt;""),AND(HJ4&gt;=HK$38,HJ4&lt;&gt;""),AND(IG4&gt;=IM$38,IG4&lt;&gt;""),AND(IL4&gt;=IM$38,IL4&lt;&gt;""),AND(JI4&gt;=JO$38,JI4&lt;&gt;""),AND(JN4&gt;=JO$38,JN4&lt;&gt;""),AND(KK4&gt;=KQ$38,KK4&lt;&gt;""),AND(KP4&gt;=KQ$38,KP4&lt;&gt;""),AND(LM4&gt;=LS$38,LM4&lt;&gt;""),AND(LR4&gt;=LS$38,LR4&lt;&gt;""),AND(MO4&gt;=MU$38,MO4&lt;&gt;""),AND(MT4&gt;=MU$38,MT4&lt;&gt;""),AND(NQ4&gt;=NW$38,NQ4&lt;&gt;""),AND(NV4&gt;=NW$38,NV4&lt;&gt;""),AND(OS4&gt;=OY$38,OS4&lt;&gt;""),AND(OX4&gt;=OY$38,OX4&lt;&gt;""),AND(PU4&gt;=QA$38,PU4&lt;&gt;""),AND(PZ4&gt;=QA$38,PZ4&lt;&gt;""),AND(QW4&gt;=RC$38,QW4&lt;&gt;""),AND(RB4&gt;=RC$38,RB4&lt;&gt;""),AND(RY4&gt;=SE$38,RY4&lt;&gt;""),AND(SD4&gt;=SE$38,SD4&lt;&gt;""),AND(TA4&gt;=TG$38,TA4&lt;&gt;""),AND(TG4&gt;=TG$38,TG4&lt;&gt;"")),"P","")</f>
        <v>P</v>
      </c>
      <c r="H4" s="36" t="str">
        <f>IF(AND(G4="P",F4=""),"No DD",IF(OR(AND(AQ4&gt;=AU$37,AR4&gt;=AU$41,AQ4&lt;&gt;"",AM4=""),AND(AS4&gt;=AU$37,AT4&gt;=AU$41,AS4&lt;&gt;"",AM4=""),AND(BT4&gt;=BX$37,BU4&gt;=BX$41,BT4&lt;&gt;"",BP4=""),AND(BV4&gt;=BX$37,BW4&gt;=BX$41,BV4&lt;&gt;"",BP4=""),AND(CW4&gt;=DA$37,CX4&gt;=DA$41,CW4&lt;&gt;"",CS4=""),AND(CY4&gt;=DA$37,CZ4&gt;=DA$41,CY4&lt;&gt;"",CS4=""),AND(EA4&gt;=EE$37,EB4&gt;=EE$41,EA4&lt;&gt;""),AND(EC4&gt;=EE$37,ED4&gt;=EE$41,EC4&lt;&gt;""),AND(FC4&gt;=FG$37,FD4&gt;=FG$41,FC4&lt;&gt;""),AND(FE4&gt;=FG$37,FF4&gt;=FG$41,FE4&lt;&gt;""),AND(GE4&gt;=GI$37,GF4&gt;=GI$41,GE4&lt;&gt;""),AND(GG4&gt;=GI$37,GH4&gt;=GI$41,GG4&lt;&gt;""),AND(HG4&gt;=HK$37,HH4&gt;=HK$41,HG4&lt;&gt;""),AND(HI4&gt;=HK$37,HJ4&gt;=HK$41,HI4&lt;&gt;""),AND(II4&gt;=IM$37,IJ4&gt;=IM$41,II4&lt;&gt;""),AND(IK4&gt;=IM$37,IL4&gt;=IM$41,IK4&lt;&gt;""),AND(JK4&gt;=JO$37,JL4&gt;=JO$41,JK4&lt;&gt;""),AND(JM4&gt;=JO$37,JN4&gt;=JO$41,JM4&lt;&gt;""),AND(KM4&gt;=KQ$37,KN4&gt;=KQ$41,KM4&lt;&gt;""),AND(KO4&gt;=KQ$37,KP4&gt;=KQ$41,KO4&lt;&gt;""),AND(LO4&gt;=LS$37,LP4&gt;=LS$41,LO4&lt;&gt;""),AND(LQ4&gt;=LS$37,LR4&gt;=LS$41,LQ4&lt;&gt;""),AND(MQ4&gt;=MU$37,MR4&gt;=MU$41,MQ4&lt;&gt;""),AND(MS4&gt;=MU$37,MT4&gt;=MU$41,MS4&lt;&gt;""),AND(NS4&gt;=NW$37,NT4&gt;=NW$41,NS4&lt;&gt;""),AND(NU4&gt;=NW$37,NV4&gt;=NW$41,NU4&lt;&gt;""),AND(OU4&gt;=OY$37,OV4&gt;=OY$41,OU4&lt;&gt;""),AND(OW4&gt;=OY$37,OX4&gt;=OY$41,OW4&lt;&gt;""),AND(PW4&gt;=QA$37,PX4&gt;=QA$41,PW4&lt;&gt;""),AND(PY4&gt;=QA$37,PZ4&gt;=QA$41,PY4&lt;&gt;""),AND(QY4&gt;=RC$37,QZ4&gt;=RC$41,QY4&lt;&gt;""),AND(RA4&gt;=RC$37,RB4&gt;=RC$41,RA4&lt;&gt;""),AND(SA4&gt;=SE$37,SB4&gt;=SE$41,SA4&lt;&gt;""),AND(SC4&gt;=SE$37,SD4&gt;=SE$41,SC4&lt;&gt;""),AND(TC4&gt;=TG$37,TD4&gt;=TG$41,TC4&lt;&gt;""),AND(TE4&gt;=TG$37,TF4&gt;=TG$41,TE4&lt;&gt;"")),"Merit",IF(OR(AND(AQ4&gt;=AU$36,AR4&gt;=AU$40,AQ4&lt;&gt;"",AM4=""),AND(AS4&gt;=AU$36,AT4&gt;=AU$40,AS4&lt;&gt;"",AM4=""),AND(BT4&gt;=BX$36,BU4&gt;=BX$40,BT4&lt;&gt;"",BP4=""),AND(BV4&gt;=BX$36,BW4&gt;=BX$40,BV4&lt;&gt;"",BP4=""),AND(CW4&gt;=DA$36,CX4&gt;=DA$40,CW4&lt;&gt;"",CS4=""),AND(CY4&gt;=DA$36,CZ4&gt;=DA$40,CY4&lt;&gt;"",CS4=""),AND(EA4&gt;=EE$36,EB4&gt;=EE$40,EA4&lt;&gt;""),AND(EC4&gt;=EE$36,ED4&gt;=EE$40,EC4&lt;&gt;""),AND(FC4&gt;=FG$36,FD4&gt;=FG$40,FC4&lt;&gt;""),AND(FE4&gt;=FG$36,FF4&gt;=FG$40,FE4&lt;&gt;""),AND(GE4&gt;=GI$36,GF4&gt;=GI$40,GE4&lt;&gt;""),AND(GG4&gt;=GI$36,GH4&gt;=GI$40,GG4&lt;&gt;""),AND(HG4&gt;=HK$36,HH4&gt;=HK$40,HG4&lt;&gt;""),AND(HI4&gt;=HK$36,HJ4&gt;=HK$40,HI4&lt;&gt;""),AND(II4&gt;=IM$36,IJ4&gt;=IM$40,II4&lt;&gt;""),AND(IK4&gt;=IM$36,IL4&gt;=IM$40,IK4&lt;&gt;""),AND(JK4&gt;=JO$36,JL4&gt;=JO$40,JK4&lt;&gt;""),AND(JM4&gt;=JO$36,JN4&gt;=JO$40,JM4&lt;&gt;""),AND(KM4&gt;=KQ$36,KN4&gt;=KQ$40,KM4&lt;&gt;""),AND(KO4&gt;=KQ$36,KP4&gt;=KQ$40,KO4&lt;&gt;""),AND(LO4&gt;=LS$36,LP4&gt;=LS$40,LO4&lt;&gt;""),AND(LQ4&gt;=LS$36,LR4&gt;=LS$40,LQ4&lt;&gt;""),AND(MQ4&gt;=MU$36,MR4&gt;=MU$40,MQ4&lt;&gt;""),AND(MS4&gt;=MU$36,MT4&gt;=MU$40,MS4&lt;&gt;""),AND(NS4&gt;=NW$36,NT4&gt;=NW$40,NS4&lt;&gt;""),AND(NU4&gt;=NW$36,NV4&gt;=NW$40,NU4&lt;&gt;""),AND(OU4&gt;=OY$36,OV4&gt;=OY$40,OU4&lt;&gt;""),AND(OW4&gt;=OY$36,OX4&gt;=OY$40,OW4&lt;&gt;""),AND(PW4&gt;=QA$36,PX4&gt;=QA$40,PW4&lt;&gt;""),AND(PY4&gt;=QA$36,PZ4&gt;=QA$40,PY4&lt;&gt;""),AND(QY4&gt;=RC$36,QZ4&gt;=RC$40,QY4&lt;&gt;""),AND(RA4&gt;=RC$36,RB4&gt;=RC$40,RA4&lt;&gt;""),AND(SA4&gt;=SE$36,SB4&gt;=SE$40,SA4&lt;&gt;""),AND(SC4&gt;=SE$36,SD4&gt;=SE$40,SC4&lt;&gt;""),AND(TC4&gt;=TG$36,TD4&gt;=TG$40,TC4&lt;&gt;""),AND(TE4&gt;=TG$36,TF4&gt;=TG$40,TE4&lt;&gt;"")),"Excellence",IF(I4="P","Worlds Team",IF(F4="P","National Team","")))))</f>
        <v>Merit</v>
      </c>
      <c r="I4" s="3" t="str">
        <f>IF(OR(AND(AQ4&gt;=AU$35,AR4&gt;=AU$39,AQ4&lt;&gt;"",AM4=""),AND(AS4&gt;=AU$35,AT4&gt;=AU$39,AS4&lt;&gt;"",AM4=""),AND(BT4&gt;=BX$35,BU4&gt;=BX$39,BT4&lt;&gt;"",BP4=""),AND(BV4&gt;=BX$35,BW4&gt;=BX$39,BV4&lt;&gt;"",BP4=""),AND(CW4&gt;=DA$35,CX4&gt;=DA$39,CW4&lt;&gt;"",CS4=""),AND(CY4&gt;=DA$35,CZ4&gt;=DA$39,CY4&lt;&gt;"",CS4=""),AND(EA4&gt;=EE$35,EB4&gt;=EE$39,EA4&lt;&gt;""),AND(EC4&gt;=EE$35,ED4&gt;=EE$39,EC4&lt;&gt;""),AND(FC4&gt;=FG$35,FD4&gt;=FG$39,FC4&lt;&gt;""),AND(FE4&gt;=FG$35,FF4&gt;=FG$39,FE4&lt;&gt;""),AND(GE4&gt;=GI$35,GF4&gt;=GI$39,GE4&lt;&gt;""),AND(GG4&gt;=GI$35,GH4&gt;=GI$39,GG4&lt;&gt;""),AND(HG4&gt;=HK$35,HH4&gt;=HK$39,HG4&lt;&gt;""),AND(HI4&gt;=HK$35,HJ4&gt;=HK$39,HI4&lt;&gt;""),AND(II4&gt;=IM$35,IJ4&gt;=IM$39,II4&lt;&gt;""),AND(IK4&gt;=IM$35,IL4&gt;=IM$39,IK4&lt;&gt;""),AND(JK4&gt;=JO$35,JL4&gt;=JO$39,JK4&lt;&gt;""),AND(JM4&gt;=JO$35,JN4&gt;=JO$39,JM4&lt;&gt;""),AND(KM4&gt;=KQ$35,KN4&gt;=KQ$39,KM4&lt;&gt;""),AND(KO4&gt;=KQ$35,KP4&gt;=KQ$39,KO4&lt;&gt;""),AND(LO4&gt;=LS$35,LP4&gt;=LS$39,LO4&lt;&gt;""),AND(LQ4&gt;=LS$35,LR4&gt;=LS$39,LQ4&lt;&gt;""),AND(MQ4&gt;=MU$35,MR4&gt;=MU$39,MQ4&lt;&gt;""),AND(MS4&gt;=MU$35,MT4&gt;=MU$39,MS4&lt;&gt;""),AND(NS4&gt;=NW$35,NT4&gt;=NW$39,NS4&lt;&gt;""),AND(NU4&gt;=NW$35,NV4&gt;=NW$39,NU4&lt;&gt;""),AND(OU4&gt;=OY$35,OV4&gt;=OY$39,OU4&lt;&gt;""),AND(OW4&gt;=OY$35,OX4&gt;=OY$39,OW4&lt;&gt;""),AND(PW4&gt;=QA$35,PX4&gt;=QA$39,PW4&lt;&gt;""),AND(PY4&gt;=QA$35,PZ4&gt;=QA$39,PY4&lt;&gt;""),AND(QY4&gt;=RC$35,QZ4&gt;=RC$39,QY4&lt;&gt;""),AND(RA4&gt;=RC$35,RB4&gt;=RC$39,RA4&lt;&gt;""),AND(SA4&gt;=SE$35,SB4&gt;=SE$39,SA4&lt;&gt;""),AND(SC4&gt;=SE$35,SD4&gt;=SE$39,SC4&lt;&gt;""),AND(TC4&gt;=TG$35,TD4&gt;=TG$39,TC4&lt;&gt;""),AND(TE4&gt;=TG$35,TF4&gt;=TG$39,TE4&lt;&gt;"")),"P","")</f>
        <v>P</v>
      </c>
      <c r="J4" s="8">
        <f>IF(COUNT(AO4,BR4,CU4)&gt;0,LARGE((AO4,BR4,CU4),1),0)</f>
        <v>57.800000000000004</v>
      </c>
      <c r="K4" s="8" t="str">
        <f>IF(J4=0,"",IF(J4=CU4,$BY$1,IF(J4=BR4,$AV$1,IF(J4=AO4,$S$1,""))))</f>
        <v>2024 3rd Domestic Trial</v>
      </c>
      <c r="L4" s="8">
        <f>IF(COUNT(AO4,BR4,CU4)&gt;1,LARGE((AO4,BR4,CU4),2),0)</f>
        <v>57.400000000000006</v>
      </c>
      <c r="M4" s="8" t="str">
        <f>IF(K4=0,"",IF(AND(L4=J4,L4=AO4,K4=BR4),$S$1,IF(AND(L4=J4,L4=AO4,L4=CU4),$S$1,IF(AND(L4=J4,L4=CU4,L4=BR4),$AV$1,IF(L4=CU4,$BY$1,IF(L4=BR4,$AV$1,IF(L4=AO4,$S$1,"")))))))</f>
        <v>2025 Nationals</v>
      </c>
      <c r="N4" s="8">
        <f>IF(MAX(AT4,BW4,CZ4)&gt;0,MAX(AT4,BW4,CZ4),0)</f>
        <v>59.099999999999994</v>
      </c>
      <c r="O4" s="8" t="str">
        <f>IF(N4=0,"",IF(N4=CZ4,$BY$1,IF(N4=BW4,$AV$1,IF(N4=AT4,$S$1,""))))</f>
        <v>2024 3rd Domestic Trial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19.399999999999999</v>
      </c>
      <c r="T4" s="19">
        <v>10</v>
      </c>
      <c r="U4" s="19">
        <v>0</v>
      </c>
      <c r="V4" s="19">
        <v>0.6</v>
      </c>
      <c r="W4" s="19">
        <v>18.7</v>
      </c>
      <c r="X4" s="19">
        <v>9.6</v>
      </c>
      <c r="Y4" s="19">
        <v>0.8</v>
      </c>
      <c r="Z4" s="19">
        <v>0.3</v>
      </c>
      <c r="AA4" s="19">
        <v>18.399999999999999</v>
      </c>
      <c r="AB4" s="19">
        <v>9.3000000000000007</v>
      </c>
      <c r="AC4" s="19">
        <v>0</v>
      </c>
      <c r="AD4" s="19">
        <v>0.3</v>
      </c>
      <c r="AE4" s="19">
        <v>19.2</v>
      </c>
      <c r="AF4" s="19">
        <v>10</v>
      </c>
      <c r="AG4" s="19">
        <v>0.2</v>
      </c>
      <c r="AH4" s="19">
        <v>0.6</v>
      </c>
      <c r="AI4" s="19">
        <v>18.399999999999999</v>
      </c>
      <c r="AJ4" s="19">
        <v>10.8</v>
      </c>
      <c r="AK4" s="19">
        <v>0</v>
      </c>
      <c r="AL4" s="19">
        <v>0.3</v>
      </c>
      <c r="AM4" s="27"/>
      <c r="AN4" s="40">
        <f>IF(SUM(T4,X4)&gt;0,SUM(T4,X4),"")</f>
        <v>19.600000000000001</v>
      </c>
      <c r="AO4" s="40">
        <f>IF(SUM(S4:T4,V4:X4,Z4)-U4-Y4&gt;0,SUM(S4:T4,V4:X4,Z4)-U4-Y4,"")</f>
        <v>57.800000000000004</v>
      </c>
      <c r="AP4" s="40">
        <f>IF(SUM(AA4:AB4,AD4)-AC4&gt;0,SUM(AA4:AB4,AD4)-AC4,"")</f>
        <v>28</v>
      </c>
      <c r="AQ4" s="40">
        <f>IF(SUM(T4,X4,AB4)&gt;0,SUM(T4,X4,AB4),"")</f>
        <v>28.900000000000002</v>
      </c>
      <c r="AR4" s="40">
        <f>IF(SUM(AO4,AP4)&gt;0,SUM(AO4,AP4),"")</f>
        <v>85.800000000000011</v>
      </c>
      <c r="AS4" s="40">
        <f>IF(SUM(AF4,AJ4)&gt;0,SUM(AF4,AJ4),"")</f>
        <v>20.8</v>
      </c>
      <c r="AT4" s="40">
        <f>IF(SUM(AE4:AF4,AH4:AJ4,AL4)-SUM(AG4,AK4)&gt;0,SUM(AE4:AF4,AH4:AJ4,AL4)-SUM(AG4,AK4),"")</f>
        <v>59.099999999999994</v>
      </c>
      <c r="AU4" s="40">
        <f>IF(SUM(AO4,AP4,AT4)&gt;0,SUM(AO4,AP4,AT4),"")</f>
        <v>144.9</v>
      </c>
      <c r="AV4" s="18">
        <v>18.899999999999999</v>
      </c>
      <c r="AW4" s="18">
        <v>10.1</v>
      </c>
      <c r="AX4" s="18">
        <v>0</v>
      </c>
      <c r="AY4" s="18">
        <v>0.6</v>
      </c>
      <c r="AZ4" s="18">
        <v>0</v>
      </c>
      <c r="BA4" s="18">
        <v>0</v>
      </c>
      <c r="BB4" s="18">
        <v>0</v>
      </c>
      <c r="BC4" s="18">
        <v>0</v>
      </c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28"/>
      <c r="BQ4" s="11">
        <f>IF(SUM(AW4,BA4)&gt;0,SUM(AW4,BA4),"")</f>
        <v>10.1</v>
      </c>
      <c r="BR4" s="11">
        <f>IF(SUM(AV4:AW4,AY4:BA4,BC4)-AX4-BB4&gt;0,SUM(AV4:AW4,AY4:BA4,BC4)-AX4-BB4,"")</f>
        <v>29.6</v>
      </c>
      <c r="BS4" s="11" t="str">
        <f>IF(SUM(BD4:BE4,BG4)-BF4&gt;0,SUM(BD4:BE4,BG4)-BF4,"")</f>
        <v/>
      </c>
      <c r="BT4" s="11">
        <f>IF(SUM(AW4,BA4,BE4)&gt;0,SUM(AW4,BA4,BE4),"")</f>
        <v>10.1</v>
      </c>
      <c r="BU4" s="11">
        <f>IF(SUM(BR4,BS4)&gt;0,SUM(BR4,BS4),"")</f>
        <v>29.6</v>
      </c>
      <c r="BV4" s="11" t="str">
        <f>IF(SUM(BI4,BM4)&gt;0,SUM(BI4,BM4),"")</f>
        <v/>
      </c>
      <c r="BW4" s="11" t="str">
        <f>IF(SUM(BH4:BI4,BK4:BM4,BO4)-SUM(BJ4,BN4)&gt;0,SUM(BH4:BI4,BK4:BM4,BO4)-SUM(BJ4,BN4),"")</f>
        <v/>
      </c>
      <c r="BX4" s="11">
        <f>IF(SUM(BR4,BS4,BW4)&gt;0,SUM(BR4,BS4,BW4),"")</f>
        <v>29.6</v>
      </c>
      <c r="BY4" s="19">
        <v>19.100000000000001</v>
      </c>
      <c r="BZ4" s="19">
        <v>8.8000000000000007</v>
      </c>
      <c r="CA4" s="19">
        <v>0</v>
      </c>
      <c r="CB4" s="19">
        <v>0.3</v>
      </c>
      <c r="CC4" s="19">
        <v>18.399999999999999</v>
      </c>
      <c r="CD4" s="19">
        <v>10.8</v>
      </c>
      <c r="CE4" s="19">
        <v>0.6</v>
      </c>
      <c r="CF4" s="19">
        <v>0.6</v>
      </c>
      <c r="CG4" s="19"/>
      <c r="CH4" s="19"/>
      <c r="CI4" s="19"/>
      <c r="CJ4" s="19"/>
      <c r="CK4" s="19">
        <v>19</v>
      </c>
      <c r="CL4" s="19">
        <v>8.8000000000000007</v>
      </c>
      <c r="CM4" s="19">
        <v>0.2</v>
      </c>
      <c r="CN4" s="19">
        <v>0.3</v>
      </c>
      <c r="CO4" s="19">
        <v>18.7</v>
      </c>
      <c r="CP4" s="19">
        <v>10.8</v>
      </c>
      <c r="CQ4" s="19">
        <v>0.6</v>
      </c>
      <c r="CR4" s="19">
        <v>0.6</v>
      </c>
      <c r="CS4" s="27"/>
      <c r="CT4" s="40">
        <f>IF(SUM(BZ4,CD4)&gt;0,SUM(BZ4,CD4),"")</f>
        <v>19.600000000000001</v>
      </c>
      <c r="CU4" s="40">
        <f>IF(SUM(BY4:BZ4,CB4:CD4,CF4)-CA4-CE4&gt;0,SUM(BY4:BZ4,CB4:CD4,CF4)-CA4-CE4,"")</f>
        <v>57.400000000000006</v>
      </c>
      <c r="CV4" s="40" t="str">
        <f>IF(SUM(CG4:CH4,CJ4)-CI4&gt;0,SUM(CG4:CH4,CJ4)-CI4,"")</f>
        <v/>
      </c>
      <c r="CW4" s="40">
        <f>IF(SUM(BZ4,CD4,CH4)&gt;0,SUM(BZ4,CD4,CH4),"")</f>
        <v>19.600000000000001</v>
      </c>
      <c r="CX4" s="40">
        <f>IF(SUM(CU4,CV4)&gt;0,SUM(CU4,CV4),"")</f>
        <v>57.400000000000006</v>
      </c>
      <c r="CY4" s="40">
        <f>IF(SUM(CL4,CP4)&gt;0,SUM(CL4,CP4),"")</f>
        <v>19.600000000000001</v>
      </c>
      <c r="CZ4" s="40">
        <f>IF(SUM(CK4:CL4,CN4:CP4,CR4)-SUM(CM4,CQ4)&gt;0,SUM(CK4:CL4,CN4:CP4,CR4)-SUM(CM4,CQ4),"")</f>
        <v>57.4</v>
      </c>
      <c r="DA4" s="40">
        <f>IF(SUM(CU4,CV4,CZ4)&gt;0,SUM(CU4,CV4,CZ4),"")</f>
        <v>114.80000000000001</v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>
        <v>18.600000000000001</v>
      </c>
      <c r="DE4" s="17">
        <v>9.1999999999999993</v>
      </c>
      <c r="DF4" s="17">
        <v>0</v>
      </c>
      <c r="DG4" s="17">
        <v>0</v>
      </c>
      <c r="DH4" s="17">
        <v>18.5</v>
      </c>
      <c r="DI4" s="17">
        <v>10.8</v>
      </c>
      <c r="DJ4" s="17">
        <v>0.6</v>
      </c>
      <c r="DK4" s="17">
        <v>0</v>
      </c>
      <c r="DL4" s="17">
        <v>18.600000000000001</v>
      </c>
      <c r="DM4" s="17">
        <v>10.8</v>
      </c>
      <c r="DN4" s="17">
        <v>0.6</v>
      </c>
      <c r="DO4" s="17">
        <v>0</v>
      </c>
      <c r="DP4" s="17">
        <v>18.399999999999999</v>
      </c>
      <c r="DQ4" s="17">
        <v>11.6</v>
      </c>
      <c r="DR4" s="17">
        <v>1</v>
      </c>
      <c r="DS4" s="17">
        <v>0</v>
      </c>
      <c r="DT4" s="17">
        <v>18.2</v>
      </c>
      <c r="DU4" s="17">
        <v>10.4</v>
      </c>
      <c r="DV4" s="17">
        <v>0.6</v>
      </c>
      <c r="DW4" s="17">
        <v>0</v>
      </c>
      <c r="DX4" s="40">
        <f>IF(SUM(DE4,DI4)&gt;0,SUM(DE4,DI4),"")</f>
        <v>20</v>
      </c>
      <c r="DY4" s="40">
        <f>IF(SUM(DD4:DE4,DG4:DI4,DK4)-DF4-DJ4&gt;0,SUM(DD4:DE4,DG4:DI4,DK4)-DF4-DJ4,"")</f>
        <v>56.499999999999993</v>
      </c>
      <c r="DZ4" s="40">
        <f>IF(SUM(DL4:DM4,DO4)-DN4&gt;0,SUM(DL4:DM4,DO4)-DN4,"")</f>
        <v>28.8</v>
      </c>
      <c r="EA4" s="40">
        <f>IF(SUM(DE4,DI4,DM4)&gt;0,SUM(DE4,DI4,DM4),"")</f>
        <v>30.8</v>
      </c>
      <c r="EB4" s="40">
        <f>IF(SUM(DY4,DZ4)&gt;0,SUM(DY4,DZ4),"")</f>
        <v>85.3</v>
      </c>
      <c r="EC4" s="40">
        <f>IF(SUM(DQ4,DU4)&gt;0,SUM(DQ4,DU4),"")</f>
        <v>22</v>
      </c>
      <c r="ED4" s="40">
        <f>IF(SUM(DP4:DQ4,DS4:DU4,DW4)-SUM(DR4,DV4)&gt;0,SUM(DP4:DQ4,DS4:DU4,DW4)-SUM(DR4,DV4),"")</f>
        <v>57</v>
      </c>
      <c r="EE4" s="40">
        <f>IF(SUM(DY4,DZ4,ED4)&gt;0,SUM(DY4,DZ4,ED4),"")</f>
        <v>142.30000000000001</v>
      </c>
      <c r="EF4" s="18">
        <v>19.2</v>
      </c>
      <c r="EG4" s="18">
        <v>9.3000000000000007</v>
      </c>
      <c r="EH4" s="18">
        <v>0.6</v>
      </c>
      <c r="EI4" s="18">
        <v>0</v>
      </c>
      <c r="EJ4" s="18">
        <v>18.8</v>
      </c>
      <c r="EK4" s="18">
        <v>10.8</v>
      </c>
      <c r="EL4" s="18">
        <v>0.8</v>
      </c>
      <c r="EM4" s="18">
        <v>0</v>
      </c>
      <c r="EN4" s="18"/>
      <c r="EO4" s="18"/>
      <c r="EP4" s="18"/>
      <c r="EQ4" s="18"/>
      <c r="ER4" s="18">
        <v>0</v>
      </c>
      <c r="ES4" s="18">
        <v>0</v>
      </c>
      <c r="ET4" s="18">
        <v>0</v>
      </c>
      <c r="EU4" s="18">
        <v>0</v>
      </c>
      <c r="EV4" s="18"/>
      <c r="EW4" s="18"/>
      <c r="EX4" s="18"/>
      <c r="EY4" s="18"/>
      <c r="EZ4" s="11">
        <f>IF(SUM(EG4,EK4)&gt;0,SUM(EG4,EK4),"")</f>
        <v>20.100000000000001</v>
      </c>
      <c r="FA4" s="11">
        <f>IF(SUM(EF4:EG4,EI4:EK4,EM4)-EH4-EL4&gt;0,SUM(EF4:EG4,EI4:EK4,EM4)-EH4-EL4,"")</f>
        <v>56.699999999999996</v>
      </c>
      <c r="FB4" s="11" t="str">
        <f>IF(SUM(EN4:EO4,EQ4)-EP4&gt;0,SUM(EN4:EO4,EQ4)-EP4,"")</f>
        <v/>
      </c>
      <c r="FC4" s="11">
        <f>IF(SUM(EG4,EK4,EO4)&gt;0,SUM(EG4,EK4,EO4),"")</f>
        <v>20.100000000000001</v>
      </c>
      <c r="FD4" s="11">
        <f>IF(SUM(FA4,FB4)&gt;0,SUM(FA4,FB4),"")</f>
        <v>56.699999999999996</v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>
        <f>IF(SUM(FA4,FB4,FF4)&gt;0,SUM(FA4,FB4,FF4),"")</f>
        <v>56.699999999999996</v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19</v>
      </c>
      <c r="TI4" s="26">
        <f>IF($CS4="P",BZ4,(BZ4+AW4)/2)</f>
        <v>9.4499999999999993</v>
      </c>
      <c r="TJ4" s="26">
        <f>IF($CS4="P",CA4,(CA4+AX4)/2)</f>
        <v>0</v>
      </c>
      <c r="TK4" s="26">
        <f>IF($CS4="P",CB4,(CB4+AY4)/2)</f>
        <v>0.44999999999999996</v>
      </c>
      <c r="TL4" s="26">
        <f>IF($CS4="P",CC4,(CC4+AZ4)/2)</f>
        <v>9.1999999999999993</v>
      </c>
      <c r="TM4" s="26">
        <f>IF($CS4="P",CD4,(CD4+BA4)/2)</f>
        <v>5.4</v>
      </c>
      <c r="TN4" s="26">
        <f>IF($CS4="P",CE4,(CE4+BB4)/2)</f>
        <v>0.3</v>
      </c>
      <c r="TO4" s="26">
        <f>IF($CS4="P",CF4,(CF4+BC4)/2)</f>
        <v>0.3</v>
      </c>
      <c r="TP4" s="26">
        <f>IF($CS4="P",CG4,(CG4+BD4)/2)</f>
        <v>0</v>
      </c>
      <c r="TQ4" s="26">
        <f>IF($CS4="P",CH4,(CH4+BE4)/2)</f>
        <v>0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9.5</v>
      </c>
      <c r="TU4" s="26">
        <f>IF($CS4="P",CL4,(CL4+BI4)/2)</f>
        <v>4.4000000000000004</v>
      </c>
      <c r="TV4" s="26">
        <f>IF($CS4="P",CM4,(CM4+BJ4)/2)</f>
        <v>0.1</v>
      </c>
      <c r="TW4" s="26">
        <f>IF($CS4="P",CN4,(CN4+BK4)/2)</f>
        <v>0.15</v>
      </c>
      <c r="TX4" s="26">
        <f>IF($CS4="P",CO4,(CO4+BL4)/2)</f>
        <v>9.35</v>
      </c>
      <c r="TY4" s="26">
        <f>IF($CS4="P",CP4,(CP4+BM4)/2)</f>
        <v>5.4</v>
      </c>
      <c r="TZ4" s="26">
        <f>IF($CS4="P",CQ4,(CQ4+BN4)/2)</f>
        <v>0.3</v>
      </c>
      <c r="UA4" s="26">
        <f>IF($CS4="P",CR4,(CR4+BO4)/2)</f>
        <v>0.3</v>
      </c>
      <c r="UB4" s="28" t="s">
        <v>53</v>
      </c>
      <c r="UC4" s="11">
        <f>IF(SUM(TI4,TM4)&gt;0,SUM(TI4,TM4),"")</f>
        <v>14.85</v>
      </c>
      <c r="UD4" s="11">
        <f>IF(SUM(TH4:TI4,TK4:TM4,TO4)-TJ4-TN4&gt;0,SUM(TH4:TI4,TK4:TM4,TO4)-TJ4-TN4,"")</f>
        <v>43.499999999999993</v>
      </c>
      <c r="UE4" s="11" t="str">
        <f>IF(SUM(TP4:TQ4,TS4)-TR4&gt;0,SUM(TP4:TQ4,TS4)-TR4,"")</f>
        <v/>
      </c>
      <c r="UF4" s="11">
        <f>IF(SUM(TI4,TM4,TQ4)&gt;0,SUM(TI4,TM4,TQ4),"")</f>
        <v>14.85</v>
      </c>
      <c r="UG4" s="11">
        <f>IF(SUM(UD4,UE4)&gt;0,SUM(UD4,UE4),"")</f>
        <v>43.499999999999993</v>
      </c>
      <c r="UH4" s="11">
        <f>IF(SUM(TU4,TY4)&gt;0,SUM(TU4,TY4),"")</f>
        <v>9.8000000000000007</v>
      </c>
      <c r="UI4" s="11">
        <f>IF(SUM(TT4:TU4,TW4:TY4,UA4)-SUM(TV4,TZ4)&gt;0,SUM(TT4:TU4,TW4:TY4,UA4)-SUM(TV4,TZ4),"")</f>
        <v>28.7</v>
      </c>
      <c r="UJ4" s="11">
        <f>IF(SUM(UD4,UE4,UI4)&gt;0,SUM(UD4,UE4,UI4),"")</f>
        <v>72.199999999999989</v>
      </c>
    </row>
    <row r="5" spans="1:556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74</v>
      </c>
      <c r="C5" s="4" t="s">
        <v>3</v>
      </c>
      <c r="D5" s="4">
        <v>2003</v>
      </c>
      <c r="E5" s="9">
        <f>SUM(J5:P5)+SUM(J5:M5)*0.0000001+SUM(J5)*0.0000000000001</f>
        <v>164.50001090000552</v>
      </c>
      <c r="F5" s="3" t="str">
        <f>IF(OR(AND(AN5&gt;=AU$34,AO5&gt;=AU$38,AN5&lt;&gt;"",AM5=""),AND(AS5&gt;=AU$34,AT5&gt;=AU$38,AS5&lt;&gt;"",AM5=""),AND(BQ5&gt;=BX$34,BR5&gt;=BX$38,BQ5&lt;&gt;"",BP5=""),AND(BV5&gt;=BX$34,BW5&gt;=BX$38,BV5&lt;&gt;"",BP5=""),AND(CT5&gt;=DA$34,CU5&gt;=DA$38,CT5&lt;&gt;"",CS5=""),AND(CY5&gt;=DA$34,CZ5&gt;=DA$38,CY5&lt;&gt;""),AND(DX5&gt;=EE$34,DY5&gt;=EE$38,DX5&lt;&gt;""),AND(EC5&gt;=EE$34,ED5&gt;=EE$38,EC5&lt;&gt;""),AND(EZ5&gt;=FG$34,FA5&gt;=FG$38,EZ5&lt;&gt;""),AND(FE5&gt;=FG$34,FF5&gt;=FG$38,FE5&lt;&gt;""),AND(GB5&gt;=GI$34,GC5&gt;=GI$38,GB5&lt;&gt;""),AND(GG5&gt;=GI$34,GH5&gt;=GI$38,GG5&lt;&gt;""),AND(HD5&gt;=HK$34,HE5&gt;=HK$38,HD5&lt;&gt;""),AND(HI5&gt;=HK$34,HJ5&gt;=HK$38,HI5&lt;&gt;""),AND(IF5&gt;=IM$34,IG5&gt;=IM$38,IF5&lt;&gt;""),AND(IK5&gt;=IM$34,IL5&gt;=IM$38,IK5&lt;&gt;""),AND(JH5&gt;=JO$34,JI5&gt;=JO$38,JH5&lt;&gt;""),AND(JM5&gt;=JO$34,JN5&gt;=JO$38,JM5&lt;&gt;""),AND(KJ5&gt;=KQ$34,KK5&gt;=KQ$38,KJ5&lt;&gt;""),AND(KO5&gt;=KQ$34,KP5&gt;=KQ$38,KO5&lt;&gt;""),AND(LL5&gt;=LS$34,LM5&gt;=LS$38,LL5&lt;&gt;""),AND(LQ5&gt;=LS$34,LR5&gt;=LS$38,LQ5&lt;&gt;""),AND(MN5&gt;=MU$34,MO5&gt;=MU$38,MN5&lt;&gt;""),AND(MS5&gt;=MU$34,MT5&gt;=MU$38,MS5&lt;&gt;""),AND(NP5&gt;=NW$34,NQ5&gt;=NW$38,NP5&lt;&gt;""),AND(NU5&gt;=NW$34,NV5&gt;=NW$38,NU5&lt;&gt;""),AND(OR5&gt;=OY$34,OS5&gt;=OY$38,OR5&lt;&gt;""),AND(OW5&gt;=OY$34,OX5&gt;=OY$38,OW5&lt;&gt;""),AND(PT5&gt;=QA$34,PU5&gt;=QA$38,PT5&lt;&gt;""),AND(PY5&gt;=QA$34,PZ5&gt;=QA$38,PY5&lt;&gt;""),AND(QV5&gt;=RC$34,QW5&gt;=RC$38,QV5&lt;&gt;""),AND(RA5&gt;=RC$34,RB5&gt;=RC$38,RA5&lt;&gt;""),AND(RX5&gt;=SE$34,RY5&gt;=SE$38,RX5&lt;&gt;""),AND(SC5&gt;=SE$34,SD5&gt;=SE$38,SC5&lt;&gt;""),AND(SZ5&gt;=TG$34,TA5&gt;=TG$38,SZ5&lt;&gt;""),AND(TF5&gt;=TG$34,TG5&gt;=TG$38,TF5&lt;&gt;"")),"P","")</f>
        <v>P</v>
      </c>
      <c r="G5" s="3" t="str">
        <f>IF(OR(AND(AO5&gt;=AU$38,AO5&lt;&gt;"",AM5=""),AND(AT5&gt;=AU$38,AT5&lt;&gt;"",AM5=""),AND(BR5&gt;=BX$38,BR5&lt;&gt;"",BP5=""),AND(BW5&gt;=BX$38,BW5&lt;&gt;"",BP5=""),AND(CU5&gt;=DA$38,CU5&lt;&gt;"",CS5=""),AND(CZ5&gt;=DA$38,CZ5&lt;&gt;"",CS5=""),AND(DY5&gt;=EE$38,DY5&lt;&gt;""),AND(ED5&gt;=EE$38,ED5&lt;&gt;""),AND(FA5&gt;=FG$38,FA5&lt;&gt;""),AND(FF5&gt;=FG$38,FF5&lt;&gt;""),AND(GC5&gt;=GI$38,GC5&lt;&gt;""),AND(GH5&gt;=GI$38,GH5&lt;&gt;""),AND(HE5&gt;=HK$38,HE5&lt;&gt;""),AND(HJ5&gt;=HK$38,HJ5&lt;&gt;""),AND(IG5&gt;=IM$38,IG5&lt;&gt;""),AND(IL5&gt;=IM$38,IL5&lt;&gt;""),AND(JI5&gt;=JO$38,JI5&lt;&gt;""),AND(JN5&gt;=JO$38,JN5&lt;&gt;""),AND(KK5&gt;=KQ$38,KK5&lt;&gt;""),AND(KP5&gt;=KQ$38,KP5&lt;&gt;""),AND(LM5&gt;=LS$38,LM5&lt;&gt;""),AND(LR5&gt;=LS$38,LR5&lt;&gt;""),AND(MO5&gt;=MU$38,MO5&lt;&gt;""),AND(MT5&gt;=MU$38,MT5&lt;&gt;""),AND(NQ5&gt;=NW$38,NQ5&lt;&gt;""),AND(NV5&gt;=NW$38,NV5&lt;&gt;""),AND(OS5&gt;=OY$38,OS5&lt;&gt;""),AND(OX5&gt;=OY$38,OX5&lt;&gt;""),AND(PU5&gt;=QA$38,PU5&lt;&gt;""),AND(PZ5&gt;=QA$38,PZ5&lt;&gt;""),AND(QW5&gt;=RC$38,QW5&lt;&gt;""),AND(RB5&gt;=RC$38,RB5&lt;&gt;""),AND(RY5&gt;=SE$38,RY5&lt;&gt;""),AND(SD5&gt;=SE$38,SD5&lt;&gt;""),AND(TA5&gt;=TG$38,TA5&lt;&gt;""),AND(TG5&gt;=TG$38,TG5&lt;&gt;"")),"P","")</f>
        <v>P</v>
      </c>
      <c r="H5" s="36" t="str">
        <f>IF(AND(G5="P",F5=""),"No DD",IF(OR(AND(AQ5&gt;=AU$37,AR5&gt;=AU$41,AQ5&lt;&gt;"",AM5=""),AND(AS5&gt;=AU$37,AT5&gt;=AU$41,AS5&lt;&gt;"",AM5=""),AND(BT5&gt;=BX$37,BU5&gt;=BX$41,BT5&lt;&gt;"",BP5=""),AND(BV5&gt;=BX$37,BW5&gt;=BX$41,BV5&lt;&gt;"",BP5=""),AND(CW5&gt;=DA$37,CX5&gt;=DA$41,CW5&lt;&gt;"",CS5=""),AND(CY5&gt;=DA$37,CZ5&gt;=DA$41,CY5&lt;&gt;"",CS5=""),AND(EA5&gt;=EE$37,EB5&gt;=EE$41,EA5&lt;&gt;""),AND(EC5&gt;=EE$37,ED5&gt;=EE$41,EC5&lt;&gt;""),AND(FC5&gt;=FG$37,FD5&gt;=FG$41,FC5&lt;&gt;""),AND(FE5&gt;=FG$37,FF5&gt;=FG$41,FE5&lt;&gt;""),AND(GE5&gt;=GI$37,GF5&gt;=GI$41,GE5&lt;&gt;""),AND(GG5&gt;=GI$37,GH5&gt;=GI$41,GG5&lt;&gt;""),AND(HG5&gt;=HK$37,HH5&gt;=HK$41,HG5&lt;&gt;""),AND(HI5&gt;=HK$37,HJ5&gt;=HK$41,HI5&lt;&gt;""),AND(II5&gt;=IM$37,IJ5&gt;=IM$41,II5&lt;&gt;""),AND(IK5&gt;=IM$37,IL5&gt;=IM$41,IK5&lt;&gt;""),AND(JK5&gt;=JO$37,JL5&gt;=JO$41,JK5&lt;&gt;""),AND(JM5&gt;=JO$37,JN5&gt;=JO$41,JM5&lt;&gt;""),AND(KM5&gt;=KQ$37,KN5&gt;=KQ$41,KM5&lt;&gt;""),AND(KO5&gt;=KQ$37,KP5&gt;=KQ$41,KO5&lt;&gt;""),AND(LO5&gt;=LS$37,LP5&gt;=LS$41,LO5&lt;&gt;""),AND(LQ5&gt;=LS$37,LR5&gt;=LS$41,LQ5&lt;&gt;""),AND(MQ5&gt;=MU$37,MR5&gt;=MU$41,MQ5&lt;&gt;""),AND(MS5&gt;=MU$37,MT5&gt;=MU$41,MS5&lt;&gt;""),AND(NS5&gt;=NW$37,NT5&gt;=NW$41,NS5&lt;&gt;""),AND(NU5&gt;=NW$37,NV5&gt;=NW$41,NU5&lt;&gt;""),AND(OU5&gt;=OY$37,OV5&gt;=OY$41,OU5&lt;&gt;""),AND(OW5&gt;=OY$37,OX5&gt;=OY$41,OW5&lt;&gt;""),AND(PW5&gt;=QA$37,PX5&gt;=QA$41,PW5&lt;&gt;""),AND(PY5&gt;=QA$37,PZ5&gt;=QA$41,PY5&lt;&gt;""),AND(QY5&gt;=RC$37,QZ5&gt;=RC$41,QY5&lt;&gt;""),AND(RA5&gt;=RC$37,RB5&gt;=RC$41,RA5&lt;&gt;""),AND(SA5&gt;=SE$37,SB5&gt;=SE$41,SA5&lt;&gt;""),AND(SC5&gt;=SE$37,SD5&gt;=SE$41,SC5&lt;&gt;""),AND(TC5&gt;=TG$37,TD5&gt;=TG$41,TC5&lt;&gt;""),AND(TE5&gt;=TG$37,TF5&gt;=TG$41,TE5&lt;&gt;"")),"Merit",IF(OR(AND(AQ5&gt;=AU$36,AR5&gt;=AU$40,AQ5&lt;&gt;"",AM5=""),AND(AS5&gt;=AU$36,AT5&gt;=AU$40,AS5&lt;&gt;"",AM5=""),AND(BT5&gt;=BX$36,BU5&gt;=BX$40,BT5&lt;&gt;"",BP5=""),AND(BV5&gt;=BX$36,BW5&gt;=BX$40,BV5&lt;&gt;"",BP5=""),AND(CW5&gt;=DA$36,CX5&gt;=DA$40,CW5&lt;&gt;"",CS5=""),AND(CY5&gt;=DA$36,CZ5&gt;=DA$40,CY5&lt;&gt;"",CS5=""),AND(EA5&gt;=EE$36,EB5&gt;=EE$40,EA5&lt;&gt;""),AND(EC5&gt;=EE$36,ED5&gt;=EE$40,EC5&lt;&gt;""),AND(FC5&gt;=FG$36,FD5&gt;=FG$40,FC5&lt;&gt;""),AND(FE5&gt;=FG$36,FF5&gt;=FG$40,FE5&lt;&gt;""),AND(GE5&gt;=GI$36,GF5&gt;=GI$40,GE5&lt;&gt;""),AND(GG5&gt;=GI$36,GH5&gt;=GI$40,GG5&lt;&gt;""),AND(HG5&gt;=HK$36,HH5&gt;=HK$40,HG5&lt;&gt;""),AND(HI5&gt;=HK$36,HJ5&gt;=HK$40,HI5&lt;&gt;""),AND(II5&gt;=IM$36,IJ5&gt;=IM$40,II5&lt;&gt;""),AND(IK5&gt;=IM$36,IL5&gt;=IM$40,IK5&lt;&gt;""),AND(JK5&gt;=JO$36,JL5&gt;=JO$40,JK5&lt;&gt;""),AND(JM5&gt;=JO$36,JN5&gt;=JO$40,JM5&lt;&gt;""),AND(KM5&gt;=KQ$36,KN5&gt;=KQ$40,KM5&lt;&gt;""),AND(KO5&gt;=KQ$36,KP5&gt;=KQ$40,KO5&lt;&gt;""),AND(LO5&gt;=LS$36,LP5&gt;=LS$40,LO5&lt;&gt;""),AND(LQ5&gt;=LS$36,LR5&gt;=LS$40,LQ5&lt;&gt;""),AND(MQ5&gt;=MU$36,MR5&gt;=MU$40,MQ5&lt;&gt;""),AND(MS5&gt;=MU$36,MT5&gt;=MU$40,MS5&lt;&gt;""),AND(NS5&gt;=NW$36,NT5&gt;=NW$40,NS5&lt;&gt;""),AND(NU5&gt;=NW$36,NV5&gt;=NW$40,NU5&lt;&gt;""),AND(OU5&gt;=OY$36,OV5&gt;=OY$40,OU5&lt;&gt;""),AND(OW5&gt;=OY$36,OX5&gt;=OY$40,OW5&lt;&gt;""),AND(PW5&gt;=QA$36,PX5&gt;=QA$40,PW5&lt;&gt;""),AND(PY5&gt;=QA$36,PZ5&gt;=QA$40,PY5&lt;&gt;""),AND(QY5&gt;=RC$36,QZ5&gt;=RC$40,QY5&lt;&gt;""),AND(RA5&gt;=RC$36,RB5&gt;=RC$40,RA5&lt;&gt;""),AND(SA5&gt;=SE$36,SB5&gt;=SE$40,SA5&lt;&gt;""),AND(SC5&gt;=SE$36,SD5&gt;=SE$40,SC5&lt;&gt;""),AND(TC5&gt;=TG$36,TD5&gt;=TG$40,TC5&lt;&gt;""),AND(TE5&gt;=TG$36,TF5&gt;=TG$40,TE5&lt;&gt;"")),"Excellence",IF(I5="P","Worlds Team",IF(F5="P","National Team","")))))</f>
        <v>Merit</v>
      </c>
      <c r="I5" s="3" t="str">
        <f>IF(OR(AND(AQ5&gt;=AU$35,AR5&gt;=AU$39,AQ5&lt;&gt;"",AM5=""),AND(AS5&gt;=AU$35,AT5&gt;=AU$39,AS5&lt;&gt;"",AM5=""),AND(BT5&gt;=BX$35,BU5&gt;=BX$39,BT5&lt;&gt;"",BP5=""),AND(BV5&gt;=BX$35,BW5&gt;=BX$39,BV5&lt;&gt;"",BP5=""),AND(CW5&gt;=DA$35,CX5&gt;=DA$39,CW5&lt;&gt;"",CS5=""),AND(CY5&gt;=DA$35,CZ5&gt;=DA$39,CY5&lt;&gt;"",CS5=""),AND(EA5&gt;=EE$35,EB5&gt;=EE$39,EA5&lt;&gt;""),AND(EC5&gt;=EE$35,ED5&gt;=EE$39,EC5&lt;&gt;""),AND(FC5&gt;=FG$35,FD5&gt;=FG$39,FC5&lt;&gt;""),AND(FE5&gt;=FG$35,FF5&gt;=FG$39,FE5&lt;&gt;""),AND(GE5&gt;=GI$35,GF5&gt;=GI$39,GE5&lt;&gt;""),AND(GG5&gt;=GI$35,GH5&gt;=GI$39,GG5&lt;&gt;""),AND(HG5&gt;=HK$35,HH5&gt;=HK$39,HG5&lt;&gt;""),AND(HI5&gt;=HK$35,HJ5&gt;=HK$39,HI5&lt;&gt;""),AND(II5&gt;=IM$35,IJ5&gt;=IM$39,II5&lt;&gt;""),AND(IK5&gt;=IM$35,IL5&gt;=IM$39,IK5&lt;&gt;""),AND(JK5&gt;=JO$35,JL5&gt;=JO$39,JK5&lt;&gt;""),AND(JM5&gt;=JO$35,JN5&gt;=JO$39,JM5&lt;&gt;""),AND(KM5&gt;=KQ$35,KN5&gt;=KQ$39,KM5&lt;&gt;""),AND(KO5&gt;=KQ$35,KP5&gt;=KQ$39,KO5&lt;&gt;""),AND(LO5&gt;=LS$35,LP5&gt;=LS$39,LO5&lt;&gt;""),AND(LQ5&gt;=LS$35,LR5&gt;=LS$39,LQ5&lt;&gt;""),AND(MQ5&gt;=MU$35,MR5&gt;=MU$39,MQ5&lt;&gt;""),AND(MS5&gt;=MU$35,MT5&gt;=MU$39,MS5&lt;&gt;""),AND(NS5&gt;=NW$35,NT5&gt;=NW$39,NS5&lt;&gt;""),AND(NU5&gt;=NW$35,NV5&gt;=NW$39,NU5&lt;&gt;""),AND(OU5&gt;=OY$35,OV5&gt;=OY$39,OU5&lt;&gt;""),AND(OW5&gt;=OY$35,OX5&gt;=OY$39,OW5&lt;&gt;""),AND(PW5&gt;=QA$35,PX5&gt;=QA$39,PW5&lt;&gt;""),AND(PY5&gt;=QA$35,PZ5&gt;=QA$39,PY5&lt;&gt;""),AND(QY5&gt;=RC$35,QZ5&gt;=RC$39,QY5&lt;&gt;""),AND(RA5&gt;=RC$35,RB5&gt;=RC$39,RA5&lt;&gt;""),AND(SA5&gt;=SE$35,SB5&gt;=SE$39,SA5&lt;&gt;""),AND(SC5&gt;=SE$35,SD5&gt;=SE$39,SC5&lt;&gt;""),AND(TC5&gt;=TG$35,TD5&gt;=TG$39,TC5&lt;&gt;""),AND(TE5&gt;=TG$35,TF5&gt;=TG$39,TE5&lt;&gt;"")),"P","")</f>
        <v>P</v>
      </c>
      <c r="J5" s="8">
        <f>IF(COUNT(AO5,BR5,CU5)&gt;0,LARGE((AO5,BR5,CU5),1),0)</f>
        <v>55.4</v>
      </c>
      <c r="K5" s="8" t="str">
        <f>IF(J5=0,"",IF(J5=CU5,$BY$1,IF(J5=BR5,$AV$1,IF(J5=AO5,$S$1,""))))</f>
        <v>2024 3rd Domestic Trial</v>
      </c>
      <c r="L5" s="8">
        <f>IF(COUNT(AO5,BR5,CU5)&gt;1,LARGE((AO5,BR5,CU5),2),0)</f>
        <v>53.6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54.899999999999991</v>
      </c>
      <c r="O5" s="8" t="str">
        <f>IF(N5=0,"",IF(N5=CZ5,$BY$1,IF(N5=BW5,$AV$1,IF(N5=AT5,$S$1,""))))</f>
        <v>2025 Elite Canada</v>
      </c>
      <c r="P5" s="8">
        <f>IF(MAX(DB5:DC5)&gt;0,MAX(DB5:DC5),"")</f>
        <v>0.59999999999999432</v>
      </c>
      <c r="Q5" s="11" t="str">
        <f>IF(P5="","",IF(P5=DB5,"("&amp;DB$2&amp;")",IF(P5=DC5,"("&amp;DC$2&amp;")")))</f>
        <v>(Q1)</v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>2025 World Cup ITA (April 6)</v>
      </c>
      <c r="S5" s="19">
        <v>19.3</v>
      </c>
      <c r="T5" s="19">
        <v>8</v>
      </c>
      <c r="U5" s="19">
        <v>0</v>
      </c>
      <c r="V5" s="19">
        <v>0.3</v>
      </c>
      <c r="W5" s="19">
        <v>19.399999999999999</v>
      </c>
      <c r="X5" s="19">
        <v>8.4</v>
      </c>
      <c r="Y5" s="19">
        <v>0</v>
      </c>
      <c r="Z5" s="19">
        <v>0</v>
      </c>
      <c r="AA5" s="19">
        <v>18.600000000000001</v>
      </c>
      <c r="AB5" s="19">
        <v>8.1</v>
      </c>
      <c r="AC5" s="19">
        <v>0.2</v>
      </c>
      <c r="AD5" s="19">
        <v>0</v>
      </c>
      <c r="AE5" s="19">
        <v>19.100000000000001</v>
      </c>
      <c r="AF5" s="19">
        <v>7.2</v>
      </c>
      <c r="AG5" s="19">
        <v>0</v>
      </c>
      <c r="AH5" s="19">
        <v>0</v>
      </c>
      <c r="AI5" s="19">
        <v>19.2</v>
      </c>
      <c r="AJ5" s="19">
        <v>9.1999999999999993</v>
      </c>
      <c r="AK5" s="19">
        <v>0.2</v>
      </c>
      <c r="AL5" s="19">
        <v>0.3</v>
      </c>
      <c r="AM5" s="27"/>
      <c r="AN5" s="40">
        <f>IF(SUM(T5,X5)&gt;0,SUM(T5,X5),"")</f>
        <v>16.399999999999999</v>
      </c>
      <c r="AO5" s="40">
        <f>IF(SUM(S5:T5,V5:X5,Z5)-U5-Y5&gt;0,SUM(S5:T5,V5:X5,Z5)-U5-Y5,"")</f>
        <v>55.4</v>
      </c>
      <c r="AP5" s="40">
        <f>IF(SUM(AA5:AB5,AD5)-AC5&gt;0,SUM(AA5:AB5,AD5)-AC5,"")</f>
        <v>26.500000000000004</v>
      </c>
      <c r="AQ5" s="40">
        <f>IF(SUM(T5,X5,AB5)&gt;0,SUM(T5,X5,AB5),"")</f>
        <v>24.5</v>
      </c>
      <c r="AR5" s="40">
        <f>IF(SUM(AO5,AP5)&gt;0,SUM(AO5,AP5),"")</f>
        <v>81.900000000000006</v>
      </c>
      <c r="AS5" s="40">
        <f>IF(SUM(AF5,AJ5)&gt;0,SUM(AF5,AJ5),"")</f>
        <v>16.399999999999999</v>
      </c>
      <c r="AT5" s="40">
        <f>IF(SUM(AE5:AF5,AH5:AJ5,AL5)-SUM(AG5,AK5)&gt;0,SUM(AE5:AF5,AH5:AJ5,AL5)-SUM(AG5,AK5),"")</f>
        <v>54.8</v>
      </c>
      <c r="AU5" s="40">
        <f>IF(SUM(AO5,AP5,AT5)&gt;0,SUM(AO5,AP5,AT5),"")</f>
        <v>136.69999999999999</v>
      </c>
      <c r="AV5" s="18">
        <v>19</v>
      </c>
      <c r="AW5" s="18">
        <v>8</v>
      </c>
      <c r="AX5" s="18">
        <v>0</v>
      </c>
      <c r="AY5" s="18">
        <v>0.3</v>
      </c>
      <c r="AZ5" s="18">
        <v>18.899999999999999</v>
      </c>
      <c r="BA5" s="18">
        <v>7.6</v>
      </c>
      <c r="BB5" s="18">
        <v>0.2</v>
      </c>
      <c r="BC5" s="18">
        <v>0</v>
      </c>
      <c r="BD5" s="18"/>
      <c r="BE5" s="18"/>
      <c r="BF5" s="18"/>
      <c r="BG5" s="18"/>
      <c r="BH5" s="18">
        <v>19.2</v>
      </c>
      <c r="BI5" s="18">
        <v>8.4</v>
      </c>
      <c r="BJ5" s="18">
        <v>0</v>
      </c>
      <c r="BK5" s="18">
        <v>0</v>
      </c>
      <c r="BL5" s="18">
        <v>19.2</v>
      </c>
      <c r="BM5" s="18">
        <v>8.4</v>
      </c>
      <c r="BN5" s="18">
        <v>0.6</v>
      </c>
      <c r="BO5" s="18">
        <v>0.3</v>
      </c>
      <c r="BP5" s="28"/>
      <c r="BQ5" s="11">
        <f>IF(SUM(AW5,BA5)&gt;0,SUM(AW5,BA5),"")</f>
        <v>15.6</v>
      </c>
      <c r="BR5" s="11">
        <f>IF(SUM(AV5:AW5,AY5:BA5,BC5)-AX5-BB5&gt;0,SUM(AV5:AW5,AY5:BA5,BC5)-AX5-BB5,"")</f>
        <v>53.6</v>
      </c>
      <c r="BS5" s="11" t="str">
        <f>IF(SUM(BD5:BE5,BG5)-BF5&gt;0,SUM(BD5:BE5,BG5)-BF5,"")</f>
        <v/>
      </c>
      <c r="BT5" s="11">
        <f>IF(SUM(AW5,BA5,BE5)&gt;0,SUM(AW5,BA5,BE5),"")</f>
        <v>15.6</v>
      </c>
      <c r="BU5" s="11">
        <f>IF(SUM(BR5,BS5)&gt;0,SUM(BR5,BS5),"")</f>
        <v>53.6</v>
      </c>
      <c r="BV5" s="11">
        <f>IF(SUM(BI5,BM5)&gt;0,SUM(BI5,BM5),"")</f>
        <v>16.8</v>
      </c>
      <c r="BW5" s="11">
        <f>IF(SUM(BH5:BI5,BK5:BM5,BO5)-SUM(BJ5,BN5)&gt;0,SUM(BH5:BI5,BK5:BM5,BO5)-SUM(BJ5,BN5),"")</f>
        <v>54.899999999999991</v>
      </c>
      <c r="BX5" s="11">
        <f>IF(SUM(BR5,BS5,BW5)&gt;0,SUM(BR5,BS5,BW5),"")</f>
        <v>108.5</v>
      </c>
      <c r="BY5" s="19">
        <v>17</v>
      </c>
      <c r="BZ5" s="19">
        <v>4.5</v>
      </c>
      <c r="CA5" s="19">
        <v>1.8</v>
      </c>
      <c r="CB5" s="19">
        <v>0</v>
      </c>
      <c r="CC5" s="19">
        <v>18.100000000000001</v>
      </c>
      <c r="CD5" s="19">
        <v>8.4</v>
      </c>
      <c r="CE5" s="19">
        <v>1</v>
      </c>
      <c r="CF5" s="19">
        <v>0.3</v>
      </c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27"/>
      <c r="CT5" s="40">
        <f>IF(SUM(BZ5,CD5)&gt;0,SUM(BZ5,CD5),"")</f>
        <v>12.9</v>
      </c>
      <c r="CU5" s="40">
        <f>IF(SUM(BY5:BZ5,CB5:CD5,CF5)-CA5-CE5&gt;0,SUM(BY5:BZ5,CB5:CD5,CF5)-CA5-CE5,"")</f>
        <v>45.5</v>
      </c>
      <c r="CV5" s="40" t="str">
        <f>IF(SUM(CG5:CH5,CJ5)-CI5&gt;0,SUM(CG5:CH5,CJ5)-CI5,"")</f>
        <v/>
      </c>
      <c r="CW5" s="40">
        <f>IF(SUM(BZ5,CD5,CH5)&gt;0,SUM(BZ5,CD5,CH5),"")</f>
        <v>12.9</v>
      </c>
      <c r="CX5" s="40">
        <f>IF(SUM(CU5,CV5)&gt;0,SUM(CU5,CV5),"")</f>
        <v>45.5</v>
      </c>
      <c r="CY5" s="40" t="str">
        <f>IF(SUM(CL5,CP5)&gt;0,SUM(CL5,CP5),"")</f>
        <v/>
      </c>
      <c r="CZ5" s="40" t="str">
        <f>IF(SUM(CK5:CL5,CN5:CP5,CR5)-SUM(CM5,CQ5)&gt;0,SUM(CK5:CL5,CN5:CP5,CR5)-SUM(CM5,CQ5),"")</f>
        <v/>
      </c>
      <c r="DA5" s="40">
        <f>IF(SUM(CU5,CV5,CZ5)&gt;0,SUM(CU5,CV5,CZ5),"")</f>
        <v>45.5</v>
      </c>
      <c r="DB5" s="51">
        <f>IF(MAX(DY5,FA5,GC5,HE5,IG5,JI5,KK5,LM5,MO5,NQ5,OS5,PU5,QW5,RY5,TA5)-IF(L5="",0,L5)&gt;0.001,MAX(DY5,FA5,GC5,HE5,IG5,JI5,KK5,LM5,MO5,NQ5,OS5,PU5,QW5,RY5,TA5)-IF(L5="",0,L5),"")</f>
        <v>0.59999999999999432</v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>
        <v>18.8</v>
      </c>
      <c r="DE5" s="17">
        <v>9.1999999999999993</v>
      </c>
      <c r="DF5" s="17">
        <v>0</v>
      </c>
      <c r="DG5" s="17">
        <v>0</v>
      </c>
      <c r="DH5" s="17">
        <v>18.399999999999999</v>
      </c>
      <c r="DI5" s="17">
        <v>8.4</v>
      </c>
      <c r="DJ5" s="17">
        <v>0.6</v>
      </c>
      <c r="DK5" s="17">
        <v>0</v>
      </c>
      <c r="DL5" s="17">
        <v>18</v>
      </c>
      <c r="DM5" s="17">
        <v>9.1999999999999993</v>
      </c>
      <c r="DN5" s="17">
        <v>0.2</v>
      </c>
      <c r="DO5" s="17">
        <v>0</v>
      </c>
      <c r="DP5" s="17"/>
      <c r="DQ5" s="17"/>
      <c r="DR5" s="17"/>
      <c r="DS5" s="17"/>
      <c r="DT5" s="17"/>
      <c r="DU5" s="17"/>
      <c r="DV5" s="17"/>
      <c r="DW5" s="17"/>
      <c r="DX5" s="40">
        <f>IF(SUM(DE5,DI5)&gt;0,SUM(DE5,DI5),"")</f>
        <v>17.600000000000001</v>
      </c>
      <c r="DY5" s="40">
        <f>IF(SUM(DD5:DE5,DG5:DI5,DK5)-DF5-DJ5&gt;0,SUM(DD5:DE5,DG5:DI5,DK5)-DF5-DJ5,"")</f>
        <v>54.199999999999996</v>
      </c>
      <c r="DZ5" s="40">
        <f>IF(SUM(DL5:DM5,DO5)-DN5&gt;0,SUM(DL5:DM5,DO5)-DN5,"")</f>
        <v>27</v>
      </c>
      <c r="EA5" s="40">
        <f>IF(SUM(DE5,DI5,DM5)&gt;0,SUM(DE5,DI5,DM5),"")</f>
        <v>26.8</v>
      </c>
      <c r="EB5" s="40">
        <f>IF(SUM(DY5,DZ5)&gt;0,SUM(DY5,DZ5),"")</f>
        <v>81.199999999999989</v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>
        <f>IF(SUM(DY5,DZ5,ED5)&gt;0,SUM(DY5,DZ5,ED5),"")</f>
        <v>81.199999999999989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18</v>
      </c>
      <c r="TI5" s="26">
        <f>IF($CS5="P",BZ5,(BZ5+AW5)/2)</f>
        <v>6.25</v>
      </c>
      <c r="TJ5" s="26">
        <f>IF($CS5="P",CA5,(CA5+AX5)/2)</f>
        <v>0.9</v>
      </c>
      <c r="TK5" s="26">
        <f>IF($CS5="P",CB5,(CB5+AY5)/2)</f>
        <v>0.15</v>
      </c>
      <c r="TL5" s="26">
        <f>IF($CS5="P",CC5,(CC5+AZ5)/2)</f>
        <v>18.5</v>
      </c>
      <c r="TM5" s="26">
        <f>IF($CS5="P",CD5,(CD5+BA5)/2)</f>
        <v>8</v>
      </c>
      <c r="TN5" s="26">
        <f>IF($CS5="P",CE5,(CE5+BB5)/2)</f>
        <v>0.6</v>
      </c>
      <c r="TO5" s="26">
        <f>IF($CS5="P",CF5,(CF5+BC5)/2)</f>
        <v>0.15</v>
      </c>
      <c r="TP5" s="26">
        <f>IF($CS5="P",CG5,(CG5+BD5)/2)</f>
        <v>0</v>
      </c>
      <c r="TQ5" s="26">
        <f>IF($CS5="P",CH5,(CH5+BE5)/2)</f>
        <v>0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9.6</v>
      </c>
      <c r="TU5" s="26">
        <f>IF($CS5="P",CL5,(CL5+BI5)/2)</f>
        <v>4.2</v>
      </c>
      <c r="TV5" s="26">
        <f>IF($CS5="P",CM5,(CM5+BJ5)/2)</f>
        <v>0</v>
      </c>
      <c r="TW5" s="26">
        <f>IF($CS5="P",CN5,(CN5+BK5)/2)</f>
        <v>0</v>
      </c>
      <c r="TX5" s="26">
        <f>IF($CS5="P",CO5,(CO5+BL5)/2)</f>
        <v>9.6</v>
      </c>
      <c r="TY5" s="26">
        <f>IF($CS5="P",CP5,(CP5+BM5)/2)</f>
        <v>4.2</v>
      </c>
      <c r="TZ5" s="26">
        <f>IF($CS5="P",CQ5,(CQ5+BN5)/2)</f>
        <v>0.3</v>
      </c>
      <c r="UA5" s="26">
        <f>IF($CS5="P",CR5,(CR5+BO5)/2)</f>
        <v>0.15</v>
      </c>
      <c r="UB5" s="28" t="s">
        <v>53</v>
      </c>
      <c r="UC5" s="11">
        <f>IF(SUM(TI5,TM5)&gt;0,SUM(TI5,TM5),"")</f>
        <v>14.25</v>
      </c>
      <c r="UD5" s="11">
        <f>IF(SUM(TH5:TI5,TK5:TM5,TO5)-TJ5-TN5&gt;0,SUM(TH5:TI5,TK5:TM5,TO5)-TJ5-TN5,"")</f>
        <v>49.55</v>
      </c>
      <c r="UE5" s="11" t="str">
        <f>IF(SUM(TP5:TQ5,TS5)-TR5&gt;0,SUM(TP5:TQ5,TS5)-TR5,"")</f>
        <v/>
      </c>
      <c r="UF5" s="11">
        <f>IF(SUM(TI5,TM5,TQ5)&gt;0,SUM(TI5,TM5,TQ5),"")</f>
        <v>14.25</v>
      </c>
      <c r="UG5" s="11">
        <f>IF(SUM(UD5,UE5)&gt;0,SUM(UD5,UE5),"")</f>
        <v>49.55</v>
      </c>
      <c r="UH5" s="11">
        <f>IF(SUM(TU5,TY5)&gt;0,SUM(TU5,TY5),"")</f>
        <v>8.4</v>
      </c>
      <c r="UI5" s="11">
        <f>IF(SUM(TT5:TU5,TW5:TY5,UA5)-SUM(TV5,TZ5)&gt;0,SUM(TT5:TU5,TW5:TY5,UA5)-SUM(TV5,TZ5),"")</f>
        <v>27.449999999999996</v>
      </c>
      <c r="UJ5" s="11">
        <f>IF(SUM(UD5,UE5,UI5)&gt;0,SUM(UD5,UE5,UI5),"")</f>
        <v>77</v>
      </c>
    </row>
    <row r="6" spans="1:556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144</v>
      </c>
      <c r="C6" s="4" t="s">
        <v>6</v>
      </c>
      <c r="D6" s="4">
        <v>2005</v>
      </c>
      <c r="E6" s="9">
        <f>SUM(J6:P6)+SUM(J6:M6)*0.0000001+SUM(J6)*0.0000000000001</f>
        <v>161.00001057000529</v>
      </c>
      <c r="F6" s="3" t="str">
        <f>IF(OR(AND(AN6&gt;=AU$34,AO6&gt;=AU$38,AN6&lt;&gt;"",AM6=""),AND(AS6&gt;=AU$34,AT6&gt;=AU$38,AS6&lt;&gt;"",AM6=""),AND(BQ6&gt;=BX$34,BR6&gt;=BX$38,BQ6&lt;&gt;"",BP6=""),AND(BV6&gt;=BX$34,BW6&gt;=BX$38,BV6&lt;&gt;"",BP6=""),AND(CT6&gt;=DA$34,CU6&gt;=DA$38,CT6&lt;&gt;"",CS6=""),AND(CY6&gt;=DA$34,CZ6&gt;=DA$38,CY6&lt;&gt;""),AND(DX6&gt;=EE$34,DY6&gt;=EE$38,DX6&lt;&gt;""),AND(EC6&gt;=EE$34,ED6&gt;=EE$38,EC6&lt;&gt;""),AND(EZ6&gt;=FG$34,FA6&gt;=FG$38,EZ6&lt;&gt;""),AND(FE6&gt;=FG$34,FF6&gt;=FG$38,FE6&lt;&gt;""),AND(GB6&gt;=GI$34,GC6&gt;=GI$38,GB6&lt;&gt;""),AND(GG6&gt;=GI$34,GH6&gt;=GI$38,GG6&lt;&gt;""),AND(HD6&gt;=HK$34,HE6&gt;=HK$38,HD6&lt;&gt;""),AND(HI6&gt;=HK$34,HJ6&gt;=HK$38,HI6&lt;&gt;""),AND(IF6&gt;=IM$34,IG6&gt;=IM$38,IF6&lt;&gt;""),AND(IK6&gt;=IM$34,IL6&gt;=IM$38,IK6&lt;&gt;""),AND(JH6&gt;=JO$34,JI6&gt;=JO$38,JH6&lt;&gt;""),AND(JM6&gt;=JO$34,JN6&gt;=JO$38,JM6&lt;&gt;""),AND(KJ6&gt;=KQ$34,KK6&gt;=KQ$38,KJ6&lt;&gt;""),AND(KO6&gt;=KQ$34,KP6&gt;=KQ$38,KO6&lt;&gt;""),AND(LL6&gt;=LS$34,LM6&gt;=LS$38,LL6&lt;&gt;""),AND(LQ6&gt;=LS$34,LR6&gt;=LS$38,LQ6&lt;&gt;""),AND(MN6&gt;=MU$34,MO6&gt;=MU$38,MN6&lt;&gt;""),AND(MS6&gt;=MU$34,MT6&gt;=MU$38,MS6&lt;&gt;""),AND(NP6&gt;=NW$34,NQ6&gt;=NW$38,NP6&lt;&gt;""),AND(NU6&gt;=NW$34,NV6&gt;=NW$38,NU6&lt;&gt;""),AND(OR6&gt;=OY$34,OS6&gt;=OY$38,OR6&lt;&gt;""),AND(OW6&gt;=OY$34,OX6&gt;=OY$38,OW6&lt;&gt;""),AND(PT6&gt;=QA$34,PU6&gt;=QA$38,PT6&lt;&gt;""),AND(PY6&gt;=QA$34,PZ6&gt;=QA$38,PY6&lt;&gt;""),AND(QV6&gt;=RC$34,QW6&gt;=RC$38,QV6&lt;&gt;""),AND(RA6&gt;=RC$34,RB6&gt;=RC$38,RA6&lt;&gt;""),AND(RX6&gt;=SE$34,RY6&gt;=SE$38,RX6&lt;&gt;""),AND(SC6&gt;=SE$34,SD6&gt;=SE$38,SC6&lt;&gt;""),AND(SZ6&gt;=TG$34,TA6&gt;=TG$38,SZ6&lt;&gt;""),AND(TF6&gt;=TG$34,TG6&gt;=TG$38,TF6&lt;&gt;"")),"P","")</f>
        <v>P</v>
      </c>
      <c r="G6" s="3" t="str">
        <f>IF(OR(AND(AO6&gt;=AU$38,AO6&lt;&gt;"",AM6=""),AND(AT6&gt;=AU$38,AT6&lt;&gt;"",AM6=""),AND(BR6&gt;=BX$38,BR6&lt;&gt;"",BP6=""),AND(BW6&gt;=BX$38,BW6&lt;&gt;"",BP6=""),AND(CU6&gt;=DA$38,CU6&lt;&gt;"",CS6=""),AND(CZ6&gt;=DA$38,CZ6&lt;&gt;"",CS6=""),AND(DY6&gt;=EE$38,DY6&lt;&gt;""),AND(ED6&gt;=EE$38,ED6&lt;&gt;""),AND(FA6&gt;=FG$38,FA6&lt;&gt;""),AND(FF6&gt;=FG$38,FF6&lt;&gt;""),AND(GC6&gt;=GI$38,GC6&lt;&gt;""),AND(GH6&gt;=GI$38,GH6&lt;&gt;""),AND(HE6&gt;=HK$38,HE6&lt;&gt;""),AND(HJ6&gt;=HK$38,HJ6&lt;&gt;""),AND(IG6&gt;=IM$38,IG6&lt;&gt;""),AND(IL6&gt;=IM$38,IL6&lt;&gt;""),AND(JI6&gt;=JO$38,JI6&lt;&gt;""),AND(JN6&gt;=JO$38,JN6&lt;&gt;""),AND(KK6&gt;=KQ$38,KK6&lt;&gt;""),AND(KP6&gt;=KQ$38,KP6&lt;&gt;""),AND(LM6&gt;=LS$38,LM6&lt;&gt;""),AND(LR6&gt;=LS$38,LR6&lt;&gt;""),AND(MO6&gt;=MU$38,MO6&lt;&gt;""),AND(MT6&gt;=MU$38,MT6&lt;&gt;""),AND(NQ6&gt;=NW$38,NQ6&lt;&gt;""),AND(NV6&gt;=NW$38,NV6&lt;&gt;""),AND(OS6&gt;=OY$38,OS6&lt;&gt;""),AND(OX6&gt;=OY$38,OX6&lt;&gt;""),AND(PU6&gt;=QA$38,PU6&lt;&gt;""),AND(PZ6&gt;=QA$38,PZ6&lt;&gt;""),AND(QW6&gt;=RC$38,QW6&lt;&gt;""),AND(RB6&gt;=RC$38,RB6&lt;&gt;""),AND(RY6&gt;=SE$38,RY6&lt;&gt;""),AND(SD6&gt;=SE$38,SD6&lt;&gt;""),AND(TA6&gt;=TG$38,TA6&lt;&gt;""),AND(TG6&gt;=TG$38,TG6&lt;&gt;"")),"P","")</f>
        <v>P</v>
      </c>
      <c r="H6" s="36" t="str">
        <f>IF(AND(G6="P",F6=""),"No DD",IF(OR(AND(AQ6&gt;=AU$37,AR6&gt;=AU$41,AQ6&lt;&gt;"",AM6=""),AND(AS6&gt;=AU$37,AT6&gt;=AU$41,AS6&lt;&gt;"",AM6=""),AND(BT6&gt;=BX$37,BU6&gt;=BX$41,BT6&lt;&gt;"",BP6=""),AND(BV6&gt;=BX$37,BW6&gt;=BX$41,BV6&lt;&gt;"",BP6=""),AND(CW6&gt;=DA$37,CX6&gt;=DA$41,CW6&lt;&gt;"",CS6=""),AND(CY6&gt;=DA$37,CZ6&gt;=DA$41,CY6&lt;&gt;"",CS6=""),AND(EA6&gt;=EE$37,EB6&gt;=EE$41,EA6&lt;&gt;""),AND(EC6&gt;=EE$37,ED6&gt;=EE$41,EC6&lt;&gt;""),AND(FC6&gt;=FG$37,FD6&gt;=FG$41,FC6&lt;&gt;""),AND(FE6&gt;=FG$37,FF6&gt;=FG$41,FE6&lt;&gt;""),AND(GE6&gt;=GI$37,GF6&gt;=GI$41,GE6&lt;&gt;""),AND(GG6&gt;=GI$37,GH6&gt;=GI$41,GG6&lt;&gt;""),AND(HG6&gt;=HK$37,HH6&gt;=HK$41,HG6&lt;&gt;""),AND(HI6&gt;=HK$37,HJ6&gt;=HK$41,HI6&lt;&gt;""),AND(II6&gt;=IM$37,IJ6&gt;=IM$41,II6&lt;&gt;""),AND(IK6&gt;=IM$37,IL6&gt;=IM$41,IK6&lt;&gt;""),AND(JK6&gt;=JO$37,JL6&gt;=JO$41,JK6&lt;&gt;""),AND(JM6&gt;=JO$37,JN6&gt;=JO$41,JM6&lt;&gt;""),AND(KM6&gt;=KQ$37,KN6&gt;=KQ$41,KM6&lt;&gt;""),AND(KO6&gt;=KQ$37,KP6&gt;=KQ$41,KO6&lt;&gt;""),AND(LO6&gt;=LS$37,LP6&gt;=LS$41,LO6&lt;&gt;""),AND(LQ6&gt;=LS$37,LR6&gt;=LS$41,LQ6&lt;&gt;""),AND(MQ6&gt;=MU$37,MR6&gt;=MU$41,MQ6&lt;&gt;""),AND(MS6&gt;=MU$37,MT6&gt;=MU$41,MS6&lt;&gt;""),AND(NS6&gt;=NW$37,NT6&gt;=NW$41,NS6&lt;&gt;""),AND(NU6&gt;=NW$37,NV6&gt;=NW$41,NU6&lt;&gt;""),AND(OU6&gt;=OY$37,OV6&gt;=OY$41,OU6&lt;&gt;""),AND(OW6&gt;=OY$37,OX6&gt;=OY$41,OW6&lt;&gt;""),AND(PW6&gt;=QA$37,PX6&gt;=QA$41,PW6&lt;&gt;""),AND(PY6&gt;=QA$37,PZ6&gt;=QA$41,PY6&lt;&gt;""),AND(QY6&gt;=RC$37,QZ6&gt;=RC$41,QY6&lt;&gt;""),AND(RA6&gt;=RC$37,RB6&gt;=RC$41,RA6&lt;&gt;""),AND(SA6&gt;=SE$37,SB6&gt;=SE$41,SA6&lt;&gt;""),AND(SC6&gt;=SE$37,SD6&gt;=SE$41,SC6&lt;&gt;""),AND(TC6&gt;=TG$37,TD6&gt;=TG$41,TC6&lt;&gt;""),AND(TE6&gt;=TG$37,TF6&gt;=TG$41,TE6&lt;&gt;"")),"Merit",IF(OR(AND(AQ6&gt;=AU$36,AR6&gt;=AU$40,AQ6&lt;&gt;"",AM6=""),AND(AS6&gt;=AU$36,AT6&gt;=AU$40,AS6&lt;&gt;"",AM6=""),AND(BT6&gt;=BX$36,BU6&gt;=BX$40,BT6&lt;&gt;"",BP6=""),AND(BV6&gt;=BX$36,BW6&gt;=BX$40,BV6&lt;&gt;"",BP6=""),AND(CW6&gt;=DA$36,CX6&gt;=DA$40,CW6&lt;&gt;"",CS6=""),AND(CY6&gt;=DA$36,CZ6&gt;=DA$40,CY6&lt;&gt;"",CS6=""),AND(EA6&gt;=EE$36,EB6&gt;=EE$40,EA6&lt;&gt;""),AND(EC6&gt;=EE$36,ED6&gt;=EE$40,EC6&lt;&gt;""),AND(FC6&gt;=FG$36,FD6&gt;=FG$40,FC6&lt;&gt;""),AND(FE6&gt;=FG$36,FF6&gt;=FG$40,FE6&lt;&gt;""),AND(GE6&gt;=GI$36,GF6&gt;=GI$40,GE6&lt;&gt;""),AND(GG6&gt;=GI$36,GH6&gt;=GI$40,GG6&lt;&gt;""),AND(HG6&gt;=HK$36,HH6&gt;=HK$40,HG6&lt;&gt;""),AND(HI6&gt;=HK$36,HJ6&gt;=HK$40,HI6&lt;&gt;""),AND(II6&gt;=IM$36,IJ6&gt;=IM$40,II6&lt;&gt;""),AND(IK6&gt;=IM$36,IL6&gt;=IM$40,IK6&lt;&gt;""),AND(JK6&gt;=JO$36,JL6&gt;=JO$40,JK6&lt;&gt;""),AND(JM6&gt;=JO$36,JN6&gt;=JO$40,JM6&lt;&gt;""),AND(KM6&gt;=KQ$36,KN6&gt;=KQ$40,KM6&lt;&gt;""),AND(KO6&gt;=KQ$36,KP6&gt;=KQ$40,KO6&lt;&gt;""),AND(LO6&gt;=LS$36,LP6&gt;=LS$40,LO6&lt;&gt;""),AND(LQ6&gt;=LS$36,LR6&gt;=LS$40,LQ6&lt;&gt;""),AND(MQ6&gt;=MU$36,MR6&gt;=MU$40,MQ6&lt;&gt;""),AND(MS6&gt;=MU$36,MT6&gt;=MU$40,MS6&lt;&gt;""),AND(NS6&gt;=NW$36,NT6&gt;=NW$40,NS6&lt;&gt;""),AND(NU6&gt;=NW$36,NV6&gt;=NW$40,NU6&lt;&gt;""),AND(OU6&gt;=OY$36,OV6&gt;=OY$40,OU6&lt;&gt;""),AND(OW6&gt;=OY$36,OX6&gt;=OY$40,OW6&lt;&gt;""),AND(PW6&gt;=QA$36,PX6&gt;=QA$40,PW6&lt;&gt;""),AND(PY6&gt;=QA$36,PZ6&gt;=QA$40,PY6&lt;&gt;""),AND(QY6&gt;=RC$36,QZ6&gt;=RC$40,QY6&lt;&gt;""),AND(RA6&gt;=RC$36,RB6&gt;=RC$40,RA6&lt;&gt;""),AND(SA6&gt;=SE$36,SB6&gt;=SE$40,SA6&lt;&gt;""),AND(SC6&gt;=SE$36,SD6&gt;=SE$40,SC6&lt;&gt;""),AND(TC6&gt;=TG$36,TD6&gt;=TG$40,TC6&lt;&gt;""),AND(TE6&gt;=TG$36,TF6&gt;=TG$40,TE6&lt;&gt;"")),"Excellence",IF(I6="P","Worlds Team",IF(F6="P","National Team","")))))</f>
        <v>Excellence</v>
      </c>
      <c r="I6" s="3" t="str">
        <f>IF(OR(AND(AQ6&gt;=AU$35,AR6&gt;=AU$39,AQ6&lt;&gt;"",AM6=""),AND(AS6&gt;=AU$35,AT6&gt;=AU$39,AS6&lt;&gt;"",AM6=""),AND(BT6&gt;=BX$35,BU6&gt;=BX$39,BT6&lt;&gt;"",BP6=""),AND(BV6&gt;=BX$35,BW6&gt;=BX$39,BV6&lt;&gt;"",BP6=""),AND(CW6&gt;=DA$35,CX6&gt;=DA$39,CW6&lt;&gt;"",CS6=""),AND(CY6&gt;=DA$35,CZ6&gt;=DA$39,CY6&lt;&gt;"",CS6=""),AND(EA6&gt;=EE$35,EB6&gt;=EE$39,EA6&lt;&gt;""),AND(EC6&gt;=EE$35,ED6&gt;=EE$39,EC6&lt;&gt;""),AND(FC6&gt;=FG$35,FD6&gt;=FG$39,FC6&lt;&gt;""),AND(FE6&gt;=FG$35,FF6&gt;=FG$39,FE6&lt;&gt;""),AND(GE6&gt;=GI$35,GF6&gt;=GI$39,GE6&lt;&gt;""),AND(GG6&gt;=GI$35,GH6&gt;=GI$39,GG6&lt;&gt;""),AND(HG6&gt;=HK$35,HH6&gt;=HK$39,HG6&lt;&gt;""),AND(HI6&gt;=HK$35,HJ6&gt;=HK$39,HI6&lt;&gt;""),AND(II6&gt;=IM$35,IJ6&gt;=IM$39,II6&lt;&gt;""),AND(IK6&gt;=IM$35,IL6&gt;=IM$39,IK6&lt;&gt;""),AND(JK6&gt;=JO$35,JL6&gt;=JO$39,JK6&lt;&gt;""),AND(JM6&gt;=JO$35,JN6&gt;=JO$39,JM6&lt;&gt;""),AND(KM6&gt;=KQ$35,KN6&gt;=KQ$39,KM6&lt;&gt;""),AND(KO6&gt;=KQ$35,KP6&gt;=KQ$39,KO6&lt;&gt;""),AND(LO6&gt;=LS$35,LP6&gt;=LS$39,LO6&lt;&gt;""),AND(LQ6&gt;=LS$35,LR6&gt;=LS$39,LQ6&lt;&gt;""),AND(MQ6&gt;=MU$35,MR6&gt;=MU$39,MQ6&lt;&gt;""),AND(MS6&gt;=MU$35,MT6&gt;=MU$39,MS6&lt;&gt;""),AND(NS6&gt;=NW$35,NT6&gt;=NW$39,NS6&lt;&gt;""),AND(NU6&gt;=NW$35,NV6&gt;=NW$39,NU6&lt;&gt;""),AND(OU6&gt;=OY$35,OV6&gt;=OY$39,OU6&lt;&gt;""),AND(OW6&gt;=OY$35,OX6&gt;=OY$39,OW6&lt;&gt;""),AND(PW6&gt;=QA$35,PX6&gt;=QA$39,PW6&lt;&gt;""),AND(PY6&gt;=QA$35,PZ6&gt;=QA$39,PY6&lt;&gt;""),AND(QY6&gt;=RC$35,QZ6&gt;=RC$39,QY6&lt;&gt;""),AND(RA6&gt;=RC$35,RB6&gt;=RC$39,RA6&lt;&gt;""),AND(SA6&gt;=SE$35,SB6&gt;=SE$39,SA6&lt;&gt;""),AND(SC6&gt;=SE$35,SD6&gt;=SE$39,SC6&lt;&gt;""),AND(TC6&gt;=TG$35,TD6&gt;=TG$39,TC6&lt;&gt;""),AND(TE6&gt;=TG$35,TF6&gt;=TG$39,TE6&lt;&gt;"")),"P","")</f>
        <v>P</v>
      </c>
      <c r="J6" s="8">
        <f>IF(COUNT(AO6,BR6,CU6)&gt;0,LARGE((AO6,BR6,CU6),1),0)</f>
        <v>53.099999999999994</v>
      </c>
      <c r="K6" s="8" t="str">
        <f>IF(J6=0,"",IF(J6=CU6,$BY$1,IF(J6=BR6,$AV$1,IF(J6=AO6,$S$1,""))))</f>
        <v>2024 3rd Domestic Trial</v>
      </c>
      <c r="L6" s="8">
        <f>IF(COUNT(AO6,BR6,CU6)&gt;1,LARGE((AO6,BR6,CU6),2),0)</f>
        <v>52.600000000000009</v>
      </c>
      <c r="M6" s="8" t="str">
        <f>IF(K6=0,"",IF(AND(L6=J6,L6=AO6,K6=BR6),$S$1,IF(AND(L6=J6,L6=AO6,L6=CU6),$S$1,IF(AND(L6=J6,L6=CU6,L6=BR6),$AV$1,IF(L6=CU6,$BY$1,IF(L6=BR6,$AV$1,IF(L6=AO6,$S$1,"")))))))</f>
        <v>2025 Elite Canada</v>
      </c>
      <c r="N6" s="8">
        <f>IF(MAX(AT6,BW6,CZ6)&gt;0,MAX(AT6,BW6,CZ6),0)</f>
        <v>54</v>
      </c>
      <c r="O6" s="8" t="str">
        <f>IF(N6=0,"",IF(N6=CZ6,$BY$1,IF(N6=BW6,$AV$1,IF(N6=AT6,$S$1,""))))</f>
        <v>2025 Elite Canada</v>
      </c>
      <c r="P6" s="8">
        <f>IF(MAX(DB6:DC6)&gt;0,MAX(DB6:DC6),"")</f>
        <v>1.2999999999999829</v>
      </c>
      <c r="Q6" s="11" t="str">
        <f>IF(P6="","",IF(P6=DB6,"("&amp;DB$2&amp;")",IF(P6=DC6,"("&amp;DC$2&amp;")")))</f>
        <v>(Q1)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2025 World Cup POR (July 6)</v>
      </c>
      <c r="S6" s="19">
        <v>18.5</v>
      </c>
      <c r="T6" s="19">
        <v>8.4</v>
      </c>
      <c r="U6" s="19">
        <v>0.6</v>
      </c>
      <c r="V6" s="19">
        <v>0.3</v>
      </c>
      <c r="W6" s="19">
        <v>18.899999999999999</v>
      </c>
      <c r="X6" s="19">
        <v>7.6</v>
      </c>
      <c r="Y6" s="19">
        <v>0</v>
      </c>
      <c r="Z6" s="19">
        <v>0</v>
      </c>
      <c r="AA6" s="19">
        <v>18.399999999999999</v>
      </c>
      <c r="AB6" s="19">
        <v>8.1</v>
      </c>
      <c r="AC6" s="19">
        <v>0</v>
      </c>
      <c r="AD6" s="19">
        <v>0.3</v>
      </c>
      <c r="AE6" s="19">
        <v>18.399999999999999</v>
      </c>
      <c r="AF6" s="19">
        <v>8.4</v>
      </c>
      <c r="AG6" s="19">
        <v>0.8</v>
      </c>
      <c r="AH6" s="19">
        <v>0.3</v>
      </c>
      <c r="AI6" s="19">
        <v>18.8</v>
      </c>
      <c r="AJ6" s="19">
        <v>8</v>
      </c>
      <c r="AK6" s="19">
        <v>0.2</v>
      </c>
      <c r="AL6" s="19">
        <v>0</v>
      </c>
      <c r="AM6" s="27"/>
      <c r="AN6" s="40">
        <f>IF(SUM(T6,X6)&gt;0,SUM(T6,X6),"")</f>
        <v>16</v>
      </c>
      <c r="AO6" s="40">
        <f>IF(SUM(S6:T6,V6:X6,Z6)-U6-Y6&gt;0,SUM(S6:T6,V6:X6,Z6)-U6-Y6,"")</f>
        <v>53.099999999999994</v>
      </c>
      <c r="AP6" s="40">
        <f>IF(SUM(AA6:AB6,AD6)-AC6&gt;0,SUM(AA6:AB6,AD6)-AC6,"")</f>
        <v>26.8</v>
      </c>
      <c r="AQ6" s="40">
        <f>IF(SUM(T6,X6,AB6)&gt;0,SUM(T6,X6,AB6),"")</f>
        <v>24.1</v>
      </c>
      <c r="AR6" s="40">
        <f>IF(SUM(AO6,AP6)&gt;0,SUM(AO6,AP6),"")</f>
        <v>79.899999999999991</v>
      </c>
      <c r="AS6" s="40">
        <f>IF(SUM(AF6,AJ6)&gt;0,SUM(AF6,AJ6),"")</f>
        <v>16.399999999999999</v>
      </c>
      <c r="AT6" s="40">
        <f>IF(SUM(AE6:AF6,AH6:AJ6,AL6)-SUM(AG6,AK6)&gt;0,SUM(AE6:AF6,AH6:AJ6,AL6)-SUM(AG6,AK6),"")</f>
        <v>52.9</v>
      </c>
      <c r="AU6" s="40">
        <f>IF(SUM(AO6,AP6,AT6)&gt;0,SUM(AO6,AP6,AT6),"")</f>
        <v>132.79999999999998</v>
      </c>
      <c r="AV6" s="18">
        <v>18.2</v>
      </c>
      <c r="AW6" s="18">
        <v>8.4</v>
      </c>
      <c r="AX6" s="18">
        <v>0.8</v>
      </c>
      <c r="AY6" s="18">
        <v>0.3</v>
      </c>
      <c r="AZ6" s="18">
        <v>18.5</v>
      </c>
      <c r="BA6" s="18">
        <v>8</v>
      </c>
      <c r="BB6" s="18">
        <v>0</v>
      </c>
      <c r="BC6" s="18">
        <v>0</v>
      </c>
      <c r="BD6" s="18"/>
      <c r="BE6" s="18"/>
      <c r="BF6" s="18"/>
      <c r="BG6" s="18"/>
      <c r="BH6" s="18">
        <v>18.100000000000001</v>
      </c>
      <c r="BI6" s="18">
        <v>8.5</v>
      </c>
      <c r="BJ6" s="18">
        <v>0.2</v>
      </c>
      <c r="BK6" s="18">
        <v>0.3</v>
      </c>
      <c r="BL6" s="18">
        <v>18.8</v>
      </c>
      <c r="BM6" s="18">
        <v>8.8000000000000007</v>
      </c>
      <c r="BN6" s="18">
        <v>0.6</v>
      </c>
      <c r="BO6" s="18">
        <v>0.3</v>
      </c>
      <c r="BP6" s="28"/>
      <c r="BQ6" s="11">
        <f>IF(SUM(AW6,BA6)&gt;0,SUM(AW6,BA6),"")</f>
        <v>16.399999999999999</v>
      </c>
      <c r="BR6" s="11">
        <f>IF(SUM(AV6:AW6,AY6:BA6,BC6)-AX6-BB6&gt;0,SUM(AV6:AW6,AY6:BA6,BC6)-AX6-BB6,"")</f>
        <v>52.600000000000009</v>
      </c>
      <c r="BS6" s="11" t="str">
        <f>IF(SUM(BD6:BE6,BG6)-BF6&gt;0,SUM(BD6:BE6,BG6)-BF6,"")</f>
        <v/>
      </c>
      <c r="BT6" s="11">
        <f>IF(SUM(AW6,BA6,BE6)&gt;0,SUM(AW6,BA6,BE6),"")</f>
        <v>16.399999999999999</v>
      </c>
      <c r="BU6" s="11">
        <f>IF(SUM(BR6,BS6)&gt;0,SUM(BR6,BS6),"")</f>
        <v>52.600000000000009</v>
      </c>
      <c r="BV6" s="11">
        <f>IF(SUM(BI6,BM6)&gt;0,SUM(BI6,BM6),"")</f>
        <v>17.3</v>
      </c>
      <c r="BW6" s="11">
        <f>IF(SUM(BH6:BI6,BK6:BM6,BO6)-SUM(BJ6,BN6)&gt;0,SUM(BH6:BI6,BK6:BM6,BO6)-SUM(BJ6,BN6),"")</f>
        <v>54</v>
      </c>
      <c r="BX6" s="11">
        <f>IF(SUM(BR6,BS6,BW6)&gt;0,SUM(BR6,BS6,BW6),"")</f>
        <v>106.60000000000001</v>
      </c>
      <c r="BY6" s="19">
        <v>18.2</v>
      </c>
      <c r="BZ6" s="19">
        <v>8.5</v>
      </c>
      <c r="CA6" s="19">
        <v>0.8</v>
      </c>
      <c r="CB6" s="19">
        <v>0.3</v>
      </c>
      <c r="CC6" s="19">
        <v>18.2</v>
      </c>
      <c r="CD6" s="19">
        <v>6.4</v>
      </c>
      <c r="CE6" s="19">
        <v>0.4</v>
      </c>
      <c r="CF6" s="19">
        <v>0</v>
      </c>
      <c r="CG6" s="19"/>
      <c r="CH6" s="19"/>
      <c r="CI6" s="19"/>
      <c r="CJ6" s="19"/>
      <c r="CK6" s="19">
        <v>0</v>
      </c>
      <c r="CL6" s="19">
        <v>0</v>
      </c>
      <c r="CM6" s="19">
        <v>0</v>
      </c>
      <c r="CN6" s="19">
        <v>0</v>
      </c>
      <c r="CO6" s="19">
        <v>18.100000000000001</v>
      </c>
      <c r="CP6" s="19">
        <v>7.6</v>
      </c>
      <c r="CQ6" s="19">
        <v>0</v>
      </c>
      <c r="CR6" s="19">
        <v>0</v>
      </c>
      <c r="CS6" s="27"/>
      <c r="CT6" s="40">
        <f>IF(SUM(BZ6,CD6)&gt;0,SUM(BZ6,CD6),"")</f>
        <v>14.9</v>
      </c>
      <c r="CU6" s="40">
        <f>IF(SUM(BY6:BZ6,CB6:CD6,CF6)-CA6-CE6&gt;0,SUM(BY6:BZ6,CB6:CD6,CF6)-CA6-CE6,"")</f>
        <v>50.400000000000006</v>
      </c>
      <c r="CV6" s="40" t="str">
        <f>IF(SUM(CG6:CH6,CJ6)-CI6&gt;0,SUM(CG6:CH6,CJ6)-CI6,"")</f>
        <v/>
      </c>
      <c r="CW6" s="40">
        <f>IF(SUM(BZ6,CD6,CH6)&gt;0,SUM(BZ6,CD6,CH6),"")</f>
        <v>14.9</v>
      </c>
      <c r="CX6" s="40">
        <f>IF(SUM(CU6,CV6)&gt;0,SUM(CU6,CV6),"")</f>
        <v>50.400000000000006</v>
      </c>
      <c r="CY6" s="40">
        <f>IF(SUM(CL6,CP6)&gt;0,SUM(CL6,CP6),"")</f>
        <v>7.6</v>
      </c>
      <c r="CZ6" s="40">
        <f>IF(SUM(CK6:CL6,CN6:CP6,CR6)-SUM(CM6,CQ6)&gt;0,SUM(CK6:CL6,CN6:CP6,CR6)-SUM(CM6,CQ6),"")</f>
        <v>25.700000000000003</v>
      </c>
      <c r="DA6" s="40">
        <f>IF(SUM(CU6,CV6,CZ6)&gt;0,SUM(CU6,CV6,CZ6),"")</f>
        <v>76.100000000000009</v>
      </c>
      <c r="DB6" s="51">
        <f>IF(MAX(DY6,FA6,GC6,HE6,IG6,JI6,KK6,LM6,MO6,NQ6,OS6,PU6,QW6,RY6,TA6)-IF(L6="",0,L6)&gt;0.001,MAX(DY6,FA6,GC6,HE6,IG6,JI6,KK6,LM6,MO6,NQ6,OS6,PU6,QW6,RY6,TA6)-IF(L6="",0,L6),"")</f>
        <v>1.2999999999999829</v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>
        <v>18.399999999999999</v>
      </c>
      <c r="EG6" s="18">
        <v>8.8000000000000007</v>
      </c>
      <c r="EH6" s="18">
        <v>0.6</v>
      </c>
      <c r="EI6" s="18">
        <v>0</v>
      </c>
      <c r="EJ6" s="18">
        <v>18.899999999999999</v>
      </c>
      <c r="EK6" s="18">
        <v>8.4</v>
      </c>
      <c r="EL6" s="18">
        <v>0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>
        <f>IF(SUM(EG6,EK6)&gt;0,SUM(EG6,EK6),"")</f>
        <v>17.200000000000003</v>
      </c>
      <c r="FA6" s="11">
        <f>IF(SUM(EF6:EG6,EI6:EK6,EM6)-EH6-EL6&gt;0,SUM(EF6:EG6,EI6:EK6,EM6)-EH6-EL6,"")</f>
        <v>53.899999999999991</v>
      </c>
      <c r="FB6" s="11" t="str">
        <f>IF(SUM(EN6:EO6,EQ6)-EP6&gt;0,SUM(EN6:EO6,EQ6)-EP6,"")</f>
        <v/>
      </c>
      <c r="FC6" s="11">
        <f>IF(SUM(EG6,EK6,EO6)&gt;0,SUM(EG6,EK6,EO6),"")</f>
        <v>17.200000000000003</v>
      </c>
      <c r="FD6" s="11">
        <f>IF(SUM(FA6,FB6)&gt;0,SUM(FA6,FB6),"")</f>
        <v>53.899999999999991</v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>
        <f>IF(SUM(FA6,FB6,FF6)&gt;0,SUM(FA6,FB6,FF6),"")</f>
        <v>53.899999999999991</v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18.2</v>
      </c>
      <c r="TI6" s="26">
        <f>IF($CS6="P",BZ6,(BZ6+AW6)/2)</f>
        <v>8.4499999999999993</v>
      </c>
      <c r="TJ6" s="26">
        <f>IF($CS6="P",CA6,(CA6+AX6)/2)</f>
        <v>0.8</v>
      </c>
      <c r="TK6" s="26">
        <f>IF($CS6="P",CB6,(CB6+AY6)/2)</f>
        <v>0.3</v>
      </c>
      <c r="TL6" s="26">
        <f>IF($CS6="P",CC6,(CC6+AZ6)/2)</f>
        <v>18.350000000000001</v>
      </c>
      <c r="TM6" s="26">
        <f>IF($CS6="P",CD6,(CD6+BA6)/2)</f>
        <v>7.2</v>
      </c>
      <c r="TN6" s="26">
        <f>IF($CS6="P",CE6,(CE6+BB6)/2)</f>
        <v>0.2</v>
      </c>
      <c r="TO6" s="26">
        <f>IF($CS6="P",CF6,(CF6+BC6)/2)</f>
        <v>0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9.0500000000000007</v>
      </c>
      <c r="TU6" s="26">
        <f>IF($CS6="P",CL6,(CL6+BI6)/2)</f>
        <v>4.25</v>
      </c>
      <c r="TV6" s="26">
        <f>IF($CS6="P",CM6,(CM6+BJ6)/2)</f>
        <v>0.1</v>
      </c>
      <c r="TW6" s="26">
        <f>IF($CS6="P",CN6,(CN6+BK6)/2)</f>
        <v>0.15</v>
      </c>
      <c r="TX6" s="26">
        <f>IF($CS6="P",CO6,(CO6+BL6)/2)</f>
        <v>18.450000000000003</v>
      </c>
      <c r="TY6" s="26">
        <f>IF($CS6="P",CP6,(CP6+BM6)/2)</f>
        <v>8.1999999999999993</v>
      </c>
      <c r="TZ6" s="26">
        <f>IF($CS6="P",CQ6,(CQ6+BN6)/2)</f>
        <v>0.3</v>
      </c>
      <c r="UA6" s="26">
        <f>IF($CS6="P",CR6,(CR6+BO6)/2)</f>
        <v>0.15</v>
      </c>
      <c r="UB6" s="28" t="s">
        <v>53</v>
      </c>
      <c r="UC6" s="11">
        <f>IF(SUM(TI6,TM6)&gt;0,SUM(TI6,TM6),"")</f>
        <v>15.649999999999999</v>
      </c>
      <c r="UD6" s="11">
        <f>IF(SUM(TH6:TI6,TK6:TM6,TO6)-TJ6-TN6&gt;0,SUM(TH6:TI6,TK6:TM6,TO6)-TJ6-TN6,"")</f>
        <v>51.5</v>
      </c>
      <c r="UE6" s="11" t="str">
        <f>IF(SUM(TP6:TQ6,TS6)-TR6&gt;0,SUM(TP6:TQ6,TS6)-TR6,"")</f>
        <v/>
      </c>
      <c r="UF6" s="11">
        <f>IF(SUM(TI6,TM6,TQ6)&gt;0,SUM(TI6,TM6,TQ6),"")</f>
        <v>15.649999999999999</v>
      </c>
      <c r="UG6" s="11">
        <f>IF(SUM(UD6,UE6)&gt;0,SUM(UD6,UE6),"")</f>
        <v>51.5</v>
      </c>
      <c r="UH6" s="11">
        <f>IF(SUM(TU6,TY6)&gt;0,SUM(TU6,TY6),"")</f>
        <v>12.45</v>
      </c>
      <c r="UI6" s="11">
        <f>IF(SUM(TT6:TU6,TW6:TY6,UA6)-SUM(TV6,TZ6)&gt;0,SUM(TT6:TU6,TW6:TY6,UA6)-SUM(TV6,TZ6),"")</f>
        <v>39.850000000000009</v>
      </c>
      <c r="UJ6" s="11">
        <f>IF(SUM(UD6,UE6,UI6)&gt;0,SUM(UD6,UE6,UI6),"")</f>
        <v>91.350000000000009</v>
      </c>
    </row>
    <row r="7" spans="1:556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196</v>
      </c>
      <c r="C7" s="4" t="s">
        <v>5</v>
      </c>
      <c r="D7" s="4">
        <v>2008</v>
      </c>
      <c r="E7" s="9">
        <f>SUM(J7:P7)+SUM(J7:M7)*0.0000001+SUM(J7)*0.0000000000001</f>
        <v>160.40001076000544</v>
      </c>
      <c r="F7" s="3" t="str">
        <f>IF(OR(AND(AN7&gt;=AU$34,AO7&gt;=AU$38,AN7&lt;&gt;"",AM7=""),AND(AS7&gt;=AU$34,AT7&gt;=AU$38,AS7&lt;&gt;"",AM7=""),AND(BQ7&gt;=BX$34,BR7&gt;=BX$38,BQ7&lt;&gt;"",BP7=""),AND(BV7&gt;=BX$34,BW7&gt;=BX$38,BV7&lt;&gt;"",BP7=""),AND(CT7&gt;=DA$34,CU7&gt;=DA$38,CT7&lt;&gt;"",CS7=""),AND(CY7&gt;=DA$34,CZ7&gt;=DA$38,CY7&lt;&gt;""),AND(DX7&gt;=EE$34,DY7&gt;=EE$38,DX7&lt;&gt;""),AND(EC7&gt;=EE$34,ED7&gt;=EE$38,EC7&lt;&gt;""),AND(EZ7&gt;=FG$34,FA7&gt;=FG$38,EZ7&lt;&gt;""),AND(FE7&gt;=FG$34,FF7&gt;=FG$38,FE7&lt;&gt;""),AND(GB7&gt;=GI$34,GC7&gt;=GI$38,GB7&lt;&gt;""),AND(GG7&gt;=GI$34,GH7&gt;=GI$38,GG7&lt;&gt;""),AND(HD7&gt;=HK$34,HE7&gt;=HK$38,HD7&lt;&gt;""),AND(HI7&gt;=HK$34,HJ7&gt;=HK$38,HI7&lt;&gt;""),AND(IF7&gt;=IM$34,IG7&gt;=IM$38,IF7&lt;&gt;""),AND(IK7&gt;=IM$34,IL7&gt;=IM$38,IK7&lt;&gt;""),AND(JH7&gt;=JO$34,JI7&gt;=JO$38,JH7&lt;&gt;""),AND(JM7&gt;=JO$34,JN7&gt;=JO$38,JM7&lt;&gt;""),AND(KJ7&gt;=KQ$34,KK7&gt;=KQ$38,KJ7&lt;&gt;""),AND(KO7&gt;=KQ$34,KP7&gt;=KQ$38,KO7&lt;&gt;""),AND(LL7&gt;=LS$34,LM7&gt;=LS$38,LL7&lt;&gt;""),AND(LQ7&gt;=LS$34,LR7&gt;=LS$38,LQ7&lt;&gt;""),AND(MN7&gt;=MU$34,MO7&gt;=MU$38,MN7&lt;&gt;""),AND(MS7&gt;=MU$34,MT7&gt;=MU$38,MS7&lt;&gt;""),AND(NP7&gt;=NW$34,NQ7&gt;=NW$38,NP7&lt;&gt;""),AND(NU7&gt;=NW$34,NV7&gt;=NW$38,NU7&lt;&gt;""),AND(OR7&gt;=OY$34,OS7&gt;=OY$38,OR7&lt;&gt;""),AND(OW7&gt;=OY$34,OX7&gt;=OY$38,OW7&lt;&gt;""),AND(PT7&gt;=QA$34,PU7&gt;=QA$38,PT7&lt;&gt;""),AND(PY7&gt;=QA$34,PZ7&gt;=QA$38,PY7&lt;&gt;""),AND(QV7&gt;=RC$34,QW7&gt;=RC$38,QV7&lt;&gt;""),AND(RA7&gt;=RC$34,RB7&gt;=RC$38,RA7&lt;&gt;""),AND(RX7&gt;=SE$34,RY7&gt;=SE$38,RX7&lt;&gt;""),AND(SC7&gt;=SE$34,SD7&gt;=SE$38,SC7&lt;&gt;""),AND(SZ7&gt;=TG$34,TA7&gt;=TG$38,SZ7&lt;&gt;""),AND(TF7&gt;=TG$34,TG7&gt;=TG$38,TF7&lt;&gt;"")),"P","")</f>
        <v>P</v>
      </c>
      <c r="G7" s="3" t="str">
        <f>IF(OR(AND(AO7&gt;=AU$38,AO7&lt;&gt;"",AM7=""),AND(AT7&gt;=AU$38,AT7&lt;&gt;"",AM7=""),AND(BR7&gt;=BX$38,BR7&lt;&gt;"",BP7=""),AND(BW7&gt;=BX$38,BW7&lt;&gt;"",BP7=""),AND(CU7&gt;=DA$38,CU7&lt;&gt;"",CS7=""),AND(CZ7&gt;=DA$38,CZ7&lt;&gt;"",CS7=""),AND(DY7&gt;=EE$38,DY7&lt;&gt;""),AND(ED7&gt;=EE$38,ED7&lt;&gt;""),AND(FA7&gt;=FG$38,FA7&lt;&gt;""),AND(FF7&gt;=FG$38,FF7&lt;&gt;""),AND(GC7&gt;=GI$38,GC7&lt;&gt;""),AND(GH7&gt;=GI$38,GH7&lt;&gt;""),AND(HE7&gt;=HK$38,HE7&lt;&gt;""),AND(HJ7&gt;=HK$38,HJ7&lt;&gt;""),AND(IG7&gt;=IM$38,IG7&lt;&gt;""),AND(IL7&gt;=IM$38,IL7&lt;&gt;""),AND(JI7&gt;=JO$38,JI7&lt;&gt;""),AND(JN7&gt;=JO$38,JN7&lt;&gt;""),AND(KK7&gt;=KQ$38,KK7&lt;&gt;""),AND(KP7&gt;=KQ$38,KP7&lt;&gt;""),AND(LM7&gt;=LS$38,LM7&lt;&gt;""),AND(LR7&gt;=LS$38,LR7&lt;&gt;""),AND(MO7&gt;=MU$38,MO7&lt;&gt;""),AND(MT7&gt;=MU$38,MT7&lt;&gt;""),AND(NQ7&gt;=NW$38,NQ7&lt;&gt;""),AND(NV7&gt;=NW$38,NV7&lt;&gt;""),AND(OS7&gt;=OY$38,OS7&lt;&gt;""),AND(OX7&gt;=OY$38,OX7&lt;&gt;""),AND(PU7&gt;=QA$38,PU7&lt;&gt;""),AND(PZ7&gt;=QA$38,PZ7&lt;&gt;""),AND(QW7&gt;=RC$38,QW7&lt;&gt;""),AND(RB7&gt;=RC$38,RB7&lt;&gt;""),AND(RY7&gt;=SE$38,RY7&lt;&gt;""),AND(SD7&gt;=SE$38,SD7&lt;&gt;""),AND(TA7&gt;=TG$38,TA7&lt;&gt;""),AND(TG7&gt;=TG$38,TG7&lt;&gt;"")),"P","")</f>
        <v>P</v>
      </c>
      <c r="H7" s="36" t="str">
        <f>IF(AND(G7="P",F7=""),"No DD",IF(OR(AND(AQ7&gt;=AU$37,AR7&gt;=AU$41,AQ7&lt;&gt;"",AM7=""),AND(AS7&gt;=AU$37,AT7&gt;=AU$41,AS7&lt;&gt;"",AM7=""),AND(BT7&gt;=BX$37,BU7&gt;=BX$41,BT7&lt;&gt;"",BP7=""),AND(BV7&gt;=BX$37,BW7&gt;=BX$41,BV7&lt;&gt;"",BP7=""),AND(CW7&gt;=DA$37,CX7&gt;=DA$41,CW7&lt;&gt;"",CS7=""),AND(CY7&gt;=DA$37,CZ7&gt;=DA$41,CY7&lt;&gt;"",CS7=""),AND(EA7&gt;=EE$37,EB7&gt;=EE$41,EA7&lt;&gt;""),AND(EC7&gt;=EE$37,ED7&gt;=EE$41,EC7&lt;&gt;""),AND(FC7&gt;=FG$37,FD7&gt;=FG$41,FC7&lt;&gt;""),AND(FE7&gt;=FG$37,FF7&gt;=FG$41,FE7&lt;&gt;""),AND(GE7&gt;=GI$37,GF7&gt;=GI$41,GE7&lt;&gt;""),AND(GG7&gt;=GI$37,GH7&gt;=GI$41,GG7&lt;&gt;""),AND(HG7&gt;=HK$37,HH7&gt;=HK$41,HG7&lt;&gt;""),AND(HI7&gt;=HK$37,HJ7&gt;=HK$41,HI7&lt;&gt;""),AND(II7&gt;=IM$37,IJ7&gt;=IM$41,II7&lt;&gt;""),AND(IK7&gt;=IM$37,IL7&gt;=IM$41,IK7&lt;&gt;""),AND(JK7&gt;=JO$37,JL7&gt;=JO$41,JK7&lt;&gt;""),AND(JM7&gt;=JO$37,JN7&gt;=JO$41,JM7&lt;&gt;""),AND(KM7&gt;=KQ$37,KN7&gt;=KQ$41,KM7&lt;&gt;""),AND(KO7&gt;=KQ$37,KP7&gt;=KQ$41,KO7&lt;&gt;""),AND(LO7&gt;=LS$37,LP7&gt;=LS$41,LO7&lt;&gt;""),AND(LQ7&gt;=LS$37,LR7&gt;=LS$41,LQ7&lt;&gt;""),AND(MQ7&gt;=MU$37,MR7&gt;=MU$41,MQ7&lt;&gt;""),AND(MS7&gt;=MU$37,MT7&gt;=MU$41,MS7&lt;&gt;""),AND(NS7&gt;=NW$37,NT7&gt;=NW$41,NS7&lt;&gt;""),AND(NU7&gt;=NW$37,NV7&gt;=NW$41,NU7&lt;&gt;""),AND(OU7&gt;=OY$37,OV7&gt;=OY$41,OU7&lt;&gt;""),AND(OW7&gt;=OY$37,OX7&gt;=OY$41,OW7&lt;&gt;""),AND(PW7&gt;=QA$37,PX7&gt;=QA$41,PW7&lt;&gt;""),AND(PY7&gt;=QA$37,PZ7&gt;=QA$41,PY7&lt;&gt;""),AND(QY7&gt;=RC$37,QZ7&gt;=RC$41,QY7&lt;&gt;""),AND(RA7&gt;=RC$37,RB7&gt;=RC$41,RA7&lt;&gt;""),AND(SA7&gt;=SE$37,SB7&gt;=SE$41,SA7&lt;&gt;""),AND(SC7&gt;=SE$37,SD7&gt;=SE$41,SC7&lt;&gt;""),AND(TC7&gt;=TG$37,TD7&gt;=TG$41,TC7&lt;&gt;""),AND(TE7&gt;=TG$37,TF7&gt;=TG$41,TE7&lt;&gt;"")),"Merit",IF(OR(AND(AQ7&gt;=AU$36,AR7&gt;=AU$40,AQ7&lt;&gt;"",AM7=""),AND(AS7&gt;=AU$36,AT7&gt;=AU$40,AS7&lt;&gt;"",AM7=""),AND(BT7&gt;=BX$36,BU7&gt;=BX$40,BT7&lt;&gt;"",BP7=""),AND(BV7&gt;=BX$36,BW7&gt;=BX$40,BV7&lt;&gt;"",BP7=""),AND(CW7&gt;=DA$36,CX7&gt;=DA$40,CW7&lt;&gt;"",CS7=""),AND(CY7&gt;=DA$36,CZ7&gt;=DA$40,CY7&lt;&gt;"",CS7=""),AND(EA7&gt;=EE$36,EB7&gt;=EE$40,EA7&lt;&gt;""),AND(EC7&gt;=EE$36,ED7&gt;=EE$40,EC7&lt;&gt;""),AND(FC7&gt;=FG$36,FD7&gt;=FG$40,FC7&lt;&gt;""),AND(FE7&gt;=FG$36,FF7&gt;=FG$40,FE7&lt;&gt;""),AND(GE7&gt;=GI$36,GF7&gt;=GI$40,GE7&lt;&gt;""),AND(GG7&gt;=GI$36,GH7&gt;=GI$40,GG7&lt;&gt;""),AND(HG7&gt;=HK$36,HH7&gt;=HK$40,HG7&lt;&gt;""),AND(HI7&gt;=HK$36,HJ7&gt;=HK$40,HI7&lt;&gt;""),AND(II7&gt;=IM$36,IJ7&gt;=IM$40,II7&lt;&gt;""),AND(IK7&gt;=IM$36,IL7&gt;=IM$40,IK7&lt;&gt;""),AND(JK7&gt;=JO$36,JL7&gt;=JO$40,JK7&lt;&gt;""),AND(JM7&gt;=JO$36,JN7&gt;=JO$40,JM7&lt;&gt;""),AND(KM7&gt;=KQ$36,KN7&gt;=KQ$40,KM7&lt;&gt;""),AND(KO7&gt;=KQ$36,KP7&gt;=KQ$40,KO7&lt;&gt;""),AND(LO7&gt;=LS$36,LP7&gt;=LS$40,LO7&lt;&gt;""),AND(LQ7&gt;=LS$36,LR7&gt;=LS$40,LQ7&lt;&gt;""),AND(MQ7&gt;=MU$36,MR7&gt;=MU$40,MQ7&lt;&gt;""),AND(MS7&gt;=MU$36,MT7&gt;=MU$40,MS7&lt;&gt;""),AND(NS7&gt;=NW$36,NT7&gt;=NW$40,NS7&lt;&gt;""),AND(NU7&gt;=NW$36,NV7&gt;=NW$40,NU7&lt;&gt;""),AND(OU7&gt;=OY$36,OV7&gt;=OY$40,OU7&lt;&gt;""),AND(OW7&gt;=OY$36,OX7&gt;=OY$40,OW7&lt;&gt;""),AND(PW7&gt;=QA$36,PX7&gt;=QA$40,PW7&lt;&gt;""),AND(PY7&gt;=QA$36,PZ7&gt;=QA$40,PY7&lt;&gt;""),AND(QY7&gt;=RC$36,QZ7&gt;=RC$40,QY7&lt;&gt;""),AND(RA7&gt;=RC$36,RB7&gt;=RC$40,RA7&lt;&gt;""),AND(SA7&gt;=SE$36,SB7&gt;=SE$40,SA7&lt;&gt;""),AND(SC7&gt;=SE$36,SD7&gt;=SE$40,SC7&lt;&gt;""),AND(TC7&gt;=TG$36,TD7&gt;=TG$40,TC7&lt;&gt;""),AND(TE7&gt;=TG$36,TF7&gt;=TG$40,TE7&lt;&gt;"")),"Excellence",IF(I7="P","Worlds Team",IF(F7="P","National Team","")))))</f>
        <v>Merit</v>
      </c>
      <c r="I7" s="3" t="str">
        <f>IF(OR(AND(AQ7&gt;=AU$35,AR7&gt;=AU$39,AQ7&lt;&gt;"",AM7=""),AND(AS7&gt;=AU$35,AT7&gt;=AU$39,AS7&lt;&gt;"",AM7=""),AND(BT7&gt;=BX$35,BU7&gt;=BX$39,BT7&lt;&gt;"",BP7=""),AND(BV7&gt;=BX$35,BW7&gt;=BX$39,BV7&lt;&gt;"",BP7=""),AND(CW7&gt;=DA$35,CX7&gt;=DA$39,CW7&lt;&gt;"",CS7=""),AND(CY7&gt;=DA$35,CZ7&gt;=DA$39,CY7&lt;&gt;"",CS7=""),AND(EA7&gt;=EE$35,EB7&gt;=EE$39,EA7&lt;&gt;""),AND(EC7&gt;=EE$35,ED7&gt;=EE$39,EC7&lt;&gt;""),AND(FC7&gt;=FG$35,FD7&gt;=FG$39,FC7&lt;&gt;""),AND(FE7&gt;=FG$35,FF7&gt;=FG$39,FE7&lt;&gt;""),AND(GE7&gt;=GI$35,GF7&gt;=GI$39,GE7&lt;&gt;""),AND(GG7&gt;=GI$35,GH7&gt;=GI$39,GG7&lt;&gt;""),AND(HG7&gt;=HK$35,HH7&gt;=HK$39,HG7&lt;&gt;""),AND(HI7&gt;=HK$35,HJ7&gt;=HK$39,HI7&lt;&gt;""),AND(II7&gt;=IM$35,IJ7&gt;=IM$39,II7&lt;&gt;""),AND(IK7&gt;=IM$35,IL7&gt;=IM$39,IK7&lt;&gt;""),AND(JK7&gt;=JO$35,JL7&gt;=JO$39,JK7&lt;&gt;""),AND(JM7&gt;=JO$35,JN7&gt;=JO$39,JM7&lt;&gt;""),AND(KM7&gt;=KQ$35,KN7&gt;=KQ$39,KM7&lt;&gt;""),AND(KO7&gt;=KQ$35,KP7&gt;=KQ$39,KO7&lt;&gt;""),AND(LO7&gt;=LS$35,LP7&gt;=LS$39,LO7&lt;&gt;""),AND(LQ7&gt;=LS$35,LR7&gt;=LS$39,LQ7&lt;&gt;""),AND(MQ7&gt;=MU$35,MR7&gt;=MU$39,MQ7&lt;&gt;""),AND(MS7&gt;=MU$35,MT7&gt;=MU$39,MS7&lt;&gt;""),AND(NS7&gt;=NW$35,NT7&gt;=NW$39,NS7&lt;&gt;""),AND(NU7&gt;=NW$35,NV7&gt;=NW$39,NU7&lt;&gt;""),AND(OU7&gt;=OY$35,OV7&gt;=OY$39,OU7&lt;&gt;""),AND(OW7&gt;=OY$35,OX7&gt;=OY$39,OW7&lt;&gt;""),AND(PW7&gt;=QA$35,PX7&gt;=QA$39,PW7&lt;&gt;""),AND(PY7&gt;=QA$35,PZ7&gt;=QA$39,PY7&lt;&gt;""),AND(QY7&gt;=RC$35,QZ7&gt;=RC$39,QY7&lt;&gt;""),AND(RA7&gt;=RC$35,RB7&gt;=RC$39,RA7&lt;&gt;""),AND(SA7&gt;=SE$35,SB7&gt;=SE$39,SA7&lt;&gt;""),AND(SC7&gt;=SE$35,SD7&gt;=SE$39,SC7&lt;&gt;""),AND(TC7&gt;=TG$35,TD7&gt;=TG$39,TC7&lt;&gt;""),AND(TE7&gt;=TG$35,TF7&gt;=TG$39,TE7&lt;&gt;"")),"P","")</f>
        <v>P</v>
      </c>
      <c r="J7" s="8">
        <f>IF(COUNT(AO7,BR7,CU7)&gt;0,LARGE((AO7,BR7,CU7),1),0)</f>
        <v>54.199999999999996</v>
      </c>
      <c r="K7" s="8" t="str">
        <f>IF(J7=0,"",IF(J7=CU7,$BY$1,IF(J7=BR7,$AV$1,IF(J7=AO7,$S$1,""))))</f>
        <v>2025 Elite Canada</v>
      </c>
      <c r="L7" s="8">
        <f>IF(COUNT(AO7,BR7,CU7)&gt;1,LARGE((AO7,BR7,CU7),2),0)</f>
        <v>53.4</v>
      </c>
      <c r="M7" s="8" t="str">
        <f>IF(K7=0,"",IF(AND(L7=J7,L7=AO7,K7=BR7),$S$1,IF(AND(L7=J7,L7=AO7,L7=CU7),$S$1,IF(AND(L7=J7,L7=CU7,L7=BR7),$AV$1,IF(L7=CU7,$BY$1,IF(L7=BR7,$AV$1,IF(L7=AO7,$S$1,"")))))))</f>
        <v>2025 Nationals</v>
      </c>
      <c r="N7" s="8">
        <f>IF(MAX(AT7,BW7,CZ7)&gt;0,MAX(AT7,BW7,CZ7),0)</f>
        <v>52.499999999999993</v>
      </c>
      <c r="O7" s="8" t="str">
        <f>IF(N7=0,"",IF(N7=CZ7,$BY$1,IF(N7=BW7,$AV$1,IF(N7=AT7,$S$1,""))))</f>
        <v>2025 Elite Canada</v>
      </c>
      <c r="P7" s="8">
        <f>IF(MAX(DB7:DC7)&gt;0,MAX(DB7:DC7),"")</f>
        <v>0.30000000000000426</v>
      </c>
      <c r="Q7" s="11" t="str">
        <f>IF(P7="","",IF(P7=DB7,"("&amp;DB$2&amp;")",IF(P7=DC7,"("&amp;DC$2&amp;")")))</f>
        <v>(Q1)</v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>2025 World Cup ITA (April 6)</v>
      </c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27"/>
      <c r="AN7" s="40" t="str">
        <f>IF(SUM(T7,X7)&gt;0,SUM(T7,X7),"")</f>
        <v/>
      </c>
      <c r="AO7" s="40" t="str">
        <f>IF(SUM(S7:T7,V7:X7,Z7)-U7-Y7&gt;0,SUM(S7:T7,V7:X7,Z7)-U7-Y7,"")</f>
        <v/>
      </c>
      <c r="AP7" s="40" t="str">
        <f>IF(SUM(AA7:AB7,AD7)-AC7&gt;0,SUM(AA7:AB7,AD7)-AC7,"")</f>
        <v/>
      </c>
      <c r="AQ7" s="40" t="str">
        <f>IF(SUM(T7,X7,AB7)&gt;0,SUM(T7,X7,AB7),"")</f>
        <v/>
      </c>
      <c r="AR7" s="40" t="str">
        <f>IF(SUM(AO7,AP7)&gt;0,SUM(AO7,AP7),"")</f>
        <v/>
      </c>
      <c r="AS7" s="40" t="str">
        <f>IF(SUM(AF7,AJ7)&gt;0,SUM(AF7,AJ7),"")</f>
        <v/>
      </c>
      <c r="AT7" s="40" t="str">
        <f>IF(SUM(AE7:AF7,AH7:AJ7,AL7)-SUM(AG7,AK7)&gt;0,SUM(AE7:AF7,AH7:AJ7,AL7)-SUM(AG7,AK7),"")</f>
        <v/>
      </c>
      <c r="AU7" s="40" t="str">
        <f>IF(SUM(AO7,AP7,AT7)&gt;0,SUM(AO7,AP7,AT7),"")</f>
        <v/>
      </c>
      <c r="AV7" s="18">
        <v>19</v>
      </c>
      <c r="AW7" s="18">
        <v>8.4</v>
      </c>
      <c r="AX7" s="18">
        <v>0</v>
      </c>
      <c r="AY7" s="18">
        <v>0</v>
      </c>
      <c r="AZ7" s="18">
        <v>18.600000000000001</v>
      </c>
      <c r="BA7" s="18">
        <v>8.1</v>
      </c>
      <c r="BB7" s="18">
        <v>0.2</v>
      </c>
      <c r="BC7" s="18">
        <v>0.3</v>
      </c>
      <c r="BD7" s="18"/>
      <c r="BE7" s="18"/>
      <c r="BF7" s="18"/>
      <c r="BG7" s="18"/>
      <c r="BH7" s="18">
        <v>19</v>
      </c>
      <c r="BI7" s="18">
        <v>8.4</v>
      </c>
      <c r="BJ7" s="18">
        <v>0.6</v>
      </c>
      <c r="BK7" s="18">
        <v>0</v>
      </c>
      <c r="BL7" s="18">
        <v>18.399999999999999</v>
      </c>
      <c r="BM7" s="18">
        <v>7.3</v>
      </c>
      <c r="BN7" s="18">
        <v>0</v>
      </c>
      <c r="BO7" s="18">
        <v>0</v>
      </c>
      <c r="BP7" s="28"/>
      <c r="BQ7" s="11">
        <f>IF(SUM(AW7,BA7)&gt;0,SUM(AW7,BA7),"")</f>
        <v>16.5</v>
      </c>
      <c r="BR7" s="11">
        <f>IF(SUM(AV7:AW7,AY7:BA7,BC7)-AX7-BB7&gt;0,SUM(AV7:AW7,AY7:BA7,BC7)-AX7-BB7,"")</f>
        <v>54.199999999999996</v>
      </c>
      <c r="BS7" s="11" t="str">
        <f>IF(SUM(BD7:BE7,BG7)-BF7&gt;0,SUM(BD7:BE7,BG7)-BF7,"")</f>
        <v/>
      </c>
      <c r="BT7" s="11">
        <f>IF(SUM(AW7,BA7,BE7)&gt;0,SUM(AW7,BA7,BE7),"")</f>
        <v>16.5</v>
      </c>
      <c r="BU7" s="11">
        <f>IF(SUM(BR7,BS7)&gt;0,SUM(BR7,BS7),"")</f>
        <v>54.199999999999996</v>
      </c>
      <c r="BV7" s="11">
        <f>IF(SUM(BI7,BM7)&gt;0,SUM(BI7,BM7),"")</f>
        <v>15.7</v>
      </c>
      <c r="BW7" s="11">
        <f>IF(SUM(BH7:BI7,BK7:BM7,BO7)-SUM(BJ7,BN7)&gt;0,SUM(BH7:BI7,BK7:BM7,BO7)-SUM(BJ7,BN7),"")</f>
        <v>52.499999999999993</v>
      </c>
      <c r="BX7" s="11">
        <f>IF(SUM(BR7,BS7,BW7)&gt;0,SUM(BR7,BS7,BW7),"")</f>
        <v>106.69999999999999</v>
      </c>
      <c r="BY7" s="19">
        <v>19.100000000000001</v>
      </c>
      <c r="BZ7" s="19">
        <v>8.4</v>
      </c>
      <c r="CA7" s="19">
        <v>0</v>
      </c>
      <c r="CB7" s="19">
        <v>0</v>
      </c>
      <c r="CC7" s="19">
        <v>18.600000000000001</v>
      </c>
      <c r="CD7" s="19">
        <v>7.3</v>
      </c>
      <c r="CE7" s="19">
        <v>0</v>
      </c>
      <c r="CF7" s="19">
        <v>0</v>
      </c>
      <c r="CG7" s="19"/>
      <c r="CH7" s="19"/>
      <c r="CI7" s="19"/>
      <c r="CJ7" s="19"/>
      <c r="CK7" s="19">
        <v>18.7</v>
      </c>
      <c r="CL7" s="19">
        <v>7.6</v>
      </c>
      <c r="CM7" s="19">
        <v>0</v>
      </c>
      <c r="CN7" s="19">
        <v>0</v>
      </c>
      <c r="CO7" s="19">
        <v>15.1</v>
      </c>
      <c r="CP7" s="19">
        <v>5.0999999999999996</v>
      </c>
      <c r="CQ7" s="19">
        <v>0</v>
      </c>
      <c r="CR7" s="19">
        <v>0.3</v>
      </c>
      <c r="CS7" s="27"/>
      <c r="CT7" s="40">
        <f>IF(SUM(BZ7,CD7)&gt;0,SUM(BZ7,CD7),"")</f>
        <v>15.7</v>
      </c>
      <c r="CU7" s="40">
        <f>IF(SUM(BY7:BZ7,CB7:CD7,CF7)-CA7-CE7&gt;0,SUM(BY7:BZ7,CB7:CD7,CF7)-CA7-CE7,"")</f>
        <v>53.4</v>
      </c>
      <c r="CV7" s="40" t="str">
        <f>IF(SUM(CG7:CH7,CJ7)-CI7&gt;0,SUM(CG7:CH7,CJ7)-CI7,"")</f>
        <v/>
      </c>
      <c r="CW7" s="40">
        <f>IF(SUM(BZ7,CD7,CH7)&gt;0,SUM(BZ7,CD7,CH7),"")</f>
        <v>15.7</v>
      </c>
      <c r="CX7" s="40">
        <f>IF(SUM(CU7,CV7)&gt;0,SUM(CU7,CV7),"")</f>
        <v>53.4</v>
      </c>
      <c r="CY7" s="40">
        <f>IF(SUM(CL7,CP7)&gt;0,SUM(CL7,CP7),"")</f>
        <v>12.7</v>
      </c>
      <c r="CZ7" s="40">
        <f>IF(SUM(CK7:CL7,CN7:CP7,CR7)-SUM(CM7,CQ7)&gt;0,SUM(CK7:CL7,CN7:CP7,CR7)-SUM(CM7,CQ7),"")</f>
        <v>46.8</v>
      </c>
      <c r="DA7" s="40">
        <f>IF(SUM(CU7,CV7,CZ7)&gt;0,SUM(CU7,CV7,CZ7),"")</f>
        <v>100.19999999999999</v>
      </c>
      <c r="DB7" s="51">
        <f>IF(MAX(DY7,FA7,GC7,HE7,IG7,JI7,KK7,LM7,MO7,NQ7,OS7,PU7,QW7,RY7,TA7)-IF(L7="",0,L7)&gt;0.001,MAX(DY7,FA7,GC7,HE7,IG7,JI7,KK7,LM7,MO7,NQ7,OS7,PU7,QW7,RY7,TA7)-IF(L7="",0,L7),"")</f>
        <v>0.30000000000000426</v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>
        <v>18.8</v>
      </c>
      <c r="DE7" s="17">
        <v>8.4</v>
      </c>
      <c r="DF7" s="17">
        <v>0</v>
      </c>
      <c r="DG7" s="17">
        <v>0</v>
      </c>
      <c r="DH7" s="17">
        <v>18.399999999999999</v>
      </c>
      <c r="DI7" s="17">
        <v>8.1</v>
      </c>
      <c r="DJ7" s="17">
        <v>0</v>
      </c>
      <c r="DK7" s="17">
        <v>0</v>
      </c>
      <c r="DL7" s="17">
        <v>17.8</v>
      </c>
      <c r="DM7" s="17">
        <v>9.3000000000000007</v>
      </c>
      <c r="DN7" s="17">
        <v>0.8</v>
      </c>
      <c r="DO7" s="17">
        <v>0</v>
      </c>
      <c r="DP7" s="17"/>
      <c r="DQ7" s="17"/>
      <c r="DR7" s="17"/>
      <c r="DS7" s="17"/>
      <c r="DT7" s="17"/>
      <c r="DU7" s="17"/>
      <c r="DV7" s="17"/>
      <c r="DW7" s="17"/>
      <c r="DX7" s="40">
        <f>IF(SUM(DE7,DI7)&gt;0,SUM(DE7,DI7),"")</f>
        <v>16.5</v>
      </c>
      <c r="DY7" s="40">
        <f>IF(SUM(DD7:DE7,DG7:DI7,DK7)-DF7-DJ7&gt;0,SUM(DD7:DE7,DG7:DI7,DK7)-DF7-DJ7,"")</f>
        <v>53.7</v>
      </c>
      <c r="DZ7" s="40">
        <f>IF(SUM(DL7:DM7,DO7)-DN7&gt;0,SUM(DL7:DM7,DO7)-DN7,"")</f>
        <v>26.3</v>
      </c>
      <c r="EA7" s="40">
        <f>IF(SUM(DE7,DI7,DM7)&gt;0,SUM(DE7,DI7,DM7),"")</f>
        <v>25.8</v>
      </c>
      <c r="EB7" s="40">
        <f>IF(SUM(DY7,DZ7)&gt;0,SUM(DY7,DZ7),"")</f>
        <v>80</v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>
        <f>IF(SUM(DY7,DZ7,ED7)&gt;0,SUM(DY7,DZ7,ED7),"")</f>
        <v>80</v>
      </c>
      <c r="EF7" s="18">
        <v>16.600000000000001</v>
      </c>
      <c r="EG7" s="18">
        <v>9.1999999999999993</v>
      </c>
      <c r="EH7" s="18">
        <v>0.8</v>
      </c>
      <c r="EI7" s="18">
        <v>0</v>
      </c>
      <c r="EJ7" s="18">
        <v>18</v>
      </c>
      <c r="EK7" s="18">
        <v>8.9</v>
      </c>
      <c r="EL7" s="18">
        <v>0.8</v>
      </c>
      <c r="EM7" s="18">
        <v>0</v>
      </c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>
        <f>IF(SUM(EG7,EK7)&gt;0,SUM(EG7,EK7),"")</f>
        <v>18.100000000000001</v>
      </c>
      <c r="FA7" s="11">
        <f>IF(SUM(EF7:EG7,EI7:EK7,EM7)-EH7-EL7&gt;0,SUM(EF7:EG7,EI7:EK7,EM7)-EH7-EL7,"")</f>
        <v>51.1</v>
      </c>
      <c r="FB7" s="11" t="str">
        <f>IF(SUM(EN7:EO7,EQ7)-EP7&gt;0,SUM(EN7:EO7,EQ7)-EP7,"")</f>
        <v/>
      </c>
      <c r="FC7" s="11">
        <f>IF(SUM(EG7,EK7,EO7)&gt;0,SUM(EG7,EK7,EO7),"")</f>
        <v>18.100000000000001</v>
      </c>
      <c r="FD7" s="11">
        <f>IF(SUM(FA7,FB7)&gt;0,SUM(FA7,FB7),"")</f>
        <v>51.1</v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>
        <f>IF(SUM(FA7,FB7,FF7)&gt;0,SUM(FA7,FB7,FF7),"")</f>
        <v>51.1</v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19.05</v>
      </c>
      <c r="TI7" s="26">
        <f>IF($CS7="P",BZ7,(BZ7+AW7)/2)</f>
        <v>8.4</v>
      </c>
      <c r="TJ7" s="26">
        <f>IF($CS7="P",CA7,(CA7+AX7)/2)</f>
        <v>0</v>
      </c>
      <c r="TK7" s="26">
        <f>IF($CS7="P",CB7,(CB7+AY7)/2)</f>
        <v>0</v>
      </c>
      <c r="TL7" s="26">
        <f>IF($CS7="P",CC7,(CC7+AZ7)/2)</f>
        <v>18.600000000000001</v>
      </c>
      <c r="TM7" s="26">
        <f>IF($CS7="P",CD7,(CD7+BA7)/2)</f>
        <v>7.6999999999999993</v>
      </c>
      <c r="TN7" s="26">
        <f>IF($CS7="P",CE7,(CE7+BB7)/2)</f>
        <v>0.1</v>
      </c>
      <c r="TO7" s="26">
        <f>IF($CS7="P",CF7,(CF7+BC7)/2)</f>
        <v>0.15</v>
      </c>
      <c r="TP7" s="26">
        <f>IF($CS7="P",CG7,(CG7+BD7)/2)</f>
        <v>0</v>
      </c>
      <c r="TQ7" s="26">
        <f>IF($CS7="P",CH7,(CH7+BE7)/2)</f>
        <v>0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18.850000000000001</v>
      </c>
      <c r="TU7" s="26">
        <f>IF($CS7="P",CL7,(CL7+BI7)/2)</f>
        <v>8</v>
      </c>
      <c r="TV7" s="26">
        <f>IF($CS7="P",CM7,(CM7+BJ7)/2)</f>
        <v>0.3</v>
      </c>
      <c r="TW7" s="26">
        <f>IF($CS7="P",CN7,(CN7+BK7)/2)</f>
        <v>0</v>
      </c>
      <c r="TX7" s="26">
        <f>IF($CS7="P",CO7,(CO7+BL7)/2)</f>
        <v>16.75</v>
      </c>
      <c r="TY7" s="26">
        <f>IF($CS7="P",CP7,(CP7+BM7)/2)</f>
        <v>6.1999999999999993</v>
      </c>
      <c r="TZ7" s="26">
        <f>IF($CS7="P",CQ7,(CQ7+BN7)/2)</f>
        <v>0</v>
      </c>
      <c r="UA7" s="26">
        <f>IF($CS7="P",CR7,(CR7+BO7)/2)</f>
        <v>0.15</v>
      </c>
      <c r="UB7" s="28" t="s">
        <v>53</v>
      </c>
      <c r="UC7" s="11">
        <f>IF(SUM(TI7,TM7)&gt;0,SUM(TI7,TM7),"")</f>
        <v>16.100000000000001</v>
      </c>
      <c r="UD7" s="11">
        <f>IF(SUM(TH7:TI7,TK7:TM7,TO7)-TJ7-TN7&gt;0,SUM(TH7:TI7,TK7:TM7,TO7)-TJ7-TN7,"")</f>
        <v>53.8</v>
      </c>
      <c r="UE7" s="11" t="str">
        <f>IF(SUM(TP7:TQ7,TS7)-TR7&gt;0,SUM(TP7:TQ7,TS7)-TR7,"")</f>
        <v/>
      </c>
      <c r="UF7" s="11">
        <f>IF(SUM(TI7,TM7,TQ7)&gt;0,SUM(TI7,TM7,TQ7),"")</f>
        <v>16.100000000000001</v>
      </c>
      <c r="UG7" s="11">
        <f>IF(SUM(UD7,UE7)&gt;0,SUM(UD7,UE7),"")</f>
        <v>53.8</v>
      </c>
      <c r="UH7" s="11">
        <f>IF(SUM(TU7,TY7)&gt;0,SUM(TU7,TY7),"")</f>
        <v>14.2</v>
      </c>
      <c r="UI7" s="11">
        <f>IF(SUM(TT7:TU7,TW7:TY7,UA7)-SUM(TV7,TZ7)&gt;0,SUM(TT7:TU7,TW7:TY7,UA7)-SUM(TV7,TZ7),"")</f>
        <v>49.65</v>
      </c>
      <c r="UJ7" s="11">
        <f>IF(SUM(UD7,UE7,UI7)&gt;0,SUM(UD7,UE7,UI7),"")</f>
        <v>103.44999999999999</v>
      </c>
    </row>
    <row r="8" spans="1:556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80</v>
      </c>
      <c r="C8" s="4" t="s">
        <v>5</v>
      </c>
      <c r="D8" s="4">
        <v>2003</v>
      </c>
      <c r="E8" s="9">
        <f>SUM(J8:P8)+SUM(J8:M8)*0.0000001+SUM(J8)*0.0000000000001</f>
        <v>159.50001056000534</v>
      </c>
      <c r="F8" s="3" t="str">
        <f>IF(OR(AND(AN8&gt;=AU$34,AO8&gt;=AU$38,AN8&lt;&gt;"",AM8=""),AND(AS8&gt;=AU$34,AT8&gt;=AU$38,AS8&lt;&gt;"",AM8=""),AND(BQ8&gt;=BX$34,BR8&gt;=BX$38,BQ8&lt;&gt;"",BP8=""),AND(BV8&gt;=BX$34,BW8&gt;=BX$38,BV8&lt;&gt;"",BP8=""),AND(CT8&gt;=DA$34,CU8&gt;=DA$38,CT8&lt;&gt;"",CS8=""),AND(CY8&gt;=DA$34,CZ8&gt;=DA$38,CY8&lt;&gt;""),AND(DX8&gt;=EE$34,DY8&gt;=EE$38,DX8&lt;&gt;""),AND(EC8&gt;=EE$34,ED8&gt;=EE$38,EC8&lt;&gt;""),AND(EZ8&gt;=FG$34,FA8&gt;=FG$38,EZ8&lt;&gt;""),AND(FE8&gt;=FG$34,FF8&gt;=FG$38,FE8&lt;&gt;""),AND(GB8&gt;=GI$34,GC8&gt;=GI$38,GB8&lt;&gt;""),AND(GG8&gt;=GI$34,GH8&gt;=GI$38,GG8&lt;&gt;""),AND(HD8&gt;=HK$34,HE8&gt;=HK$38,HD8&lt;&gt;""),AND(HI8&gt;=HK$34,HJ8&gt;=HK$38,HI8&lt;&gt;""),AND(IF8&gt;=IM$34,IG8&gt;=IM$38,IF8&lt;&gt;""),AND(IK8&gt;=IM$34,IL8&gt;=IM$38,IK8&lt;&gt;""),AND(JH8&gt;=JO$34,JI8&gt;=JO$38,JH8&lt;&gt;""),AND(JM8&gt;=JO$34,JN8&gt;=JO$38,JM8&lt;&gt;""),AND(KJ8&gt;=KQ$34,KK8&gt;=KQ$38,KJ8&lt;&gt;""),AND(KO8&gt;=KQ$34,KP8&gt;=KQ$38,KO8&lt;&gt;""),AND(LL8&gt;=LS$34,LM8&gt;=LS$38,LL8&lt;&gt;""),AND(LQ8&gt;=LS$34,LR8&gt;=LS$38,LQ8&lt;&gt;""),AND(MN8&gt;=MU$34,MO8&gt;=MU$38,MN8&lt;&gt;""),AND(MS8&gt;=MU$34,MT8&gt;=MU$38,MS8&lt;&gt;""),AND(NP8&gt;=NW$34,NQ8&gt;=NW$38,NP8&lt;&gt;""),AND(NU8&gt;=NW$34,NV8&gt;=NW$38,NU8&lt;&gt;""),AND(OR8&gt;=OY$34,OS8&gt;=OY$38,OR8&lt;&gt;""),AND(OW8&gt;=OY$34,OX8&gt;=OY$38,OW8&lt;&gt;""),AND(PT8&gt;=QA$34,PU8&gt;=QA$38,PT8&lt;&gt;""),AND(PY8&gt;=QA$34,PZ8&gt;=QA$38,PY8&lt;&gt;""),AND(QV8&gt;=RC$34,QW8&gt;=RC$38,QV8&lt;&gt;""),AND(RA8&gt;=RC$34,RB8&gt;=RC$38,RA8&lt;&gt;""),AND(RX8&gt;=SE$34,RY8&gt;=SE$38,RX8&lt;&gt;""),AND(SC8&gt;=SE$34,SD8&gt;=SE$38,SC8&lt;&gt;""),AND(SZ8&gt;=TG$34,TA8&gt;=TG$38,SZ8&lt;&gt;""),AND(TF8&gt;=TG$34,TG8&gt;=TG$38,TF8&lt;&gt;"")),"P","")</f>
        <v>P</v>
      </c>
      <c r="G8" s="3" t="str">
        <f>IF(OR(AND(AO8&gt;=AU$38,AO8&lt;&gt;"",AM8=""),AND(AT8&gt;=AU$38,AT8&lt;&gt;"",AM8=""),AND(BR8&gt;=BX$38,BR8&lt;&gt;"",BP8=""),AND(BW8&gt;=BX$38,BW8&lt;&gt;"",BP8=""),AND(CU8&gt;=DA$38,CU8&lt;&gt;"",CS8=""),AND(CZ8&gt;=DA$38,CZ8&lt;&gt;"",CS8=""),AND(DY8&gt;=EE$38,DY8&lt;&gt;""),AND(ED8&gt;=EE$38,ED8&lt;&gt;""),AND(FA8&gt;=FG$38,FA8&lt;&gt;""),AND(FF8&gt;=FG$38,FF8&lt;&gt;""),AND(GC8&gt;=GI$38,GC8&lt;&gt;""),AND(GH8&gt;=GI$38,GH8&lt;&gt;""),AND(HE8&gt;=HK$38,HE8&lt;&gt;""),AND(HJ8&gt;=HK$38,HJ8&lt;&gt;""),AND(IG8&gt;=IM$38,IG8&lt;&gt;""),AND(IL8&gt;=IM$38,IL8&lt;&gt;""),AND(JI8&gt;=JO$38,JI8&lt;&gt;""),AND(JN8&gt;=JO$38,JN8&lt;&gt;""),AND(KK8&gt;=KQ$38,KK8&lt;&gt;""),AND(KP8&gt;=KQ$38,KP8&lt;&gt;""),AND(LM8&gt;=LS$38,LM8&lt;&gt;""),AND(LR8&gt;=LS$38,LR8&lt;&gt;""),AND(MO8&gt;=MU$38,MO8&lt;&gt;""),AND(MT8&gt;=MU$38,MT8&lt;&gt;""),AND(NQ8&gt;=NW$38,NQ8&lt;&gt;""),AND(NV8&gt;=NW$38,NV8&lt;&gt;""),AND(OS8&gt;=OY$38,OS8&lt;&gt;""),AND(OX8&gt;=OY$38,OX8&lt;&gt;""),AND(PU8&gt;=QA$38,PU8&lt;&gt;""),AND(PZ8&gt;=QA$38,PZ8&lt;&gt;""),AND(QW8&gt;=RC$38,QW8&lt;&gt;""),AND(RB8&gt;=RC$38,RB8&lt;&gt;""),AND(RY8&gt;=SE$38,RY8&lt;&gt;""),AND(SD8&gt;=SE$38,SD8&lt;&gt;""),AND(TA8&gt;=TG$38,TA8&lt;&gt;""),AND(TG8&gt;=TG$38,TG8&lt;&gt;"")),"P","")</f>
        <v>P</v>
      </c>
      <c r="H8" s="36" t="str">
        <f>IF(AND(G8="P",F8=""),"No DD",IF(OR(AND(AQ8&gt;=AU$37,AR8&gt;=AU$41,AQ8&lt;&gt;"",AM8=""),AND(AS8&gt;=AU$37,AT8&gt;=AU$41,AS8&lt;&gt;"",AM8=""),AND(BT8&gt;=BX$37,BU8&gt;=BX$41,BT8&lt;&gt;"",BP8=""),AND(BV8&gt;=BX$37,BW8&gt;=BX$41,BV8&lt;&gt;"",BP8=""),AND(CW8&gt;=DA$37,CX8&gt;=DA$41,CW8&lt;&gt;"",CS8=""),AND(CY8&gt;=DA$37,CZ8&gt;=DA$41,CY8&lt;&gt;"",CS8=""),AND(EA8&gt;=EE$37,EB8&gt;=EE$41,EA8&lt;&gt;""),AND(EC8&gt;=EE$37,ED8&gt;=EE$41,EC8&lt;&gt;""),AND(FC8&gt;=FG$37,FD8&gt;=FG$41,FC8&lt;&gt;""),AND(FE8&gt;=FG$37,FF8&gt;=FG$41,FE8&lt;&gt;""),AND(GE8&gt;=GI$37,GF8&gt;=GI$41,GE8&lt;&gt;""),AND(GG8&gt;=GI$37,GH8&gt;=GI$41,GG8&lt;&gt;""),AND(HG8&gt;=HK$37,HH8&gt;=HK$41,HG8&lt;&gt;""),AND(HI8&gt;=HK$37,HJ8&gt;=HK$41,HI8&lt;&gt;""),AND(II8&gt;=IM$37,IJ8&gt;=IM$41,II8&lt;&gt;""),AND(IK8&gt;=IM$37,IL8&gt;=IM$41,IK8&lt;&gt;""),AND(JK8&gt;=JO$37,JL8&gt;=JO$41,JK8&lt;&gt;""),AND(JM8&gt;=JO$37,JN8&gt;=JO$41,JM8&lt;&gt;""),AND(KM8&gt;=KQ$37,KN8&gt;=KQ$41,KM8&lt;&gt;""),AND(KO8&gt;=KQ$37,KP8&gt;=KQ$41,KO8&lt;&gt;""),AND(LO8&gt;=LS$37,LP8&gt;=LS$41,LO8&lt;&gt;""),AND(LQ8&gt;=LS$37,LR8&gt;=LS$41,LQ8&lt;&gt;""),AND(MQ8&gt;=MU$37,MR8&gt;=MU$41,MQ8&lt;&gt;""),AND(MS8&gt;=MU$37,MT8&gt;=MU$41,MS8&lt;&gt;""),AND(NS8&gt;=NW$37,NT8&gt;=NW$41,NS8&lt;&gt;""),AND(NU8&gt;=NW$37,NV8&gt;=NW$41,NU8&lt;&gt;""),AND(OU8&gt;=OY$37,OV8&gt;=OY$41,OU8&lt;&gt;""),AND(OW8&gt;=OY$37,OX8&gt;=OY$41,OW8&lt;&gt;""),AND(PW8&gt;=QA$37,PX8&gt;=QA$41,PW8&lt;&gt;""),AND(PY8&gt;=QA$37,PZ8&gt;=QA$41,PY8&lt;&gt;""),AND(QY8&gt;=RC$37,QZ8&gt;=RC$41,QY8&lt;&gt;""),AND(RA8&gt;=RC$37,RB8&gt;=RC$41,RA8&lt;&gt;""),AND(SA8&gt;=SE$37,SB8&gt;=SE$41,SA8&lt;&gt;""),AND(SC8&gt;=SE$37,SD8&gt;=SE$41,SC8&lt;&gt;""),AND(TC8&gt;=TG$37,TD8&gt;=TG$41,TC8&lt;&gt;""),AND(TE8&gt;=TG$37,TF8&gt;=TG$41,TE8&lt;&gt;"")),"Merit",IF(OR(AND(AQ8&gt;=AU$36,AR8&gt;=AU$40,AQ8&lt;&gt;"",AM8=""),AND(AS8&gt;=AU$36,AT8&gt;=AU$40,AS8&lt;&gt;"",AM8=""),AND(BT8&gt;=BX$36,BU8&gt;=BX$40,BT8&lt;&gt;"",BP8=""),AND(BV8&gt;=BX$36,BW8&gt;=BX$40,BV8&lt;&gt;"",BP8=""),AND(CW8&gt;=DA$36,CX8&gt;=DA$40,CW8&lt;&gt;"",CS8=""),AND(CY8&gt;=DA$36,CZ8&gt;=DA$40,CY8&lt;&gt;"",CS8=""),AND(EA8&gt;=EE$36,EB8&gt;=EE$40,EA8&lt;&gt;""),AND(EC8&gt;=EE$36,ED8&gt;=EE$40,EC8&lt;&gt;""),AND(FC8&gt;=FG$36,FD8&gt;=FG$40,FC8&lt;&gt;""),AND(FE8&gt;=FG$36,FF8&gt;=FG$40,FE8&lt;&gt;""),AND(GE8&gt;=GI$36,GF8&gt;=GI$40,GE8&lt;&gt;""),AND(GG8&gt;=GI$36,GH8&gt;=GI$40,GG8&lt;&gt;""),AND(HG8&gt;=HK$36,HH8&gt;=HK$40,HG8&lt;&gt;""),AND(HI8&gt;=HK$36,HJ8&gt;=HK$40,HI8&lt;&gt;""),AND(II8&gt;=IM$36,IJ8&gt;=IM$40,II8&lt;&gt;""),AND(IK8&gt;=IM$36,IL8&gt;=IM$40,IK8&lt;&gt;""),AND(JK8&gt;=JO$36,JL8&gt;=JO$40,JK8&lt;&gt;""),AND(JM8&gt;=JO$36,JN8&gt;=JO$40,JM8&lt;&gt;""),AND(KM8&gt;=KQ$36,KN8&gt;=KQ$40,KM8&lt;&gt;""),AND(KO8&gt;=KQ$36,KP8&gt;=KQ$40,KO8&lt;&gt;""),AND(LO8&gt;=LS$36,LP8&gt;=LS$40,LO8&lt;&gt;""),AND(LQ8&gt;=LS$36,LR8&gt;=LS$40,LQ8&lt;&gt;""),AND(MQ8&gt;=MU$36,MR8&gt;=MU$40,MQ8&lt;&gt;""),AND(MS8&gt;=MU$36,MT8&gt;=MU$40,MS8&lt;&gt;""),AND(NS8&gt;=NW$36,NT8&gt;=NW$40,NS8&lt;&gt;""),AND(NU8&gt;=NW$36,NV8&gt;=NW$40,NU8&lt;&gt;""),AND(OU8&gt;=OY$36,OV8&gt;=OY$40,OU8&lt;&gt;""),AND(OW8&gt;=OY$36,OX8&gt;=OY$40,OW8&lt;&gt;""),AND(PW8&gt;=QA$36,PX8&gt;=QA$40,PW8&lt;&gt;""),AND(PY8&gt;=QA$36,PZ8&gt;=QA$40,PY8&lt;&gt;""),AND(QY8&gt;=RC$36,QZ8&gt;=RC$40,QY8&lt;&gt;""),AND(RA8&gt;=RC$36,RB8&gt;=RC$40,RA8&lt;&gt;""),AND(SA8&gt;=SE$36,SB8&gt;=SE$40,SA8&lt;&gt;""),AND(SC8&gt;=SE$36,SD8&gt;=SE$40,SC8&lt;&gt;""),AND(TC8&gt;=TG$36,TD8&gt;=TG$40,TC8&lt;&gt;""),AND(TE8&gt;=TG$36,TF8&gt;=TG$40,TE8&lt;&gt;"")),"Excellence",IF(I8="P","Worlds Team",IF(F8="P","National Team","")))))</f>
        <v>Worlds Team</v>
      </c>
      <c r="I8" s="3" t="str">
        <f>IF(OR(AND(AQ8&gt;=AU$35,AR8&gt;=AU$39,AQ8&lt;&gt;"",AM8=""),AND(AS8&gt;=AU$35,AT8&gt;=AU$39,AS8&lt;&gt;"",AM8=""),AND(BT8&gt;=BX$35,BU8&gt;=BX$39,BT8&lt;&gt;"",BP8=""),AND(BV8&gt;=BX$35,BW8&gt;=BX$39,BV8&lt;&gt;"",BP8=""),AND(CW8&gt;=DA$35,CX8&gt;=DA$39,CW8&lt;&gt;"",CS8=""),AND(CY8&gt;=DA$35,CZ8&gt;=DA$39,CY8&lt;&gt;"",CS8=""),AND(EA8&gt;=EE$35,EB8&gt;=EE$39,EA8&lt;&gt;""),AND(EC8&gt;=EE$35,ED8&gt;=EE$39,EC8&lt;&gt;""),AND(FC8&gt;=FG$35,FD8&gt;=FG$39,FC8&lt;&gt;""),AND(FE8&gt;=FG$35,FF8&gt;=FG$39,FE8&lt;&gt;""),AND(GE8&gt;=GI$35,GF8&gt;=GI$39,GE8&lt;&gt;""),AND(GG8&gt;=GI$35,GH8&gt;=GI$39,GG8&lt;&gt;""),AND(HG8&gt;=HK$35,HH8&gt;=HK$39,HG8&lt;&gt;""),AND(HI8&gt;=HK$35,HJ8&gt;=HK$39,HI8&lt;&gt;""),AND(II8&gt;=IM$35,IJ8&gt;=IM$39,II8&lt;&gt;""),AND(IK8&gt;=IM$35,IL8&gt;=IM$39,IK8&lt;&gt;""),AND(JK8&gt;=JO$35,JL8&gt;=JO$39,JK8&lt;&gt;""),AND(JM8&gt;=JO$35,JN8&gt;=JO$39,JM8&lt;&gt;""),AND(KM8&gt;=KQ$35,KN8&gt;=KQ$39,KM8&lt;&gt;""),AND(KO8&gt;=KQ$35,KP8&gt;=KQ$39,KO8&lt;&gt;""),AND(LO8&gt;=LS$35,LP8&gt;=LS$39,LO8&lt;&gt;""),AND(LQ8&gt;=LS$35,LR8&gt;=LS$39,LQ8&lt;&gt;""),AND(MQ8&gt;=MU$35,MR8&gt;=MU$39,MQ8&lt;&gt;""),AND(MS8&gt;=MU$35,MT8&gt;=MU$39,MS8&lt;&gt;""),AND(NS8&gt;=NW$35,NT8&gt;=NW$39,NS8&lt;&gt;""),AND(NU8&gt;=NW$35,NV8&gt;=NW$39,NU8&lt;&gt;""),AND(OU8&gt;=OY$35,OV8&gt;=OY$39,OU8&lt;&gt;""),AND(OW8&gt;=OY$35,OX8&gt;=OY$39,OW8&lt;&gt;""),AND(PW8&gt;=QA$35,PX8&gt;=QA$39,PW8&lt;&gt;""),AND(PY8&gt;=QA$35,PZ8&gt;=QA$39,PY8&lt;&gt;""),AND(QY8&gt;=RC$35,QZ8&gt;=RC$39,QY8&lt;&gt;""),AND(RA8&gt;=RC$35,RB8&gt;=RC$39,RA8&lt;&gt;""),AND(SA8&gt;=SE$35,SB8&gt;=SE$39,SA8&lt;&gt;""),AND(SC8&gt;=SE$35,SD8&gt;=SE$39,SC8&lt;&gt;""),AND(TC8&gt;=TG$35,TD8&gt;=TG$39,TC8&lt;&gt;""),AND(TE8&gt;=TG$35,TF8&gt;=TG$39,TE8&lt;&gt;"")),"P","")</f>
        <v>P</v>
      </c>
      <c r="J8" s="8">
        <f>IF(COUNT(AO8,BR8,CU8)&gt;0,LARGE((AO8,BR8,CU8),1),0)</f>
        <v>53.300000000000004</v>
      </c>
      <c r="K8" s="8" t="str">
        <f>IF(J8=0,"",IF(J8=CU8,$BY$1,IF(J8=BR8,$AV$1,IF(J8=AO8,$S$1,""))))</f>
        <v>2025 Nationals</v>
      </c>
      <c r="L8" s="8">
        <f>IF(COUNT(AO8,BR8,CU8)&gt;1,LARGE((AO8,BR8,CU8),2),0)</f>
        <v>52.300000000000004</v>
      </c>
      <c r="M8" s="8" t="str">
        <f>IF(K8=0,"",IF(AND(L8=J8,L8=AO8,K8=BR8),$S$1,IF(AND(L8=J8,L8=AO8,L8=CU8),$S$1,IF(AND(L8=J8,L8=CU8,L8=BR8),$AV$1,IF(L8=CU8,$BY$1,IF(L8=BR8,$AV$1,IF(L8=AO8,$S$1,"")))))))</f>
        <v>2024 3rd Domestic Trial</v>
      </c>
      <c r="N8" s="8">
        <f>IF(MAX(AT8,BW8,CZ8)&gt;0,MAX(AT8,BW8,CZ8),0)</f>
        <v>53.9</v>
      </c>
      <c r="O8" s="8" t="str">
        <f>IF(N8=0,"",IF(N8=CZ8,$BY$1,IF(N8=BW8,$AV$1,IF(N8=AT8,$S$1,""))))</f>
        <v>2025 Nationals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18.5</v>
      </c>
      <c r="T8" s="19">
        <v>8.4</v>
      </c>
      <c r="U8" s="19">
        <v>0.8</v>
      </c>
      <c r="V8" s="19">
        <v>0.3</v>
      </c>
      <c r="W8" s="19">
        <v>18.8</v>
      </c>
      <c r="X8" s="19">
        <v>7.6</v>
      </c>
      <c r="Y8" s="19">
        <v>0.8</v>
      </c>
      <c r="Z8" s="19">
        <v>0.3</v>
      </c>
      <c r="AA8" s="19">
        <v>17.399999999999999</v>
      </c>
      <c r="AB8" s="19">
        <v>4</v>
      </c>
      <c r="AC8" s="19">
        <v>0</v>
      </c>
      <c r="AD8" s="19">
        <v>0</v>
      </c>
      <c r="AE8" s="19"/>
      <c r="AF8" s="19"/>
      <c r="AG8" s="19"/>
      <c r="AH8" s="19"/>
      <c r="AI8" s="19"/>
      <c r="AJ8" s="19"/>
      <c r="AK8" s="19"/>
      <c r="AL8" s="19"/>
      <c r="AM8" s="27"/>
      <c r="AN8" s="40">
        <f>IF(SUM(T8,X8)&gt;0,SUM(T8,X8),"")</f>
        <v>16</v>
      </c>
      <c r="AO8" s="40">
        <f>IF(SUM(S8:T8,V8:X8,Z8)-U8-Y8&gt;0,SUM(S8:T8,V8:X8,Z8)-U8-Y8,"")</f>
        <v>52.300000000000004</v>
      </c>
      <c r="AP8" s="40">
        <f>IF(SUM(AA8:AB8,AD8)-AC8&gt;0,SUM(AA8:AB8,AD8)-AC8,"")</f>
        <v>21.4</v>
      </c>
      <c r="AQ8" s="40">
        <f>IF(SUM(T8,X8,AB8)&gt;0,SUM(T8,X8,AB8),"")</f>
        <v>20</v>
      </c>
      <c r="AR8" s="40">
        <f>IF(SUM(AO8,AP8)&gt;0,SUM(AO8,AP8),"")</f>
        <v>73.7</v>
      </c>
      <c r="AS8" s="40" t="str">
        <f>IF(SUM(AF8,AJ8)&gt;0,SUM(AF8,AJ8),"")</f>
        <v/>
      </c>
      <c r="AT8" s="40" t="str">
        <f>IF(SUM(AE8:AF8,AH8:AJ8,AL8)-SUM(AG8,AK8)&gt;0,SUM(AE8:AF8,AH8:AJ8,AL8)-SUM(AG8,AK8),"")</f>
        <v/>
      </c>
      <c r="AU8" s="40">
        <f>IF(SUM(AO8,AP8,AT8)&gt;0,SUM(AO8,AP8,AT8),"")</f>
        <v>73.7</v>
      </c>
      <c r="AV8" s="18">
        <v>17.899999999999999</v>
      </c>
      <c r="AW8" s="18">
        <v>6.8</v>
      </c>
      <c r="AX8" s="18">
        <v>0.6</v>
      </c>
      <c r="AY8" s="18">
        <v>0</v>
      </c>
      <c r="AZ8" s="18">
        <v>0</v>
      </c>
      <c r="BA8" s="18">
        <v>0</v>
      </c>
      <c r="BB8" s="18">
        <v>0</v>
      </c>
      <c r="BC8" s="18">
        <v>0</v>
      </c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28"/>
      <c r="BQ8" s="11">
        <f>IF(SUM(AW8,BA8)&gt;0,SUM(AW8,BA8),"")</f>
        <v>6.8</v>
      </c>
      <c r="BR8" s="11">
        <f>IF(SUM(AV8:AW8,AY8:BA8,BC8)-AX8-BB8&gt;0,SUM(AV8:AW8,AY8:BA8,BC8)-AX8-BB8,"")</f>
        <v>24.099999999999998</v>
      </c>
      <c r="BS8" s="11" t="str">
        <f>IF(SUM(BD8:BE8,BG8)-BF8&gt;0,SUM(BD8:BE8,BG8)-BF8,"")</f>
        <v/>
      </c>
      <c r="BT8" s="11">
        <f>IF(SUM(AW8,BA8,BE8)&gt;0,SUM(AW8,BA8,BE8),"")</f>
        <v>6.8</v>
      </c>
      <c r="BU8" s="11">
        <f>IF(SUM(BR8,BS8)&gt;0,SUM(BR8,BS8),"")</f>
        <v>24.099999999999998</v>
      </c>
      <c r="BV8" s="11" t="str">
        <f>IF(SUM(BI8,BM8)&gt;0,SUM(BI8,BM8),"")</f>
        <v/>
      </c>
      <c r="BW8" s="11" t="str">
        <f>IF(SUM(BH8:BI8,BK8:BM8,BO8)-SUM(BJ8,BN8)&gt;0,SUM(BH8:BI8,BK8:BM8,BO8)-SUM(BJ8,BN8),"")</f>
        <v/>
      </c>
      <c r="BX8" s="11">
        <f>IF(SUM(BR8,BS8,BW8)&gt;0,SUM(BR8,BS8,BW8),"")</f>
        <v>24.099999999999998</v>
      </c>
      <c r="BY8" s="19">
        <v>18.2</v>
      </c>
      <c r="BZ8" s="19">
        <v>8.4</v>
      </c>
      <c r="CA8" s="19">
        <v>0</v>
      </c>
      <c r="CB8" s="19">
        <v>0.3</v>
      </c>
      <c r="CC8" s="19">
        <v>18.5</v>
      </c>
      <c r="CD8" s="19">
        <v>7.6</v>
      </c>
      <c r="CE8" s="19">
        <v>0</v>
      </c>
      <c r="CF8" s="19">
        <v>0.3</v>
      </c>
      <c r="CG8" s="19"/>
      <c r="CH8" s="19"/>
      <c r="CI8" s="19"/>
      <c r="CJ8" s="19"/>
      <c r="CK8" s="19">
        <v>18.600000000000001</v>
      </c>
      <c r="CL8" s="19">
        <v>8.4</v>
      </c>
      <c r="CM8" s="19">
        <v>0</v>
      </c>
      <c r="CN8" s="19">
        <v>0.3</v>
      </c>
      <c r="CO8" s="19">
        <v>18.7</v>
      </c>
      <c r="CP8" s="19">
        <v>7.6</v>
      </c>
      <c r="CQ8" s="19">
        <v>0</v>
      </c>
      <c r="CR8" s="19">
        <v>0.3</v>
      </c>
      <c r="CS8" s="27"/>
      <c r="CT8" s="40">
        <f>IF(SUM(BZ8,CD8)&gt;0,SUM(BZ8,CD8),"")</f>
        <v>16</v>
      </c>
      <c r="CU8" s="40">
        <f>IF(SUM(BY8:BZ8,CB8:CD8,CF8)-CA8-CE8&gt;0,SUM(BY8:BZ8,CB8:CD8,CF8)-CA8-CE8,"")</f>
        <v>53.300000000000004</v>
      </c>
      <c r="CV8" s="40" t="str">
        <f>IF(SUM(CG8:CH8,CJ8)-CI8&gt;0,SUM(CG8:CH8,CJ8)-CI8,"")</f>
        <v/>
      </c>
      <c r="CW8" s="40">
        <f>IF(SUM(BZ8,CD8,CH8)&gt;0,SUM(BZ8,CD8,CH8),"")</f>
        <v>16</v>
      </c>
      <c r="CX8" s="40">
        <f>IF(SUM(CU8,CV8)&gt;0,SUM(CU8,CV8),"")</f>
        <v>53.300000000000004</v>
      </c>
      <c r="CY8" s="40">
        <f>IF(SUM(CL8,CP8)&gt;0,SUM(CL8,CP8),"")</f>
        <v>16</v>
      </c>
      <c r="CZ8" s="40">
        <f>IF(SUM(CK8:CL8,CN8:CP8,CR8)-SUM(CM8,CQ8)&gt;0,SUM(CK8:CL8,CN8:CP8,CR8)-SUM(CM8,CQ8),"")</f>
        <v>53.9</v>
      </c>
      <c r="DA8" s="40">
        <f>IF(SUM(CU8,CV8,CZ8)&gt;0,SUM(CU8,CV8,CZ8),"")</f>
        <v>107.2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18.049999999999997</v>
      </c>
      <c r="TI8" s="26">
        <f>IF($CS8="P",BZ8,(BZ8+AW8)/2)</f>
        <v>7.6</v>
      </c>
      <c r="TJ8" s="26">
        <f>IF($CS8="P",CA8,(CA8+AX8)/2)</f>
        <v>0.3</v>
      </c>
      <c r="TK8" s="26">
        <f>IF($CS8="P",CB8,(CB8+AY8)/2)</f>
        <v>0.15</v>
      </c>
      <c r="TL8" s="26">
        <f>IF($CS8="P",CC8,(CC8+AZ8)/2)</f>
        <v>9.25</v>
      </c>
      <c r="TM8" s="26">
        <f>IF($CS8="P",CD8,(CD8+BA8)/2)</f>
        <v>3.8</v>
      </c>
      <c r="TN8" s="26">
        <f>IF($CS8="P",CE8,(CE8+BB8)/2)</f>
        <v>0</v>
      </c>
      <c r="TO8" s="26">
        <f>IF($CS8="P",CF8,(CF8+BC8)/2)</f>
        <v>0.15</v>
      </c>
      <c r="TP8" s="26">
        <f>IF($CS8="P",CG8,(CG8+BD8)/2)</f>
        <v>0</v>
      </c>
      <c r="TQ8" s="26">
        <f>IF($CS8="P",CH8,(CH8+BE8)/2)</f>
        <v>0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9.3000000000000007</v>
      </c>
      <c r="TU8" s="26">
        <f>IF($CS8="P",CL8,(CL8+BI8)/2)</f>
        <v>4.2</v>
      </c>
      <c r="TV8" s="26">
        <f>IF($CS8="P",CM8,(CM8+BJ8)/2)</f>
        <v>0</v>
      </c>
      <c r="TW8" s="26">
        <f>IF($CS8="P",CN8,(CN8+BK8)/2)</f>
        <v>0.15</v>
      </c>
      <c r="TX8" s="26">
        <f>IF($CS8="P",CO8,(CO8+BL8)/2)</f>
        <v>9.35</v>
      </c>
      <c r="TY8" s="26">
        <f>IF($CS8="P",CP8,(CP8+BM8)/2)</f>
        <v>3.8</v>
      </c>
      <c r="TZ8" s="26">
        <f>IF($CS8="P",CQ8,(CQ8+BN8)/2)</f>
        <v>0</v>
      </c>
      <c r="UA8" s="26">
        <f>IF($CS8="P",CR8,(CR8+BO8)/2)</f>
        <v>0.15</v>
      </c>
      <c r="UB8" s="28" t="s">
        <v>53</v>
      </c>
      <c r="UC8" s="11">
        <f>IF(SUM(TI8,TM8)&gt;0,SUM(TI8,TM8),"")</f>
        <v>11.399999999999999</v>
      </c>
      <c r="UD8" s="11">
        <f>IF(SUM(TH8:TI8,TK8:TM8,TO8)-TJ8-TN8&gt;0,SUM(TH8:TI8,TK8:TM8,TO8)-TJ8-TN8,"")</f>
        <v>38.699999999999996</v>
      </c>
      <c r="UE8" s="11" t="str">
        <f>IF(SUM(TP8:TQ8,TS8)-TR8&gt;0,SUM(TP8:TQ8,TS8)-TR8,"")</f>
        <v/>
      </c>
      <c r="UF8" s="11">
        <f>IF(SUM(TI8,TM8,TQ8)&gt;0,SUM(TI8,TM8,TQ8),"")</f>
        <v>11.399999999999999</v>
      </c>
      <c r="UG8" s="11">
        <f>IF(SUM(UD8,UE8)&gt;0,SUM(UD8,UE8),"")</f>
        <v>38.699999999999996</v>
      </c>
      <c r="UH8" s="11">
        <f>IF(SUM(TU8,TY8)&gt;0,SUM(TU8,TY8),"")</f>
        <v>8</v>
      </c>
      <c r="UI8" s="11">
        <f>IF(SUM(TT8:TU8,TW8:TY8,UA8)-SUM(TV8,TZ8)&gt;0,SUM(TT8:TU8,TW8:TY8,UA8)-SUM(TV8,TZ8),"")</f>
        <v>26.95</v>
      </c>
      <c r="UJ8" s="11">
        <f>IF(SUM(UD8,UE8,UI8)&gt;0,SUM(UD8,UE8,UI8),"")</f>
        <v>65.649999999999991</v>
      </c>
    </row>
    <row r="9" spans="1:556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125</v>
      </c>
      <c r="C9" s="4" t="s">
        <v>5</v>
      </c>
      <c r="D9" s="4">
        <v>2004</v>
      </c>
      <c r="E9" s="9">
        <f>SUM(J9:P9)+SUM(J9:M9)*0.0000001+SUM(J9)*0.0000000000001</f>
        <v>158.4000105300054</v>
      </c>
      <c r="F9" s="3" t="str">
        <f>IF(OR(AND(AN9&gt;=AU$34,AO9&gt;=AU$38,AN9&lt;&gt;"",AM9=""),AND(AS9&gt;=AU$34,AT9&gt;=AU$38,AS9&lt;&gt;"",AM9=""),AND(BQ9&gt;=BX$34,BR9&gt;=BX$38,BQ9&lt;&gt;"",BP9=""),AND(BV9&gt;=BX$34,BW9&gt;=BX$38,BV9&lt;&gt;"",BP9=""),AND(CT9&gt;=DA$34,CU9&gt;=DA$38,CT9&lt;&gt;"",CS9=""),AND(CY9&gt;=DA$34,CZ9&gt;=DA$38,CY9&lt;&gt;""),AND(DX9&gt;=EE$34,DY9&gt;=EE$38,DX9&lt;&gt;""),AND(EC9&gt;=EE$34,ED9&gt;=EE$38,EC9&lt;&gt;""),AND(EZ9&gt;=FG$34,FA9&gt;=FG$38,EZ9&lt;&gt;""),AND(FE9&gt;=FG$34,FF9&gt;=FG$38,FE9&lt;&gt;""),AND(GB9&gt;=GI$34,GC9&gt;=GI$38,GB9&lt;&gt;""),AND(GG9&gt;=GI$34,GH9&gt;=GI$38,GG9&lt;&gt;""),AND(HD9&gt;=HK$34,HE9&gt;=HK$38,HD9&lt;&gt;""),AND(HI9&gt;=HK$34,HJ9&gt;=HK$38,HI9&lt;&gt;""),AND(IF9&gt;=IM$34,IG9&gt;=IM$38,IF9&lt;&gt;""),AND(IK9&gt;=IM$34,IL9&gt;=IM$38,IK9&lt;&gt;""),AND(JH9&gt;=JO$34,JI9&gt;=JO$38,JH9&lt;&gt;""),AND(JM9&gt;=JO$34,JN9&gt;=JO$38,JM9&lt;&gt;""),AND(KJ9&gt;=KQ$34,KK9&gt;=KQ$38,KJ9&lt;&gt;""),AND(KO9&gt;=KQ$34,KP9&gt;=KQ$38,KO9&lt;&gt;""),AND(LL9&gt;=LS$34,LM9&gt;=LS$38,LL9&lt;&gt;""),AND(LQ9&gt;=LS$34,LR9&gt;=LS$38,LQ9&lt;&gt;""),AND(MN9&gt;=MU$34,MO9&gt;=MU$38,MN9&lt;&gt;""),AND(MS9&gt;=MU$34,MT9&gt;=MU$38,MS9&lt;&gt;""),AND(NP9&gt;=NW$34,NQ9&gt;=NW$38,NP9&lt;&gt;""),AND(NU9&gt;=NW$34,NV9&gt;=NW$38,NU9&lt;&gt;""),AND(OR9&gt;=OY$34,OS9&gt;=OY$38,OR9&lt;&gt;""),AND(OW9&gt;=OY$34,OX9&gt;=OY$38,OW9&lt;&gt;""),AND(PT9&gt;=QA$34,PU9&gt;=QA$38,PT9&lt;&gt;""),AND(PY9&gt;=QA$34,PZ9&gt;=QA$38,PY9&lt;&gt;""),AND(QV9&gt;=RC$34,QW9&gt;=RC$38,QV9&lt;&gt;""),AND(RA9&gt;=RC$34,RB9&gt;=RC$38,RA9&lt;&gt;""),AND(RX9&gt;=SE$34,RY9&gt;=SE$38,RX9&lt;&gt;""),AND(SC9&gt;=SE$34,SD9&gt;=SE$38,SC9&lt;&gt;""),AND(SZ9&gt;=TG$34,TA9&gt;=TG$38,SZ9&lt;&gt;""),AND(TF9&gt;=TG$34,TG9&gt;=TG$38,TF9&lt;&gt;"")),"P","")</f>
        <v>P</v>
      </c>
      <c r="G9" s="3" t="str">
        <f>IF(OR(AND(AO9&gt;=AU$38,AO9&lt;&gt;"",AM9=""),AND(AT9&gt;=AU$38,AT9&lt;&gt;"",AM9=""),AND(BR9&gt;=BX$38,BR9&lt;&gt;"",BP9=""),AND(BW9&gt;=BX$38,BW9&lt;&gt;"",BP9=""),AND(CU9&gt;=DA$38,CU9&lt;&gt;"",CS9=""),AND(CZ9&gt;=DA$38,CZ9&lt;&gt;"",CS9=""),AND(DY9&gt;=EE$38,DY9&lt;&gt;""),AND(ED9&gt;=EE$38,ED9&lt;&gt;""),AND(FA9&gt;=FG$38,FA9&lt;&gt;""),AND(FF9&gt;=FG$38,FF9&lt;&gt;""),AND(GC9&gt;=GI$38,GC9&lt;&gt;""),AND(GH9&gt;=GI$38,GH9&lt;&gt;""),AND(HE9&gt;=HK$38,HE9&lt;&gt;""),AND(HJ9&gt;=HK$38,HJ9&lt;&gt;""),AND(IG9&gt;=IM$38,IG9&lt;&gt;""),AND(IL9&gt;=IM$38,IL9&lt;&gt;""),AND(JI9&gt;=JO$38,JI9&lt;&gt;""),AND(JN9&gt;=JO$38,JN9&lt;&gt;""),AND(KK9&gt;=KQ$38,KK9&lt;&gt;""),AND(KP9&gt;=KQ$38,KP9&lt;&gt;""),AND(LM9&gt;=LS$38,LM9&lt;&gt;""),AND(LR9&gt;=LS$38,LR9&lt;&gt;""),AND(MO9&gt;=MU$38,MO9&lt;&gt;""),AND(MT9&gt;=MU$38,MT9&lt;&gt;""),AND(NQ9&gt;=NW$38,NQ9&lt;&gt;""),AND(NV9&gt;=NW$38,NV9&lt;&gt;""),AND(OS9&gt;=OY$38,OS9&lt;&gt;""),AND(OX9&gt;=OY$38,OX9&lt;&gt;""),AND(PU9&gt;=QA$38,PU9&lt;&gt;""),AND(PZ9&gt;=QA$38,PZ9&lt;&gt;""),AND(QW9&gt;=RC$38,QW9&lt;&gt;""),AND(RB9&gt;=RC$38,RB9&lt;&gt;""),AND(RY9&gt;=SE$38,RY9&lt;&gt;""),AND(SD9&gt;=SE$38,SD9&lt;&gt;""),AND(TA9&gt;=TG$38,TA9&lt;&gt;""),AND(TG9&gt;=TG$38,TG9&lt;&gt;"")),"P","")</f>
        <v>P</v>
      </c>
      <c r="H9" s="36" t="str">
        <f>IF(AND(G9="P",F9=""),"No DD",IF(OR(AND(AQ9&gt;=AU$37,AR9&gt;=AU$41,AQ9&lt;&gt;"",AM9=""),AND(AS9&gt;=AU$37,AT9&gt;=AU$41,AS9&lt;&gt;"",AM9=""),AND(BT9&gt;=BX$37,BU9&gt;=BX$41,BT9&lt;&gt;"",BP9=""),AND(BV9&gt;=BX$37,BW9&gt;=BX$41,BV9&lt;&gt;"",BP9=""),AND(CW9&gt;=DA$37,CX9&gt;=DA$41,CW9&lt;&gt;"",CS9=""),AND(CY9&gt;=DA$37,CZ9&gt;=DA$41,CY9&lt;&gt;"",CS9=""),AND(EA9&gt;=EE$37,EB9&gt;=EE$41,EA9&lt;&gt;""),AND(EC9&gt;=EE$37,ED9&gt;=EE$41,EC9&lt;&gt;""),AND(FC9&gt;=FG$37,FD9&gt;=FG$41,FC9&lt;&gt;""),AND(FE9&gt;=FG$37,FF9&gt;=FG$41,FE9&lt;&gt;""),AND(GE9&gt;=GI$37,GF9&gt;=GI$41,GE9&lt;&gt;""),AND(GG9&gt;=GI$37,GH9&gt;=GI$41,GG9&lt;&gt;""),AND(HG9&gt;=HK$37,HH9&gt;=HK$41,HG9&lt;&gt;""),AND(HI9&gt;=HK$37,HJ9&gt;=HK$41,HI9&lt;&gt;""),AND(II9&gt;=IM$37,IJ9&gt;=IM$41,II9&lt;&gt;""),AND(IK9&gt;=IM$37,IL9&gt;=IM$41,IK9&lt;&gt;""),AND(JK9&gt;=JO$37,JL9&gt;=JO$41,JK9&lt;&gt;""),AND(JM9&gt;=JO$37,JN9&gt;=JO$41,JM9&lt;&gt;""),AND(KM9&gt;=KQ$37,KN9&gt;=KQ$41,KM9&lt;&gt;""),AND(KO9&gt;=KQ$37,KP9&gt;=KQ$41,KO9&lt;&gt;""),AND(LO9&gt;=LS$37,LP9&gt;=LS$41,LO9&lt;&gt;""),AND(LQ9&gt;=LS$37,LR9&gt;=LS$41,LQ9&lt;&gt;""),AND(MQ9&gt;=MU$37,MR9&gt;=MU$41,MQ9&lt;&gt;""),AND(MS9&gt;=MU$37,MT9&gt;=MU$41,MS9&lt;&gt;""),AND(NS9&gt;=NW$37,NT9&gt;=NW$41,NS9&lt;&gt;""),AND(NU9&gt;=NW$37,NV9&gt;=NW$41,NU9&lt;&gt;""),AND(OU9&gt;=OY$37,OV9&gt;=OY$41,OU9&lt;&gt;""),AND(OW9&gt;=OY$37,OX9&gt;=OY$41,OW9&lt;&gt;""),AND(PW9&gt;=QA$37,PX9&gt;=QA$41,PW9&lt;&gt;""),AND(PY9&gt;=QA$37,PZ9&gt;=QA$41,PY9&lt;&gt;""),AND(QY9&gt;=RC$37,QZ9&gt;=RC$41,QY9&lt;&gt;""),AND(RA9&gt;=RC$37,RB9&gt;=RC$41,RA9&lt;&gt;""),AND(SA9&gt;=SE$37,SB9&gt;=SE$41,SA9&lt;&gt;""),AND(SC9&gt;=SE$37,SD9&gt;=SE$41,SC9&lt;&gt;""),AND(TC9&gt;=TG$37,TD9&gt;=TG$41,TC9&lt;&gt;""),AND(TE9&gt;=TG$37,TF9&gt;=TG$41,TE9&lt;&gt;"")),"Merit",IF(OR(AND(AQ9&gt;=AU$36,AR9&gt;=AU$40,AQ9&lt;&gt;"",AM9=""),AND(AS9&gt;=AU$36,AT9&gt;=AU$40,AS9&lt;&gt;"",AM9=""),AND(BT9&gt;=BX$36,BU9&gt;=BX$40,BT9&lt;&gt;"",BP9=""),AND(BV9&gt;=BX$36,BW9&gt;=BX$40,BV9&lt;&gt;"",BP9=""),AND(CW9&gt;=DA$36,CX9&gt;=DA$40,CW9&lt;&gt;"",CS9=""),AND(CY9&gt;=DA$36,CZ9&gt;=DA$40,CY9&lt;&gt;"",CS9=""),AND(EA9&gt;=EE$36,EB9&gt;=EE$40,EA9&lt;&gt;""),AND(EC9&gt;=EE$36,ED9&gt;=EE$40,EC9&lt;&gt;""),AND(FC9&gt;=FG$36,FD9&gt;=FG$40,FC9&lt;&gt;""),AND(FE9&gt;=FG$36,FF9&gt;=FG$40,FE9&lt;&gt;""),AND(GE9&gt;=GI$36,GF9&gt;=GI$40,GE9&lt;&gt;""),AND(GG9&gt;=GI$36,GH9&gt;=GI$40,GG9&lt;&gt;""),AND(HG9&gt;=HK$36,HH9&gt;=HK$40,HG9&lt;&gt;""),AND(HI9&gt;=HK$36,HJ9&gt;=HK$40,HI9&lt;&gt;""),AND(II9&gt;=IM$36,IJ9&gt;=IM$40,II9&lt;&gt;""),AND(IK9&gt;=IM$36,IL9&gt;=IM$40,IK9&lt;&gt;""),AND(JK9&gt;=JO$36,JL9&gt;=JO$40,JK9&lt;&gt;""),AND(JM9&gt;=JO$36,JN9&gt;=JO$40,JM9&lt;&gt;""),AND(KM9&gt;=KQ$36,KN9&gt;=KQ$40,KM9&lt;&gt;""),AND(KO9&gt;=KQ$36,KP9&gt;=KQ$40,KO9&lt;&gt;""),AND(LO9&gt;=LS$36,LP9&gt;=LS$40,LO9&lt;&gt;""),AND(LQ9&gt;=LS$36,LR9&gt;=LS$40,LQ9&lt;&gt;""),AND(MQ9&gt;=MU$36,MR9&gt;=MU$40,MQ9&lt;&gt;""),AND(MS9&gt;=MU$36,MT9&gt;=MU$40,MS9&lt;&gt;""),AND(NS9&gt;=NW$36,NT9&gt;=NW$40,NS9&lt;&gt;""),AND(NU9&gt;=NW$36,NV9&gt;=NW$40,NU9&lt;&gt;""),AND(OU9&gt;=OY$36,OV9&gt;=OY$40,OU9&lt;&gt;""),AND(OW9&gt;=OY$36,OX9&gt;=OY$40,OW9&lt;&gt;""),AND(PW9&gt;=QA$36,PX9&gt;=QA$40,PW9&lt;&gt;""),AND(PY9&gt;=QA$36,PZ9&gt;=QA$40,PY9&lt;&gt;""),AND(QY9&gt;=RC$36,QZ9&gt;=RC$40,QY9&lt;&gt;""),AND(RA9&gt;=RC$36,RB9&gt;=RC$40,RA9&lt;&gt;""),AND(SA9&gt;=SE$36,SB9&gt;=SE$40,SA9&lt;&gt;""),AND(SC9&gt;=SE$36,SD9&gt;=SE$40,SC9&lt;&gt;""),AND(TC9&gt;=TG$36,TD9&gt;=TG$40,TC9&lt;&gt;""),AND(TE9&gt;=TG$36,TF9&gt;=TG$40,TE9&lt;&gt;"")),"Excellence",IF(I9="P","Worlds Team",IF(F9="P","National Team","")))))</f>
        <v>Worlds Team</v>
      </c>
      <c r="I9" s="3" t="str">
        <f>IF(OR(AND(AQ9&gt;=AU$35,AR9&gt;=AU$39,AQ9&lt;&gt;"",AM9=""),AND(AS9&gt;=AU$35,AT9&gt;=AU$39,AS9&lt;&gt;"",AM9=""),AND(BT9&gt;=BX$35,BU9&gt;=BX$39,BT9&lt;&gt;"",BP9=""),AND(BV9&gt;=BX$35,BW9&gt;=BX$39,BV9&lt;&gt;"",BP9=""),AND(CW9&gt;=DA$35,CX9&gt;=DA$39,CW9&lt;&gt;"",CS9=""),AND(CY9&gt;=DA$35,CZ9&gt;=DA$39,CY9&lt;&gt;"",CS9=""),AND(EA9&gt;=EE$35,EB9&gt;=EE$39,EA9&lt;&gt;""),AND(EC9&gt;=EE$35,ED9&gt;=EE$39,EC9&lt;&gt;""),AND(FC9&gt;=FG$35,FD9&gt;=FG$39,FC9&lt;&gt;""),AND(FE9&gt;=FG$35,FF9&gt;=FG$39,FE9&lt;&gt;""),AND(GE9&gt;=GI$35,GF9&gt;=GI$39,GE9&lt;&gt;""),AND(GG9&gt;=GI$35,GH9&gt;=GI$39,GG9&lt;&gt;""),AND(HG9&gt;=HK$35,HH9&gt;=HK$39,HG9&lt;&gt;""),AND(HI9&gt;=HK$35,HJ9&gt;=HK$39,HI9&lt;&gt;""),AND(II9&gt;=IM$35,IJ9&gt;=IM$39,II9&lt;&gt;""),AND(IK9&gt;=IM$35,IL9&gt;=IM$39,IK9&lt;&gt;""),AND(JK9&gt;=JO$35,JL9&gt;=JO$39,JK9&lt;&gt;""),AND(JM9&gt;=JO$35,JN9&gt;=JO$39,JM9&lt;&gt;""),AND(KM9&gt;=KQ$35,KN9&gt;=KQ$39,KM9&lt;&gt;""),AND(KO9&gt;=KQ$35,KP9&gt;=KQ$39,KO9&lt;&gt;""),AND(LO9&gt;=LS$35,LP9&gt;=LS$39,LO9&lt;&gt;""),AND(LQ9&gt;=LS$35,LR9&gt;=LS$39,LQ9&lt;&gt;""),AND(MQ9&gt;=MU$35,MR9&gt;=MU$39,MQ9&lt;&gt;""),AND(MS9&gt;=MU$35,MT9&gt;=MU$39,MS9&lt;&gt;""),AND(NS9&gt;=NW$35,NT9&gt;=NW$39,NS9&lt;&gt;""),AND(NU9&gt;=NW$35,NV9&gt;=NW$39,NU9&lt;&gt;""),AND(OU9&gt;=OY$35,OV9&gt;=OY$39,OU9&lt;&gt;""),AND(OW9&gt;=OY$35,OX9&gt;=OY$39,OW9&lt;&gt;""),AND(PW9&gt;=QA$35,PX9&gt;=QA$39,PW9&lt;&gt;""),AND(PY9&gt;=QA$35,PZ9&gt;=QA$39,PY9&lt;&gt;""),AND(QY9&gt;=RC$35,QZ9&gt;=RC$39,QY9&lt;&gt;""),AND(RA9&gt;=RC$35,RB9&gt;=RC$39,RA9&lt;&gt;""),AND(SA9&gt;=SE$35,SB9&gt;=SE$39,SA9&lt;&gt;""),AND(SC9&gt;=SE$35,SD9&gt;=SE$39,SC9&lt;&gt;""),AND(TC9&gt;=TG$35,TD9&gt;=TG$39,TC9&lt;&gt;""),AND(TE9&gt;=TG$35,TF9&gt;=TG$39,TE9&lt;&gt;"")),"P","")</f>
        <v>P</v>
      </c>
      <c r="J9" s="8">
        <f>IF(COUNT(AO9,BR9,CU9)&gt;0,LARGE((AO9,BR9,CU9),1),0)</f>
        <v>54.399999999999991</v>
      </c>
      <c r="K9" s="8" t="str">
        <f>IF(J9=0,"",IF(J9=CU9,$BY$1,IF(J9=BR9,$AV$1,IF(J9=AO9,$S$1,""))))</f>
        <v>2025 Nationals</v>
      </c>
      <c r="L9" s="8">
        <f>IF(COUNT(AO9,BR9,CU9)&gt;1,LARGE((AO9,BR9,CU9),2),0)</f>
        <v>50.900000000000006</v>
      </c>
      <c r="M9" s="8" t="str">
        <f>IF(K9=0,"",IF(AND(L9=J9,L9=AO9,K9=BR9),$S$1,IF(AND(L9=J9,L9=AO9,L9=CU9),$S$1,IF(AND(L9=J9,L9=CU9,L9=BR9),$AV$1,IF(L9=CU9,$BY$1,IF(L9=BR9,$AV$1,IF(L9=AO9,$S$1,"")))))))</f>
        <v>2025 Elite Canada</v>
      </c>
      <c r="N9" s="8">
        <f>IF(MAX(AT9,BW9,CZ9)&gt;0,MAX(AT9,BW9,CZ9),0)</f>
        <v>53.099999999999994</v>
      </c>
      <c r="O9" s="8" t="str">
        <f>IF(N9=0,"",IF(N9=CZ9,$BY$1,IF(N9=BW9,$AV$1,IF(N9=AT9,$S$1,""))))</f>
        <v>2025 Nationals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16.399999999999999</v>
      </c>
      <c r="T9" s="19">
        <v>8.4</v>
      </c>
      <c r="U9" s="19">
        <v>1</v>
      </c>
      <c r="V9" s="19">
        <v>0</v>
      </c>
      <c r="W9" s="19">
        <v>16.2</v>
      </c>
      <c r="X9" s="19">
        <v>7.2</v>
      </c>
      <c r="Y9" s="19">
        <v>1</v>
      </c>
      <c r="Z9" s="19">
        <v>0</v>
      </c>
      <c r="AA9" s="19">
        <v>19.2</v>
      </c>
      <c r="AB9" s="19">
        <v>5.6</v>
      </c>
      <c r="AC9" s="19">
        <v>0.4</v>
      </c>
      <c r="AD9" s="19">
        <v>0</v>
      </c>
      <c r="AE9" s="19"/>
      <c r="AF9" s="19"/>
      <c r="AG9" s="19"/>
      <c r="AH9" s="19"/>
      <c r="AI9" s="19"/>
      <c r="AJ9" s="19"/>
      <c r="AK9" s="19"/>
      <c r="AL9" s="19"/>
      <c r="AM9" s="27"/>
      <c r="AN9" s="40">
        <f>IF(SUM(T9,X9)&gt;0,SUM(T9,X9),"")</f>
        <v>15.600000000000001</v>
      </c>
      <c r="AO9" s="40">
        <f>IF(SUM(S9:T9,V9:X9,Z9)-U9-Y9&gt;0,SUM(S9:T9,V9:X9,Z9)-U9-Y9,"")</f>
        <v>46.2</v>
      </c>
      <c r="AP9" s="40">
        <f>IF(SUM(AA9:AB9,AD9)-AC9&gt;0,SUM(AA9:AB9,AD9)-AC9,"")</f>
        <v>24.4</v>
      </c>
      <c r="AQ9" s="40">
        <f>IF(SUM(T9,X9,AB9)&gt;0,SUM(T9,X9,AB9),"")</f>
        <v>21.200000000000003</v>
      </c>
      <c r="AR9" s="40">
        <f>IF(SUM(AO9,AP9)&gt;0,SUM(AO9,AP9),"")</f>
        <v>70.599999999999994</v>
      </c>
      <c r="AS9" s="40" t="str">
        <f>IF(SUM(AF9,AJ9)&gt;0,SUM(AF9,AJ9),"")</f>
        <v/>
      </c>
      <c r="AT9" s="40" t="str">
        <f>IF(SUM(AE9:AF9,AH9:AJ9,AL9)-SUM(AG9,AK9)&gt;0,SUM(AE9:AF9,AH9:AJ9,AL9)-SUM(AG9,AK9),"")</f>
        <v/>
      </c>
      <c r="AU9" s="40">
        <f>IF(SUM(AO9,AP9,AT9)&gt;0,SUM(AO9,AP9,AT9),"")</f>
        <v>70.599999999999994</v>
      </c>
      <c r="AV9" s="18">
        <v>18.399999999999999</v>
      </c>
      <c r="AW9" s="18">
        <v>8</v>
      </c>
      <c r="AX9" s="18">
        <v>0.2</v>
      </c>
      <c r="AY9" s="18">
        <v>0</v>
      </c>
      <c r="AZ9" s="18">
        <v>17.8</v>
      </c>
      <c r="BA9" s="18">
        <v>7.7</v>
      </c>
      <c r="BB9" s="18">
        <v>0.8</v>
      </c>
      <c r="BC9" s="18">
        <v>0</v>
      </c>
      <c r="BD9" s="18"/>
      <c r="BE9" s="18"/>
      <c r="BF9" s="18"/>
      <c r="BG9" s="18"/>
      <c r="BH9" s="18">
        <v>18.100000000000001</v>
      </c>
      <c r="BI9" s="18">
        <v>7.2</v>
      </c>
      <c r="BJ9" s="18">
        <v>0.6</v>
      </c>
      <c r="BK9" s="18">
        <v>0</v>
      </c>
      <c r="BL9" s="18">
        <v>17.899999999999999</v>
      </c>
      <c r="BM9" s="18">
        <v>7.7</v>
      </c>
      <c r="BN9" s="18">
        <v>0.8</v>
      </c>
      <c r="BO9" s="18">
        <v>0</v>
      </c>
      <c r="BP9" s="28"/>
      <c r="BQ9" s="11">
        <f>IF(SUM(AW9,BA9)&gt;0,SUM(AW9,BA9),"")</f>
        <v>15.7</v>
      </c>
      <c r="BR9" s="11">
        <f>IF(SUM(AV9:AW9,AY9:BA9,BC9)-AX9-BB9&gt;0,SUM(AV9:AW9,AY9:BA9,BC9)-AX9-BB9,"")</f>
        <v>50.900000000000006</v>
      </c>
      <c r="BS9" s="11" t="str">
        <f>IF(SUM(BD9:BE9,BG9)-BF9&gt;0,SUM(BD9:BE9,BG9)-BF9,"")</f>
        <v/>
      </c>
      <c r="BT9" s="11">
        <f>IF(SUM(AW9,BA9,BE9)&gt;0,SUM(AW9,BA9,BE9),"")</f>
        <v>15.7</v>
      </c>
      <c r="BU9" s="11">
        <f>IF(SUM(BR9,BS9)&gt;0,SUM(BR9,BS9),"")</f>
        <v>50.900000000000006</v>
      </c>
      <c r="BV9" s="11">
        <f>IF(SUM(BI9,BM9)&gt;0,SUM(BI9,BM9),"")</f>
        <v>14.9</v>
      </c>
      <c r="BW9" s="11">
        <f>IF(SUM(BH9:BI9,BK9:BM9,BO9)-SUM(BJ9,BN9)&gt;0,SUM(BH9:BI9,BK9:BM9,BO9)-SUM(BJ9,BN9),"")</f>
        <v>49.500000000000007</v>
      </c>
      <c r="BX9" s="11">
        <f>IF(SUM(BR9,BS9,BW9)&gt;0,SUM(BR9,BS9,BW9),"")</f>
        <v>100.4</v>
      </c>
      <c r="BY9" s="19">
        <v>19</v>
      </c>
      <c r="BZ9" s="19">
        <v>8.4</v>
      </c>
      <c r="CA9" s="19">
        <v>0</v>
      </c>
      <c r="CB9" s="19">
        <v>0</v>
      </c>
      <c r="CC9" s="19">
        <v>18</v>
      </c>
      <c r="CD9" s="19">
        <v>8.6999999999999993</v>
      </c>
      <c r="CE9" s="19">
        <v>0</v>
      </c>
      <c r="CF9" s="19">
        <v>0.3</v>
      </c>
      <c r="CG9" s="19"/>
      <c r="CH9" s="19"/>
      <c r="CI9" s="19"/>
      <c r="CJ9" s="19"/>
      <c r="CK9" s="19">
        <v>18.7</v>
      </c>
      <c r="CL9" s="19">
        <v>8.4</v>
      </c>
      <c r="CM9" s="19">
        <v>1</v>
      </c>
      <c r="CN9" s="19">
        <v>0</v>
      </c>
      <c r="CO9" s="19">
        <v>18.2</v>
      </c>
      <c r="CP9" s="19">
        <v>8.6999999999999993</v>
      </c>
      <c r="CQ9" s="19">
        <v>0.2</v>
      </c>
      <c r="CR9" s="19">
        <v>0.3</v>
      </c>
      <c r="CS9" s="27"/>
      <c r="CT9" s="40">
        <f>IF(SUM(BZ9,CD9)&gt;0,SUM(BZ9,CD9),"")</f>
        <v>17.100000000000001</v>
      </c>
      <c r="CU9" s="40">
        <f>IF(SUM(BY9:BZ9,CB9:CD9,CF9)-CA9-CE9&gt;0,SUM(BY9:BZ9,CB9:CD9,CF9)-CA9-CE9,"")</f>
        <v>54.399999999999991</v>
      </c>
      <c r="CV9" s="40" t="str">
        <f>IF(SUM(CG9:CH9,CJ9)-CI9&gt;0,SUM(CG9:CH9,CJ9)-CI9,"")</f>
        <v/>
      </c>
      <c r="CW9" s="40">
        <f>IF(SUM(BZ9,CD9,CH9)&gt;0,SUM(BZ9,CD9,CH9),"")</f>
        <v>17.100000000000001</v>
      </c>
      <c r="CX9" s="40">
        <f>IF(SUM(CU9,CV9)&gt;0,SUM(CU9,CV9),"")</f>
        <v>54.399999999999991</v>
      </c>
      <c r="CY9" s="40">
        <f>IF(SUM(CL9,CP9)&gt;0,SUM(CL9,CP9),"")</f>
        <v>17.100000000000001</v>
      </c>
      <c r="CZ9" s="40">
        <f>IF(SUM(CK9:CL9,CN9:CP9,CR9)-SUM(CM9,CQ9)&gt;0,SUM(CK9:CL9,CN9:CP9,CR9)-SUM(CM9,CQ9),"")</f>
        <v>53.099999999999994</v>
      </c>
      <c r="DA9" s="40">
        <f>IF(SUM(CU9,CV9,CZ9)&gt;0,SUM(CU9,CV9,CZ9),"")</f>
        <v>107.49999999999999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18.7</v>
      </c>
      <c r="TI9" s="26">
        <f>IF($CS9="P",BZ9,(BZ9+AW9)/2)</f>
        <v>8.1999999999999993</v>
      </c>
      <c r="TJ9" s="26">
        <f>IF($CS9="P",CA9,(CA9+AX9)/2)</f>
        <v>0.1</v>
      </c>
      <c r="TK9" s="26">
        <f>IF($CS9="P",CB9,(CB9+AY9)/2)</f>
        <v>0</v>
      </c>
      <c r="TL9" s="26">
        <f>IF($CS9="P",CC9,(CC9+AZ9)/2)</f>
        <v>17.899999999999999</v>
      </c>
      <c r="TM9" s="26">
        <f>IF($CS9="P",CD9,(CD9+BA9)/2)</f>
        <v>8.1999999999999993</v>
      </c>
      <c r="TN9" s="26">
        <f>IF($CS9="P",CE9,(CE9+BB9)/2)</f>
        <v>0.4</v>
      </c>
      <c r="TO9" s="26">
        <f>IF($CS9="P",CF9,(CF9+BC9)/2)</f>
        <v>0.15</v>
      </c>
      <c r="TP9" s="26">
        <f>IF($CS9="P",CG9,(CG9+BD9)/2)</f>
        <v>0</v>
      </c>
      <c r="TQ9" s="26">
        <f>IF($CS9="P",CH9,(CH9+BE9)/2)</f>
        <v>0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18.399999999999999</v>
      </c>
      <c r="TU9" s="26">
        <f>IF($CS9="P",CL9,(CL9+BI9)/2)</f>
        <v>7.8000000000000007</v>
      </c>
      <c r="TV9" s="26">
        <f>IF($CS9="P",CM9,(CM9+BJ9)/2)</f>
        <v>0.8</v>
      </c>
      <c r="TW9" s="26">
        <f>IF($CS9="P",CN9,(CN9+BK9)/2)</f>
        <v>0</v>
      </c>
      <c r="TX9" s="26">
        <f>IF($CS9="P",CO9,(CO9+BL9)/2)</f>
        <v>18.049999999999997</v>
      </c>
      <c r="TY9" s="26">
        <f>IF($CS9="P",CP9,(CP9+BM9)/2)</f>
        <v>8.1999999999999993</v>
      </c>
      <c r="TZ9" s="26">
        <f>IF($CS9="P",CQ9,(CQ9+BN9)/2)</f>
        <v>0.5</v>
      </c>
      <c r="UA9" s="26">
        <f>IF($CS9="P",CR9,(CR9+BO9)/2)</f>
        <v>0.15</v>
      </c>
      <c r="UB9" s="28" t="s">
        <v>53</v>
      </c>
      <c r="UC9" s="11">
        <f>IF(SUM(TI9,TM9)&gt;0,SUM(TI9,TM9),"")</f>
        <v>16.399999999999999</v>
      </c>
      <c r="UD9" s="11">
        <f>IF(SUM(TH9:TI9,TK9:TM9,TO9)-TJ9-TN9&gt;0,SUM(TH9:TI9,TK9:TM9,TO9)-TJ9-TN9,"")</f>
        <v>52.65</v>
      </c>
      <c r="UE9" s="11" t="str">
        <f>IF(SUM(TP9:TQ9,TS9)-TR9&gt;0,SUM(TP9:TQ9,TS9)-TR9,"")</f>
        <v/>
      </c>
      <c r="UF9" s="11">
        <f>IF(SUM(TI9,TM9,TQ9)&gt;0,SUM(TI9,TM9,TQ9),"")</f>
        <v>16.399999999999999</v>
      </c>
      <c r="UG9" s="11">
        <f>IF(SUM(UD9,UE9)&gt;0,SUM(UD9,UE9),"")</f>
        <v>52.65</v>
      </c>
      <c r="UH9" s="11">
        <f>IF(SUM(TU9,TY9)&gt;0,SUM(TU9,TY9),"")</f>
        <v>16</v>
      </c>
      <c r="UI9" s="11">
        <f>IF(SUM(TT9:TU9,TW9:TY9,UA9)-SUM(TV9,TZ9)&gt;0,SUM(TT9:TU9,TW9:TY9,UA9)-SUM(TV9,TZ9),"")</f>
        <v>51.300000000000004</v>
      </c>
      <c r="UJ9" s="11">
        <f>IF(SUM(UD9,UE9,UI9)&gt;0,SUM(UD9,UE9,UI9),"")</f>
        <v>103.95</v>
      </c>
    </row>
    <row r="10" spans="1:556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205</v>
      </c>
      <c r="C10" s="4" t="s">
        <v>5</v>
      </c>
      <c r="D10" s="4">
        <v>2007</v>
      </c>
      <c r="E10" s="9">
        <f>SUM(J10:P10)+SUM(J10:M10)*0.0000001+SUM(J10)*0.0000000000001</f>
        <v>158.10001058000532</v>
      </c>
      <c r="F10" s="3" t="str">
        <f>IF(OR(AND(AN10&gt;=AU$34,AO10&gt;=AU$38,AN10&lt;&gt;"",AM10=""),AND(AS10&gt;=AU$34,AT10&gt;=AU$38,AS10&lt;&gt;"",AM10=""),AND(BQ10&gt;=BX$34,BR10&gt;=BX$38,BQ10&lt;&gt;"",BP10=""),AND(BV10&gt;=BX$34,BW10&gt;=BX$38,BV10&lt;&gt;"",BP10=""),AND(CT10&gt;=DA$34,CU10&gt;=DA$38,CT10&lt;&gt;"",CS10=""),AND(CY10&gt;=DA$34,CZ10&gt;=DA$38,CY10&lt;&gt;""),AND(DX10&gt;=EE$34,DY10&gt;=EE$38,DX10&lt;&gt;""),AND(EC10&gt;=EE$34,ED10&gt;=EE$38,EC10&lt;&gt;""),AND(EZ10&gt;=FG$34,FA10&gt;=FG$38,EZ10&lt;&gt;""),AND(FE10&gt;=FG$34,FF10&gt;=FG$38,FE10&lt;&gt;""),AND(GB10&gt;=GI$34,GC10&gt;=GI$38,GB10&lt;&gt;""),AND(GG10&gt;=GI$34,GH10&gt;=GI$38,GG10&lt;&gt;""),AND(HD10&gt;=HK$34,HE10&gt;=HK$38,HD10&lt;&gt;""),AND(HI10&gt;=HK$34,HJ10&gt;=HK$38,HI10&lt;&gt;""),AND(IF10&gt;=IM$34,IG10&gt;=IM$38,IF10&lt;&gt;""),AND(IK10&gt;=IM$34,IL10&gt;=IM$38,IK10&lt;&gt;""),AND(JH10&gt;=JO$34,JI10&gt;=JO$38,JH10&lt;&gt;""),AND(JM10&gt;=JO$34,JN10&gt;=JO$38,JM10&lt;&gt;""),AND(KJ10&gt;=KQ$34,KK10&gt;=KQ$38,KJ10&lt;&gt;""),AND(KO10&gt;=KQ$34,KP10&gt;=KQ$38,KO10&lt;&gt;""),AND(LL10&gt;=LS$34,LM10&gt;=LS$38,LL10&lt;&gt;""),AND(LQ10&gt;=LS$34,LR10&gt;=LS$38,LQ10&lt;&gt;""),AND(MN10&gt;=MU$34,MO10&gt;=MU$38,MN10&lt;&gt;""),AND(MS10&gt;=MU$34,MT10&gt;=MU$38,MS10&lt;&gt;""),AND(NP10&gt;=NW$34,NQ10&gt;=NW$38,NP10&lt;&gt;""),AND(NU10&gt;=NW$34,NV10&gt;=NW$38,NU10&lt;&gt;""),AND(OR10&gt;=OY$34,OS10&gt;=OY$38,OR10&lt;&gt;""),AND(OW10&gt;=OY$34,OX10&gt;=OY$38,OW10&lt;&gt;""),AND(PT10&gt;=QA$34,PU10&gt;=QA$38,PT10&lt;&gt;""),AND(PY10&gt;=QA$34,PZ10&gt;=QA$38,PY10&lt;&gt;""),AND(QV10&gt;=RC$34,QW10&gt;=RC$38,QV10&lt;&gt;""),AND(RA10&gt;=RC$34,RB10&gt;=RC$38,RA10&lt;&gt;""),AND(RX10&gt;=SE$34,RY10&gt;=SE$38,RX10&lt;&gt;""),AND(SC10&gt;=SE$34,SD10&gt;=SE$38,SC10&lt;&gt;""),AND(SZ10&gt;=TG$34,TA10&gt;=TG$38,SZ10&lt;&gt;""),AND(TF10&gt;=TG$34,TG10&gt;=TG$38,TF10&lt;&gt;"")),"P","")</f>
        <v>P</v>
      </c>
      <c r="G10" s="3" t="str">
        <f>IF(OR(AND(AO10&gt;=AU$38,AO10&lt;&gt;"",AM10=""),AND(AT10&gt;=AU$38,AT10&lt;&gt;"",AM10=""),AND(BR10&gt;=BX$38,BR10&lt;&gt;"",BP10=""),AND(BW10&gt;=BX$38,BW10&lt;&gt;"",BP10=""),AND(CU10&gt;=DA$38,CU10&lt;&gt;"",CS10=""),AND(CZ10&gt;=DA$38,CZ10&lt;&gt;"",CS10=""),AND(DY10&gt;=EE$38,DY10&lt;&gt;""),AND(ED10&gt;=EE$38,ED10&lt;&gt;""),AND(FA10&gt;=FG$38,FA10&lt;&gt;""),AND(FF10&gt;=FG$38,FF10&lt;&gt;""),AND(GC10&gt;=GI$38,GC10&lt;&gt;""),AND(GH10&gt;=GI$38,GH10&lt;&gt;""),AND(HE10&gt;=HK$38,HE10&lt;&gt;""),AND(HJ10&gt;=HK$38,HJ10&lt;&gt;""),AND(IG10&gt;=IM$38,IG10&lt;&gt;""),AND(IL10&gt;=IM$38,IL10&lt;&gt;""),AND(JI10&gt;=JO$38,JI10&lt;&gt;""),AND(JN10&gt;=JO$38,JN10&lt;&gt;""),AND(KK10&gt;=KQ$38,KK10&lt;&gt;""),AND(KP10&gt;=KQ$38,KP10&lt;&gt;""),AND(LM10&gt;=LS$38,LM10&lt;&gt;""),AND(LR10&gt;=LS$38,LR10&lt;&gt;""),AND(MO10&gt;=MU$38,MO10&lt;&gt;""),AND(MT10&gt;=MU$38,MT10&lt;&gt;""),AND(NQ10&gt;=NW$38,NQ10&lt;&gt;""),AND(NV10&gt;=NW$38,NV10&lt;&gt;""),AND(OS10&gt;=OY$38,OS10&lt;&gt;""),AND(OX10&gt;=OY$38,OX10&lt;&gt;""),AND(PU10&gt;=QA$38,PU10&lt;&gt;""),AND(PZ10&gt;=QA$38,PZ10&lt;&gt;""),AND(QW10&gt;=RC$38,QW10&lt;&gt;""),AND(RB10&gt;=RC$38,RB10&lt;&gt;""),AND(RY10&gt;=SE$38,RY10&lt;&gt;""),AND(SD10&gt;=SE$38,SD10&lt;&gt;""),AND(TA10&gt;=TG$38,TA10&lt;&gt;""),AND(TG10&gt;=TG$38,TG10&lt;&gt;"")),"P","")</f>
        <v>P</v>
      </c>
      <c r="H10" s="36" t="str">
        <f>IF(AND(G10="P",F10=""),"No DD",IF(OR(AND(AQ10&gt;=AU$37,AR10&gt;=AU$41,AQ10&lt;&gt;"",AM10=""),AND(AS10&gt;=AU$37,AT10&gt;=AU$41,AS10&lt;&gt;"",AM10=""),AND(BT10&gt;=BX$37,BU10&gt;=BX$41,BT10&lt;&gt;"",BP10=""),AND(BV10&gt;=BX$37,BW10&gt;=BX$41,BV10&lt;&gt;"",BP10=""),AND(CW10&gt;=DA$37,CX10&gt;=DA$41,CW10&lt;&gt;"",CS10=""),AND(CY10&gt;=DA$37,CZ10&gt;=DA$41,CY10&lt;&gt;"",CS10=""),AND(EA10&gt;=EE$37,EB10&gt;=EE$41,EA10&lt;&gt;""),AND(EC10&gt;=EE$37,ED10&gt;=EE$41,EC10&lt;&gt;""),AND(FC10&gt;=FG$37,FD10&gt;=FG$41,FC10&lt;&gt;""),AND(FE10&gt;=FG$37,FF10&gt;=FG$41,FE10&lt;&gt;""),AND(GE10&gt;=GI$37,GF10&gt;=GI$41,GE10&lt;&gt;""),AND(GG10&gt;=GI$37,GH10&gt;=GI$41,GG10&lt;&gt;""),AND(HG10&gt;=HK$37,HH10&gt;=HK$41,HG10&lt;&gt;""),AND(HI10&gt;=HK$37,HJ10&gt;=HK$41,HI10&lt;&gt;""),AND(II10&gt;=IM$37,IJ10&gt;=IM$41,II10&lt;&gt;""),AND(IK10&gt;=IM$37,IL10&gt;=IM$41,IK10&lt;&gt;""),AND(JK10&gt;=JO$37,JL10&gt;=JO$41,JK10&lt;&gt;""),AND(JM10&gt;=JO$37,JN10&gt;=JO$41,JM10&lt;&gt;""),AND(KM10&gt;=KQ$37,KN10&gt;=KQ$41,KM10&lt;&gt;""),AND(KO10&gt;=KQ$37,KP10&gt;=KQ$41,KO10&lt;&gt;""),AND(LO10&gt;=LS$37,LP10&gt;=LS$41,LO10&lt;&gt;""),AND(LQ10&gt;=LS$37,LR10&gt;=LS$41,LQ10&lt;&gt;""),AND(MQ10&gt;=MU$37,MR10&gt;=MU$41,MQ10&lt;&gt;""),AND(MS10&gt;=MU$37,MT10&gt;=MU$41,MS10&lt;&gt;""),AND(NS10&gt;=NW$37,NT10&gt;=NW$41,NS10&lt;&gt;""),AND(NU10&gt;=NW$37,NV10&gt;=NW$41,NU10&lt;&gt;""),AND(OU10&gt;=OY$37,OV10&gt;=OY$41,OU10&lt;&gt;""),AND(OW10&gt;=OY$37,OX10&gt;=OY$41,OW10&lt;&gt;""),AND(PW10&gt;=QA$37,PX10&gt;=QA$41,PW10&lt;&gt;""),AND(PY10&gt;=QA$37,PZ10&gt;=QA$41,PY10&lt;&gt;""),AND(QY10&gt;=RC$37,QZ10&gt;=RC$41,QY10&lt;&gt;""),AND(RA10&gt;=RC$37,RB10&gt;=RC$41,RA10&lt;&gt;""),AND(SA10&gt;=SE$37,SB10&gt;=SE$41,SA10&lt;&gt;""),AND(SC10&gt;=SE$37,SD10&gt;=SE$41,SC10&lt;&gt;""),AND(TC10&gt;=TG$37,TD10&gt;=TG$41,TC10&lt;&gt;""),AND(TE10&gt;=TG$37,TF10&gt;=TG$41,TE10&lt;&gt;"")),"Merit",IF(OR(AND(AQ10&gt;=AU$36,AR10&gt;=AU$40,AQ10&lt;&gt;"",AM10=""),AND(AS10&gt;=AU$36,AT10&gt;=AU$40,AS10&lt;&gt;"",AM10=""),AND(BT10&gt;=BX$36,BU10&gt;=BX$40,BT10&lt;&gt;"",BP10=""),AND(BV10&gt;=BX$36,BW10&gt;=BX$40,BV10&lt;&gt;"",BP10=""),AND(CW10&gt;=DA$36,CX10&gt;=DA$40,CW10&lt;&gt;"",CS10=""),AND(CY10&gt;=DA$36,CZ10&gt;=DA$40,CY10&lt;&gt;"",CS10=""),AND(EA10&gt;=EE$36,EB10&gt;=EE$40,EA10&lt;&gt;""),AND(EC10&gt;=EE$36,ED10&gt;=EE$40,EC10&lt;&gt;""),AND(FC10&gt;=FG$36,FD10&gt;=FG$40,FC10&lt;&gt;""),AND(FE10&gt;=FG$36,FF10&gt;=FG$40,FE10&lt;&gt;""),AND(GE10&gt;=GI$36,GF10&gt;=GI$40,GE10&lt;&gt;""),AND(GG10&gt;=GI$36,GH10&gt;=GI$40,GG10&lt;&gt;""),AND(HG10&gt;=HK$36,HH10&gt;=HK$40,HG10&lt;&gt;""),AND(HI10&gt;=HK$36,HJ10&gt;=HK$40,HI10&lt;&gt;""),AND(II10&gt;=IM$36,IJ10&gt;=IM$40,II10&lt;&gt;""),AND(IK10&gt;=IM$36,IL10&gt;=IM$40,IK10&lt;&gt;""),AND(JK10&gt;=JO$36,JL10&gt;=JO$40,JK10&lt;&gt;""),AND(JM10&gt;=JO$36,JN10&gt;=JO$40,JM10&lt;&gt;""),AND(KM10&gt;=KQ$36,KN10&gt;=KQ$40,KM10&lt;&gt;""),AND(KO10&gt;=KQ$36,KP10&gt;=KQ$40,KO10&lt;&gt;""),AND(LO10&gt;=LS$36,LP10&gt;=LS$40,LO10&lt;&gt;""),AND(LQ10&gt;=LS$36,LR10&gt;=LS$40,LQ10&lt;&gt;""),AND(MQ10&gt;=MU$36,MR10&gt;=MU$40,MQ10&lt;&gt;""),AND(MS10&gt;=MU$36,MT10&gt;=MU$40,MS10&lt;&gt;""),AND(NS10&gt;=NW$36,NT10&gt;=NW$40,NS10&lt;&gt;""),AND(NU10&gt;=NW$36,NV10&gt;=NW$40,NU10&lt;&gt;""),AND(OU10&gt;=OY$36,OV10&gt;=OY$40,OU10&lt;&gt;""),AND(OW10&gt;=OY$36,OX10&gt;=OY$40,OW10&lt;&gt;""),AND(PW10&gt;=QA$36,PX10&gt;=QA$40,PW10&lt;&gt;""),AND(PY10&gt;=QA$36,PZ10&gt;=QA$40,PY10&lt;&gt;""),AND(QY10&gt;=RC$36,QZ10&gt;=RC$40,QY10&lt;&gt;""),AND(RA10&gt;=RC$36,RB10&gt;=RC$40,RA10&lt;&gt;""),AND(SA10&gt;=SE$36,SB10&gt;=SE$40,SA10&lt;&gt;""),AND(SC10&gt;=SE$36,SD10&gt;=SE$40,SC10&lt;&gt;""),AND(TC10&gt;=TG$36,TD10&gt;=TG$40,TC10&lt;&gt;""),AND(TE10&gt;=TG$36,TF10&gt;=TG$40,TE10&lt;&gt;"")),"Excellence",IF(I10="P","Worlds Team",IF(F10="P","National Team","")))))</f>
        <v>Worlds Team</v>
      </c>
      <c r="I10" s="3" t="str">
        <f>IF(OR(AND(AQ10&gt;=AU$35,AR10&gt;=AU$39,AQ10&lt;&gt;"",AM10=""),AND(AS10&gt;=AU$35,AT10&gt;=AU$39,AS10&lt;&gt;"",AM10=""),AND(BT10&gt;=BX$35,BU10&gt;=BX$39,BT10&lt;&gt;"",BP10=""),AND(BV10&gt;=BX$35,BW10&gt;=BX$39,BV10&lt;&gt;"",BP10=""),AND(CW10&gt;=DA$35,CX10&gt;=DA$39,CW10&lt;&gt;"",CS10=""),AND(CY10&gt;=DA$35,CZ10&gt;=DA$39,CY10&lt;&gt;"",CS10=""),AND(EA10&gt;=EE$35,EB10&gt;=EE$39,EA10&lt;&gt;""),AND(EC10&gt;=EE$35,ED10&gt;=EE$39,EC10&lt;&gt;""),AND(FC10&gt;=FG$35,FD10&gt;=FG$39,FC10&lt;&gt;""),AND(FE10&gt;=FG$35,FF10&gt;=FG$39,FE10&lt;&gt;""),AND(GE10&gt;=GI$35,GF10&gt;=GI$39,GE10&lt;&gt;""),AND(GG10&gt;=GI$35,GH10&gt;=GI$39,GG10&lt;&gt;""),AND(HG10&gt;=HK$35,HH10&gt;=HK$39,HG10&lt;&gt;""),AND(HI10&gt;=HK$35,HJ10&gt;=HK$39,HI10&lt;&gt;""),AND(II10&gt;=IM$35,IJ10&gt;=IM$39,II10&lt;&gt;""),AND(IK10&gt;=IM$35,IL10&gt;=IM$39,IK10&lt;&gt;""),AND(JK10&gt;=JO$35,JL10&gt;=JO$39,JK10&lt;&gt;""),AND(JM10&gt;=JO$35,JN10&gt;=JO$39,JM10&lt;&gt;""),AND(KM10&gt;=KQ$35,KN10&gt;=KQ$39,KM10&lt;&gt;""),AND(KO10&gt;=KQ$35,KP10&gt;=KQ$39,KO10&lt;&gt;""),AND(LO10&gt;=LS$35,LP10&gt;=LS$39,LO10&lt;&gt;""),AND(LQ10&gt;=LS$35,LR10&gt;=LS$39,LQ10&lt;&gt;""),AND(MQ10&gt;=MU$35,MR10&gt;=MU$39,MQ10&lt;&gt;""),AND(MS10&gt;=MU$35,MT10&gt;=MU$39,MS10&lt;&gt;""),AND(NS10&gt;=NW$35,NT10&gt;=NW$39,NS10&lt;&gt;""),AND(NU10&gt;=NW$35,NV10&gt;=NW$39,NU10&lt;&gt;""),AND(OU10&gt;=OY$35,OV10&gt;=OY$39,OU10&lt;&gt;""),AND(OW10&gt;=OY$35,OX10&gt;=OY$39,OW10&lt;&gt;""),AND(PW10&gt;=QA$35,PX10&gt;=QA$39,PW10&lt;&gt;""),AND(PY10&gt;=QA$35,PZ10&gt;=QA$39,PY10&lt;&gt;""),AND(QY10&gt;=RC$35,QZ10&gt;=RC$39,QY10&lt;&gt;""),AND(RA10&gt;=RC$35,RB10&gt;=RC$39,RA10&lt;&gt;""),AND(SA10&gt;=SE$35,SB10&gt;=SE$39,SA10&lt;&gt;""),AND(SC10&gt;=SE$35,SD10&gt;=SE$39,SC10&lt;&gt;""),AND(TC10&gt;=TG$35,TD10&gt;=TG$39,TC10&lt;&gt;""),AND(TE10&gt;=TG$35,TF10&gt;=TG$39,TE10&lt;&gt;"")),"P","")</f>
        <v>P</v>
      </c>
      <c r="J10" s="8">
        <f>IF(COUNT(AO10,BR10,CU10)&gt;0,LARGE((AO10,BR10,CU10),1),0)</f>
        <v>53.099999999999994</v>
      </c>
      <c r="K10" s="8" t="str">
        <f>IF(J10=0,"",IF(J10=CU10,$BY$1,IF(J10=BR10,$AV$1,IF(J10=AO10,$S$1,""))))</f>
        <v>2025 Nationals</v>
      </c>
      <c r="L10" s="8">
        <f>IF(COUNT(AO10,BR10,CU10)&gt;1,LARGE((AO10,BR10,CU10),2),0)</f>
        <v>52.7</v>
      </c>
      <c r="M10" s="8" t="str">
        <f>IF(K10=0,"",IF(AND(L10=J10,L10=AO10,K10=BR10),$S$1,IF(AND(L10=J10,L10=AO10,L10=CU10),$S$1,IF(AND(L10=J10,L10=CU10,L10=BR10),$AV$1,IF(L10=CU10,$BY$1,IF(L10=BR10,$AV$1,IF(L10=AO10,$S$1,"")))))))</f>
        <v>2025 Elite Canada</v>
      </c>
      <c r="N10" s="8">
        <f>IF(MAX(AT10,BW10,CZ10)&gt;0,MAX(AT10,BW10,CZ10),0)</f>
        <v>52.300000000000004</v>
      </c>
      <c r="O10" s="8" t="str">
        <f>IF(N10=0,"",IF(N10=CZ10,$BY$1,IF(N10=BW10,$AV$1,IF(N10=AT10,$S$1,""))))</f>
        <v>2025 Nationals</v>
      </c>
      <c r="P10" s="8" t="str">
        <f>IF(MAX(DB10:DC10)&gt;0,MAX(DB10:DC10),"")</f>
        <v/>
      </c>
      <c r="Q10" s="11" t="str">
        <f>IF(P10="","",IF(P10=DB10,"("&amp;DB$2&amp;")",IF(P10=DC10,"("&amp;DC$2&amp;")")))</f>
        <v/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/>
      </c>
      <c r="S10" s="19">
        <v>18.7</v>
      </c>
      <c r="T10" s="19">
        <v>7.2</v>
      </c>
      <c r="U10" s="19">
        <v>0.8</v>
      </c>
      <c r="V10" s="19"/>
      <c r="W10" s="19">
        <v>18.899999999999999</v>
      </c>
      <c r="X10" s="19">
        <v>8.4</v>
      </c>
      <c r="Y10" s="19">
        <v>0</v>
      </c>
      <c r="Z10" s="19"/>
      <c r="AA10" s="19">
        <v>18.5</v>
      </c>
      <c r="AB10" s="19">
        <v>7.7</v>
      </c>
      <c r="AC10" s="19">
        <v>0</v>
      </c>
      <c r="AD10" s="19"/>
      <c r="AE10" s="19">
        <v>17.399999999999999</v>
      </c>
      <c r="AF10" s="19">
        <v>4</v>
      </c>
      <c r="AG10" s="19">
        <v>0</v>
      </c>
      <c r="AH10" s="19"/>
      <c r="AI10" s="19">
        <v>18.2</v>
      </c>
      <c r="AJ10" s="19">
        <v>6</v>
      </c>
      <c r="AK10" s="19">
        <v>0</v>
      </c>
      <c r="AL10" s="19"/>
      <c r="AM10" s="27"/>
      <c r="AN10" s="40">
        <f>IF(SUM(T10,X10)&gt;0,SUM(T10,X10),"")</f>
        <v>15.600000000000001</v>
      </c>
      <c r="AO10" s="40">
        <f>IF(SUM(S10:T10,V10:X10,Z10)-U10-Y10&gt;0,SUM(S10:T10,V10:X10,Z10)-U10-Y10,"")</f>
        <v>52.4</v>
      </c>
      <c r="AP10" s="40">
        <f>IF(SUM(AA10:AB10,AD10)-AC10&gt;0,SUM(AA10:AB10,AD10)-AC10,"")</f>
        <v>26.2</v>
      </c>
      <c r="AQ10" s="40">
        <f>IF(SUM(T10,X10,AB10)&gt;0,SUM(T10,X10,AB10),"")</f>
        <v>23.3</v>
      </c>
      <c r="AR10" s="40">
        <f>IF(SUM(AO10,AP10)&gt;0,SUM(AO10,AP10),"")</f>
        <v>78.599999999999994</v>
      </c>
      <c r="AS10" s="40">
        <f>IF(SUM(AF10,AJ10)&gt;0,SUM(AF10,AJ10),"")</f>
        <v>10</v>
      </c>
      <c r="AT10" s="40">
        <f>IF(SUM(AE10:AF10,AH10:AJ10,AL10)-SUM(AG10,AK10)&gt;0,SUM(AE10:AF10,AH10:AJ10,AL10)-SUM(AG10,AK10),"")</f>
        <v>45.599999999999994</v>
      </c>
      <c r="AU10" s="40">
        <f>IF(SUM(AO10,AP10,AT10)&gt;0,SUM(AO10,AP10,AT10),"")</f>
        <v>124.19999999999999</v>
      </c>
      <c r="AV10" s="18">
        <v>18.600000000000001</v>
      </c>
      <c r="AW10" s="18">
        <v>8.4</v>
      </c>
      <c r="AX10" s="18">
        <v>0</v>
      </c>
      <c r="AY10" s="18">
        <v>0</v>
      </c>
      <c r="AZ10" s="18">
        <v>18.2</v>
      </c>
      <c r="BA10" s="18">
        <v>7.7</v>
      </c>
      <c r="BB10" s="18">
        <v>0.2</v>
      </c>
      <c r="BC10" s="18">
        <v>0</v>
      </c>
      <c r="BD10" s="18"/>
      <c r="BE10" s="18"/>
      <c r="BF10" s="18"/>
      <c r="BG10" s="18"/>
      <c r="BH10" s="18">
        <v>18.600000000000001</v>
      </c>
      <c r="BI10" s="18">
        <v>8.4</v>
      </c>
      <c r="BJ10" s="18">
        <v>0.6</v>
      </c>
      <c r="BK10" s="18">
        <v>0</v>
      </c>
      <c r="BL10" s="18">
        <v>18.2</v>
      </c>
      <c r="BM10" s="18">
        <v>7.7</v>
      </c>
      <c r="BN10" s="18">
        <v>0.2</v>
      </c>
      <c r="BO10" s="18">
        <v>0</v>
      </c>
      <c r="BP10" s="28"/>
      <c r="BQ10" s="11">
        <f>IF(SUM(AW10,BA10)&gt;0,SUM(AW10,BA10),"")</f>
        <v>16.100000000000001</v>
      </c>
      <c r="BR10" s="11">
        <f>IF(SUM(AV10:AW10,AY10:BA10,BC10)-AX10-BB10&gt;0,SUM(AV10:AW10,AY10:BA10,BC10)-AX10-BB10,"")</f>
        <v>52.7</v>
      </c>
      <c r="BS10" s="11" t="str">
        <f>IF(SUM(BD10:BE10,BG10)-BF10&gt;0,SUM(BD10:BE10,BG10)-BF10,"")</f>
        <v/>
      </c>
      <c r="BT10" s="11">
        <f>IF(SUM(AW10,BA10,BE10)&gt;0,SUM(AW10,BA10,BE10),"")</f>
        <v>16.100000000000001</v>
      </c>
      <c r="BU10" s="11">
        <f>IF(SUM(BR10,BS10)&gt;0,SUM(BR10,BS10),"")</f>
        <v>52.7</v>
      </c>
      <c r="BV10" s="11">
        <f>IF(SUM(BI10,BM10)&gt;0,SUM(BI10,BM10),"")</f>
        <v>16.100000000000001</v>
      </c>
      <c r="BW10" s="11">
        <f>IF(SUM(BH10:BI10,BK10:BM10,BO10)-SUM(BJ10,BN10)&gt;0,SUM(BH10:BI10,BK10:BM10,BO10)-SUM(BJ10,BN10),"")</f>
        <v>52.100000000000009</v>
      </c>
      <c r="BX10" s="11">
        <f>IF(SUM(BR10,BS10,BW10)&gt;0,SUM(BR10,BS10,BW10),"")</f>
        <v>104.80000000000001</v>
      </c>
      <c r="BY10" s="19">
        <v>19</v>
      </c>
      <c r="BZ10" s="19">
        <v>8.4</v>
      </c>
      <c r="CA10" s="19">
        <v>0.2</v>
      </c>
      <c r="CB10" s="19">
        <v>0</v>
      </c>
      <c r="CC10" s="19">
        <v>18.2</v>
      </c>
      <c r="CD10" s="19">
        <v>7.7</v>
      </c>
      <c r="CE10" s="19">
        <v>0</v>
      </c>
      <c r="CF10" s="19">
        <v>0</v>
      </c>
      <c r="CG10" s="19"/>
      <c r="CH10" s="19"/>
      <c r="CI10" s="19"/>
      <c r="CJ10" s="19"/>
      <c r="CK10" s="19">
        <v>18.7</v>
      </c>
      <c r="CL10" s="19">
        <v>8.4</v>
      </c>
      <c r="CM10" s="19">
        <v>0.8</v>
      </c>
      <c r="CN10" s="19">
        <v>0</v>
      </c>
      <c r="CO10" s="19">
        <v>18.5</v>
      </c>
      <c r="CP10" s="19">
        <v>7.7</v>
      </c>
      <c r="CQ10" s="19">
        <v>0.2</v>
      </c>
      <c r="CR10" s="19">
        <v>0</v>
      </c>
      <c r="CS10" s="27"/>
      <c r="CT10" s="40">
        <f>IF(SUM(BZ10,CD10)&gt;0,SUM(BZ10,CD10),"")</f>
        <v>16.100000000000001</v>
      </c>
      <c r="CU10" s="40">
        <f>IF(SUM(BY10:BZ10,CB10:CD10,CF10)-CA10-CE10&gt;0,SUM(BY10:BZ10,CB10:CD10,CF10)-CA10-CE10,"")</f>
        <v>53.099999999999994</v>
      </c>
      <c r="CV10" s="40" t="str">
        <f>IF(SUM(CG10:CH10,CJ10)-CI10&gt;0,SUM(CG10:CH10,CJ10)-CI10,"")</f>
        <v/>
      </c>
      <c r="CW10" s="40">
        <f>IF(SUM(BZ10,CD10,CH10)&gt;0,SUM(BZ10,CD10,CH10),"")</f>
        <v>16.100000000000001</v>
      </c>
      <c r="CX10" s="40">
        <f>IF(SUM(CU10,CV10)&gt;0,SUM(CU10,CV10),"")</f>
        <v>53.099999999999994</v>
      </c>
      <c r="CY10" s="40">
        <f>IF(SUM(CL10,CP10)&gt;0,SUM(CL10,CP10),"")</f>
        <v>16.100000000000001</v>
      </c>
      <c r="CZ10" s="40">
        <f>IF(SUM(CK10:CL10,CN10:CP10,CR10)-SUM(CM10,CQ10)&gt;0,SUM(CK10:CL10,CN10:CP10,CR10)-SUM(CM10,CQ10),"")</f>
        <v>52.300000000000004</v>
      </c>
      <c r="DA10" s="40">
        <f>IF(SUM(CU10,CV10,CZ10)&gt;0,SUM(CU10,CV10,CZ10),"")</f>
        <v>105.4</v>
      </c>
      <c r="DB10" s="51" t="str">
        <f>IF(MAX(DY10,FA10,GC10,HE10,IG10,JI10,KK10,LM10,MO10,NQ10,OS10,PU10,QW10,RY10,TA10)-IF(L10="",0,L10)&gt;0.001,MAX(DY10,FA10,GC10,HE10,IG10,JI10,KK10,LM10,MO10,NQ10,OS10,PU10,QW10,RY10,TA10)-IF(L10="",0,L10),"")</f>
        <v/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>
        <v>18.399999999999999</v>
      </c>
      <c r="EG10" s="18">
        <v>5.2</v>
      </c>
      <c r="EH10" s="18">
        <v>0.6</v>
      </c>
      <c r="EI10" s="18">
        <v>0</v>
      </c>
      <c r="EJ10" s="18">
        <v>19</v>
      </c>
      <c r="EK10" s="18">
        <v>8.4</v>
      </c>
      <c r="EL10" s="18">
        <v>0</v>
      </c>
      <c r="EM10" s="18">
        <v>0</v>
      </c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>
        <f>IF(SUM(EG10,EK10)&gt;0,SUM(EG10,EK10),"")</f>
        <v>13.600000000000001</v>
      </c>
      <c r="FA10" s="11">
        <f>IF(SUM(EF10:EG10,EI10:EK10,EM10)-EH10-EL10&gt;0,SUM(EF10:EG10,EI10:EK10,EM10)-EH10-EL10,"")</f>
        <v>50.399999999999991</v>
      </c>
      <c r="FB10" s="11" t="str">
        <f>IF(SUM(EN10:EO10,EQ10)-EP10&gt;0,SUM(EN10:EO10,EQ10)-EP10,"")</f>
        <v/>
      </c>
      <c r="FC10" s="11">
        <f>IF(SUM(EG10,EK10,EO10)&gt;0,SUM(EG10,EK10,EO10),"")</f>
        <v>13.600000000000001</v>
      </c>
      <c r="FD10" s="11">
        <f>IF(SUM(FA10,FB10)&gt;0,SUM(FA10,FB10),"")</f>
        <v>50.399999999999991</v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>
        <f>IF(SUM(FA10,FB10,FF10)&gt;0,SUM(FA10,FB10,FF10),"")</f>
        <v>50.399999999999991</v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18.8</v>
      </c>
      <c r="TI10" s="26">
        <f>IF($CS10="P",BZ10,(BZ10+AW10)/2)</f>
        <v>8.4</v>
      </c>
      <c r="TJ10" s="26">
        <f>IF($CS10="P",CA10,(CA10+AX10)/2)</f>
        <v>0.1</v>
      </c>
      <c r="TK10" s="26">
        <f>IF($CS10="P",CB10,(CB10+AY10)/2)</f>
        <v>0</v>
      </c>
      <c r="TL10" s="26">
        <f>IF($CS10="P",CC10,(CC10+AZ10)/2)</f>
        <v>18.2</v>
      </c>
      <c r="TM10" s="26">
        <f>IF($CS10="P",CD10,(CD10+BA10)/2)</f>
        <v>7.7</v>
      </c>
      <c r="TN10" s="26">
        <f>IF($CS10="P",CE10,(CE10+BB10)/2)</f>
        <v>0.1</v>
      </c>
      <c r="TO10" s="26">
        <f>IF($CS10="P",CF10,(CF10+BC10)/2)</f>
        <v>0</v>
      </c>
      <c r="TP10" s="26">
        <f>IF($CS10="P",CG10,(CG10+BD10)/2)</f>
        <v>0</v>
      </c>
      <c r="TQ10" s="26">
        <f>IF($CS10="P",CH10,(CH10+BE10)/2)</f>
        <v>0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18.649999999999999</v>
      </c>
      <c r="TU10" s="26">
        <f>IF($CS10="P",CL10,(CL10+BI10)/2)</f>
        <v>8.4</v>
      </c>
      <c r="TV10" s="26">
        <f>IF($CS10="P",CM10,(CM10+BJ10)/2)</f>
        <v>0.7</v>
      </c>
      <c r="TW10" s="26">
        <f>IF($CS10="P",CN10,(CN10+BK10)/2)</f>
        <v>0</v>
      </c>
      <c r="TX10" s="26">
        <f>IF($CS10="P",CO10,(CO10+BL10)/2)</f>
        <v>18.350000000000001</v>
      </c>
      <c r="TY10" s="26">
        <f>IF($CS10="P",CP10,(CP10+BM10)/2)</f>
        <v>7.7</v>
      </c>
      <c r="TZ10" s="26">
        <f>IF($CS10="P",CQ10,(CQ10+BN10)/2)</f>
        <v>0.2</v>
      </c>
      <c r="UA10" s="26">
        <f>IF($CS10="P",CR10,(CR10+BO10)/2)</f>
        <v>0</v>
      </c>
      <c r="UB10" s="28" t="s">
        <v>53</v>
      </c>
      <c r="UC10" s="11">
        <f>IF(SUM(TI10,TM10)&gt;0,SUM(TI10,TM10),"")</f>
        <v>16.100000000000001</v>
      </c>
      <c r="UD10" s="11">
        <f>IF(SUM(TH10:TI10,TK10:TM10,TO10)-TJ10-TN10&gt;0,SUM(TH10:TI10,TK10:TM10,TO10)-TJ10-TN10,"")</f>
        <v>52.900000000000006</v>
      </c>
      <c r="UE10" s="11" t="str">
        <f>IF(SUM(TP10:TQ10,TS10)-TR10&gt;0,SUM(TP10:TQ10,TS10)-TR10,"")</f>
        <v/>
      </c>
      <c r="UF10" s="11">
        <f>IF(SUM(TI10,TM10,TQ10)&gt;0,SUM(TI10,TM10,TQ10),"")</f>
        <v>16.100000000000001</v>
      </c>
      <c r="UG10" s="11">
        <f>IF(SUM(UD10,UE10)&gt;0,SUM(UD10,UE10),"")</f>
        <v>52.900000000000006</v>
      </c>
      <c r="UH10" s="11">
        <f>IF(SUM(TU10,TY10)&gt;0,SUM(TU10,TY10),"")</f>
        <v>16.100000000000001</v>
      </c>
      <c r="UI10" s="11">
        <f>IF(SUM(TT10:TU10,TW10:TY10,UA10)-SUM(TV10,TZ10)&gt;0,SUM(TT10:TU10,TW10:TY10,UA10)-SUM(TV10,TZ10),"")</f>
        <v>52.2</v>
      </c>
      <c r="UJ10" s="11">
        <f>IF(SUM(UD10,UE10,UI10)&gt;0,SUM(UD10,UE10,UI10),"")</f>
        <v>105.10000000000001</v>
      </c>
    </row>
    <row r="11" spans="1:556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155</v>
      </c>
      <c r="C11" s="4" t="s">
        <v>5</v>
      </c>
      <c r="D11" s="4">
        <v>2005</v>
      </c>
      <c r="E11" s="9">
        <f>SUM(J11:P11)+SUM(J11:M11)*0.0000001+SUM(J11)*0.0000000000001</f>
        <v>155.90001053000532</v>
      </c>
      <c r="F11" s="3" t="str">
        <f>IF(OR(AND(AN11&gt;=AU$34,AO11&gt;=AU$38,AN11&lt;&gt;"",AM11=""),AND(AS11&gt;=AU$34,AT11&gt;=AU$38,AS11&lt;&gt;"",AM11=""),AND(BQ11&gt;=BX$34,BR11&gt;=BX$38,BQ11&lt;&gt;"",BP11=""),AND(BV11&gt;=BX$34,BW11&gt;=BX$38,BV11&lt;&gt;"",BP11=""),AND(CT11&gt;=DA$34,CU11&gt;=DA$38,CT11&lt;&gt;"",CS11=""),AND(CY11&gt;=DA$34,CZ11&gt;=DA$38,CY11&lt;&gt;""),AND(DX11&gt;=EE$34,DY11&gt;=EE$38,DX11&lt;&gt;""),AND(EC11&gt;=EE$34,ED11&gt;=EE$38,EC11&lt;&gt;""),AND(EZ11&gt;=FG$34,FA11&gt;=FG$38,EZ11&lt;&gt;""),AND(FE11&gt;=FG$34,FF11&gt;=FG$38,FE11&lt;&gt;""),AND(GB11&gt;=GI$34,GC11&gt;=GI$38,GB11&lt;&gt;""),AND(GG11&gt;=GI$34,GH11&gt;=GI$38,GG11&lt;&gt;""),AND(HD11&gt;=HK$34,HE11&gt;=HK$38,HD11&lt;&gt;""),AND(HI11&gt;=HK$34,HJ11&gt;=HK$38,HI11&lt;&gt;""),AND(IF11&gt;=IM$34,IG11&gt;=IM$38,IF11&lt;&gt;""),AND(IK11&gt;=IM$34,IL11&gt;=IM$38,IK11&lt;&gt;""),AND(JH11&gt;=JO$34,JI11&gt;=JO$38,JH11&lt;&gt;""),AND(JM11&gt;=JO$34,JN11&gt;=JO$38,JM11&lt;&gt;""),AND(KJ11&gt;=KQ$34,KK11&gt;=KQ$38,KJ11&lt;&gt;""),AND(KO11&gt;=KQ$34,KP11&gt;=KQ$38,KO11&lt;&gt;""),AND(LL11&gt;=LS$34,LM11&gt;=LS$38,LL11&lt;&gt;""),AND(LQ11&gt;=LS$34,LR11&gt;=LS$38,LQ11&lt;&gt;""),AND(MN11&gt;=MU$34,MO11&gt;=MU$38,MN11&lt;&gt;""),AND(MS11&gt;=MU$34,MT11&gt;=MU$38,MS11&lt;&gt;""),AND(NP11&gt;=NW$34,NQ11&gt;=NW$38,NP11&lt;&gt;""),AND(NU11&gt;=NW$34,NV11&gt;=NW$38,NU11&lt;&gt;""),AND(OR11&gt;=OY$34,OS11&gt;=OY$38,OR11&lt;&gt;""),AND(OW11&gt;=OY$34,OX11&gt;=OY$38,OW11&lt;&gt;""),AND(PT11&gt;=QA$34,PU11&gt;=QA$38,PT11&lt;&gt;""),AND(PY11&gt;=QA$34,PZ11&gt;=QA$38,PY11&lt;&gt;""),AND(QV11&gt;=RC$34,QW11&gt;=RC$38,QV11&lt;&gt;""),AND(RA11&gt;=RC$34,RB11&gt;=RC$38,RA11&lt;&gt;""),AND(RX11&gt;=SE$34,RY11&gt;=SE$38,RX11&lt;&gt;""),AND(SC11&gt;=SE$34,SD11&gt;=SE$38,SC11&lt;&gt;""),AND(SZ11&gt;=TG$34,TA11&gt;=TG$38,SZ11&lt;&gt;""),AND(TF11&gt;=TG$34,TG11&gt;=TG$38,TF11&lt;&gt;"")),"P","")</f>
        <v>P</v>
      </c>
      <c r="G11" s="3" t="str">
        <f>IF(OR(AND(AO11&gt;=AU$38,AO11&lt;&gt;"",AM11=""),AND(AT11&gt;=AU$38,AT11&lt;&gt;"",AM11=""),AND(BR11&gt;=BX$38,BR11&lt;&gt;"",BP11=""),AND(BW11&gt;=BX$38,BW11&lt;&gt;"",BP11=""),AND(CU11&gt;=DA$38,CU11&lt;&gt;"",CS11=""),AND(CZ11&gt;=DA$38,CZ11&lt;&gt;"",CS11=""),AND(DY11&gt;=EE$38,DY11&lt;&gt;""),AND(ED11&gt;=EE$38,ED11&lt;&gt;""),AND(FA11&gt;=FG$38,FA11&lt;&gt;""),AND(FF11&gt;=FG$38,FF11&lt;&gt;""),AND(GC11&gt;=GI$38,GC11&lt;&gt;""),AND(GH11&gt;=GI$38,GH11&lt;&gt;""),AND(HE11&gt;=HK$38,HE11&lt;&gt;""),AND(HJ11&gt;=HK$38,HJ11&lt;&gt;""),AND(IG11&gt;=IM$38,IG11&lt;&gt;""),AND(IL11&gt;=IM$38,IL11&lt;&gt;""),AND(JI11&gt;=JO$38,JI11&lt;&gt;""),AND(JN11&gt;=JO$38,JN11&lt;&gt;""),AND(KK11&gt;=KQ$38,KK11&lt;&gt;""),AND(KP11&gt;=KQ$38,KP11&lt;&gt;""),AND(LM11&gt;=LS$38,LM11&lt;&gt;""),AND(LR11&gt;=LS$38,LR11&lt;&gt;""),AND(MO11&gt;=MU$38,MO11&lt;&gt;""),AND(MT11&gt;=MU$38,MT11&lt;&gt;""),AND(NQ11&gt;=NW$38,NQ11&lt;&gt;""),AND(NV11&gt;=NW$38,NV11&lt;&gt;""),AND(OS11&gt;=OY$38,OS11&lt;&gt;""),AND(OX11&gt;=OY$38,OX11&lt;&gt;""),AND(PU11&gt;=QA$38,PU11&lt;&gt;""),AND(PZ11&gt;=QA$38,PZ11&lt;&gt;""),AND(QW11&gt;=RC$38,QW11&lt;&gt;""),AND(RB11&gt;=RC$38,RB11&lt;&gt;""),AND(RY11&gt;=SE$38,RY11&lt;&gt;""),AND(SD11&gt;=SE$38,SD11&lt;&gt;""),AND(TA11&gt;=TG$38,TA11&lt;&gt;""),AND(TG11&gt;=TG$38,TG11&lt;&gt;"")),"P","")</f>
        <v>P</v>
      </c>
      <c r="H11" s="36" t="str">
        <f>IF(AND(G11="P",F11=""),"No DD",IF(OR(AND(AQ11&gt;=AU$37,AR11&gt;=AU$41,AQ11&lt;&gt;"",AM11=""),AND(AS11&gt;=AU$37,AT11&gt;=AU$41,AS11&lt;&gt;"",AM11=""),AND(BT11&gt;=BX$37,BU11&gt;=BX$41,BT11&lt;&gt;"",BP11=""),AND(BV11&gt;=BX$37,BW11&gt;=BX$41,BV11&lt;&gt;"",BP11=""),AND(CW11&gt;=DA$37,CX11&gt;=DA$41,CW11&lt;&gt;"",CS11=""),AND(CY11&gt;=DA$37,CZ11&gt;=DA$41,CY11&lt;&gt;"",CS11=""),AND(EA11&gt;=EE$37,EB11&gt;=EE$41,EA11&lt;&gt;""),AND(EC11&gt;=EE$37,ED11&gt;=EE$41,EC11&lt;&gt;""),AND(FC11&gt;=FG$37,FD11&gt;=FG$41,FC11&lt;&gt;""),AND(FE11&gt;=FG$37,FF11&gt;=FG$41,FE11&lt;&gt;""),AND(GE11&gt;=GI$37,GF11&gt;=GI$41,GE11&lt;&gt;""),AND(GG11&gt;=GI$37,GH11&gt;=GI$41,GG11&lt;&gt;""),AND(HG11&gt;=HK$37,HH11&gt;=HK$41,HG11&lt;&gt;""),AND(HI11&gt;=HK$37,HJ11&gt;=HK$41,HI11&lt;&gt;""),AND(II11&gt;=IM$37,IJ11&gt;=IM$41,II11&lt;&gt;""),AND(IK11&gt;=IM$37,IL11&gt;=IM$41,IK11&lt;&gt;""),AND(JK11&gt;=JO$37,JL11&gt;=JO$41,JK11&lt;&gt;""),AND(JM11&gt;=JO$37,JN11&gt;=JO$41,JM11&lt;&gt;""),AND(KM11&gt;=KQ$37,KN11&gt;=KQ$41,KM11&lt;&gt;""),AND(KO11&gt;=KQ$37,KP11&gt;=KQ$41,KO11&lt;&gt;""),AND(LO11&gt;=LS$37,LP11&gt;=LS$41,LO11&lt;&gt;""),AND(LQ11&gt;=LS$37,LR11&gt;=LS$41,LQ11&lt;&gt;""),AND(MQ11&gt;=MU$37,MR11&gt;=MU$41,MQ11&lt;&gt;""),AND(MS11&gt;=MU$37,MT11&gt;=MU$41,MS11&lt;&gt;""),AND(NS11&gt;=NW$37,NT11&gt;=NW$41,NS11&lt;&gt;""),AND(NU11&gt;=NW$37,NV11&gt;=NW$41,NU11&lt;&gt;""),AND(OU11&gt;=OY$37,OV11&gt;=OY$41,OU11&lt;&gt;""),AND(OW11&gt;=OY$37,OX11&gt;=OY$41,OW11&lt;&gt;""),AND(PW11&gt;=QA$37,PX11&gt;=QA$41,PW11&lt;&gt;""),AND(PY11&gt;=QA$37,PZ11&gt;=QA$41,PY11&lt;&gt;""),AND(QY11&gt;=RC$37,QZ11&gt;=RC$41,QY11&lt;&gt;""),AND(RA11&gt;=RC$37,RB11&gt;=RC$41,RA11&lt;&gt;""),AND(SA11&gt;=SE$37,SB11&gt;=SE$41,SA11&lt;&gt;""),AND(SC11&gt;=SE$37,SD11&gt;=SE$41,SC11&lt;&gt;""),AND(TC11&gt;=TG$37,TD11&gt;=TG$41,TC11&lt;&gt;""),AND(TE11&gt;=TG$37,TF11&gt;=TG$41,TE11&lt;&gt;"")),"Merit",IF(OR(AND(AQ11&gt;=AU$36,AR11&gt;=AU$40,AQ11&lt;&gt;"",AM11=""),AND(AS11&gt;=AU$36,AT11&gt;=AU$40,AS11&lt;&gt;"",AM11=""),AND(BT11&gt;=BX$36,BU11&gt;=BX$40,BT11&lt;&gt;"",BP11=""),AND(BV11&gt;=BX$36,BW11&gt;=BX$40,BV11&lt;&gt;"",BP11=""),AND(CW11&gt;=DA$36,CX11&gt;=DA$40,CW11&lt;&gt;"",CS11=""),AND(CY11&gt;=DA$36,CZ11&gt;=DA$40,CY11&lt;&gt;"",CS11=""),AND(EA11&gt;=EE$36,EB11&gt;=EE$40,EA11&lt;&gt;""),AND(EC11&gt;=EE$36,ED11&gt;=EE$40,EC11&lt;&gt;""),AND(FC11&gt;=FG$36,FD11&gt;=FG$40,FC11&lt;&gt;""),AND(FE11&gt;=FG$36,FF11&gt;=FG$40,FE11&lt;&gt;""),AND(GE11&gt;=GI$36,GF11&gt;=GI$40,GE11&lt;&gt;""),AND(GG11&gt;=GI$36,GH11&gt;=GI$40,GG11&lt;&gt;""),AND(HG11&gt;=HK$36,HH11&gt;=HK$40,HG11&lt;&gt;""),AND(HI11&gt;=HK$36,HJ11&gt;=HK$40,HI11&lt;&gt;""),AND(II11&gt;=IM$36,IJ11&gt;=IM$40,II11&lt;&gt;""),AND(IK11&gt;=IM$36,IL11&gt;=IM$40,IK11&lt;&gt;""),AND(JK11&gt;=JO$36,JL11&gt;=JO$40,JK11&lt;&gt;""),AND(JM11&gt;=JO$36,JN11&gt;=JO$40,JM11&lt;&gt;""),AND(KM11&gt;=KQ$36,KN11&gt;=KQ$40,KM11&lt;&gt;""),AND(KO11&gt;=KQ$36,KP11&gt;=KQ$40,KO11&lt;&gt;""),AND(LO11&gt;=LS$36,LP11&gt;=LS$40,LO11&lt;&gt;""),AND(LQ11&gt;=LS$36,LR11&gt;=LS$40,LQ11&lt;&gt;""),AND(MQ11&gt;=MU$36,MR11&gt;=MU$40,MQ11&lt;&gt;""),AND(MS11&gt;=MU$36,MT11&gt;=MU$40,MS11&lt;&gt;""),AND(NS11&gt;=NW$36,NT11&gt;=NW$40,NS11&lt;&gt;""),AND(NU11&gt;=NW$36,NV11&gt;=NW$40,NU11&lt;&gt;""),AND(OU11&gt;=OY$36,OV11&gt;=OY$40,OU11&lt;&gt;""),AND(OW11&gt;=OY$36,OX11&gt;=OY$40,OW11&lt;&gt;""),AND(PW11&gt;=QA$36,PX11&gt;=QA$40,PW11&lt;&gt;""),AND(PY11&gt;=QA$36,PZ11&gt;=QA$40,PY11&lt;&gt;""),AND(QY11&gt;=RC$36,QZ11&gt;=RC$40,QY11&lt;&gt;""),AND(RA11&gt;=RC$36,RB11&gt;=RC$40,RA11&lt;&gt;""),AND(SA11&gt;=SE$36,SB11&gt;=SE$40,SA11&lt;&gt;""),AND(SC11&gt;=SE$36,SD11&gt;=SE$40,SC11&lt;&gt;""),AND(TC11&gt;=TG$36,TD11&gt;=TG$40,TC11&lt;&gt;""),AND(TE11&gt;=TG$36,TF11&gt;=TG$40,TE11&lt;&gt;"")),"Excellence",IF(I11="P","Worlds Team",IF(F11="P","National Team","")))))</f>
        <v>Worlds Team</v>
      </c>
      <c r="I11" s="3" t="str">
        <f>IF(OR(AND(AQ11&gt;=AU$35,AR11&gt;=AU$39,AQ11&lt;&gt;"",AM11=""),AND(AS11&gt;=AU$35,AT11&gt;=AU$39,AS11&lt;&gt;"",AM11=""),AND(BT11&gt;=BX$35,BU11&gt;=BX$39,BT11&lt;&gt;"",BP11=""),AND(BV11&gt;=BX$35,BW11&gt;=BX$39,BV11&lt;&gt;"",BP11=""),AND(CW11&gt;=DA$35,CX11&gt;=DA$39,CW11&lt;&gt;"",CS11=""),AND(CY11&gt;=DA$35,CZ11&gt;=DA$39,CY11&lt;&gt;"",CS11=""),AND(EA11&gt;=EE$35,EB11&gt;=EE$39,EA11&lt;&gt;""),AND(EC11&gt;=EE$35,ED11&gt;=EE$39,EC11&lt;&gt;""),AND(FC11&gt;=FG$35,FD11&gt;=FG$39,FC11&lt;&gt;""),AND(FE11&gt;=FG$35,FF11&gt;=FG$39,FE11&lt;&gt;""),AND(GE11&gt;=GI$35,GF11&gt;=GI$39,GE11&lt;&gt;""),AND(GG11&gt;=GI$35,GH11&gt;=GI$39,GG11&lt;&gt;""),AND(HG11&gt;=HK$35,HH11&gt;=HK$39,HG11&lt;&gt;""),AND(HI11&gt;=HK$35,HJ11&gt;=HK$39,HI11&lt;&gt;""),AND(II11&gt;=IM$35,IJ11&gt;=IM$39,II11&lt;&gt;""),AND(IK11&gt;=IM$35,IL11&gt;=IM$39,IK11&lt;&gt;""),AND(JK11&gt;=JO$35,JL11&gt;=JO$39,JK11&lt;&gt;""),AND(JM11&gt;=JO$35,JN11&gt;=JO$39,JM11&lt;&gt;""),AND(KM11&gt;=KQ$35,KN11&gt;=KQ$39,KM11&lt;&gt;""),AND(KO11&gt;=KQ$35,KP11&gt;=KQ$39,KO11&lt;&gt;""),AND(LO11&gt;=LS$35,LP11&gt;=LS$39,LO11&lt;&gt;""),AND(LQ11&gt;=LS$35,LR11&gt;=LS$39,LQ11&lt;&gt;""),AND(MQ11&gt;=MU$35,MR11&gt;=MU$39,MQ11&lt;&gt;""),AND(MS11&gt;=MU$35,MT11&gt;=MU$39,MS11&lt;&gt;""),AND(NS11&gt;=NW$35,NT11&gt;=NW$39,NS11&lt;&gt;""),AND(NU11&gt;=NW$35,NV11&gt;=NW$39,NU11&lt;&gt;""),AND(OU11&gt;=OY$35,OV11&gt;=OY$39,OU11&lt;&gt;""),AND(OW11&gt;=OY$35,OX11&gt;=OY$39,OW11&lt;&gt;""),AND(PW11&gt;=QA$35,PX11&gt;=QA$39,PW11&lt;&gt;""),AND(PY11&gt;=QA$35,PZ11&gt;=QA$39,PY11&lt;&gt;""),AND(QY11&gt;=RC$35,QZ11&gt;=RC$39,QY11&lt;&gt;""),AND(RA11&gt;=RC$35,RB11&gt;=RC$39,RA11&lt;&gt;""),AND(SA11&gt;=SE$35,SB11&gt;=SE$39,SA11&lt;&gt;""),AND(SC11&gt;=SE$35,SD11&gt;=SE$39,SC11&lt;&gt;""),AND(TC11&gt;=TG$35,TD11&gt;=TG$39,TC11&lt;&gt;""),AND(TE11&gt;=TG$35,TF11&gt;=TG$39,TE11&lt;&gt;"")),"P","")</f>
        <v>P</v>
      </c>
      <c r="J11" s="8">
        <f>IF(COUNT(AO11,BR11,CU11)&gt;0,LARGE((AO11,BR11,CU11),1),0)</f>
        <v>53.1</v>
      </c>
      <c r="K11" s="8" t="str">
        <f>IF(J11=0,"",IF(J11=CU11,$BY$1,IF(J11=BR11,$AV$1,IF(J11=AO11,$S$1,""))))</f>
        <v>2024 3rd Domestic Trial</v>
      </c>
      <c r="L11" s="8">
        <f>IF(COUNT(AO11,BR11,CU11)&gt;1,LARGE((AO11,BR11,CU11),2),0)</f>
        <v>52.199999999999996</v>
      </c>
      <c r="M11" s="8" t="str">
        <f>IF(K11=0,"",IF(AND(L11=J11,L11=AO11,K11=BR11),$S$1,IF(AND(L11=J11,L11=AO11,L11=CU11),$S$1,IF(AND(L11=J11,L11=CU11,L11=BR11),$AV$1,IF(L11=CU11,$BY$1,IF(L11=BR11,$AV$1,IF(L11=AO11,$S$1,"")))))))</f>
        <v>2025 Nationals</v>
      </c>
      <c r="N11" s="8">
        <f>IF(MAX(AT11,BW11,CZ11)&gt;0,MAX(AT11,BW11,CZ11),0)</f>
        <v>50.6</v>
      </c>
      <c r="O11" s="8" t="str">
        <f>IF(N11=0,"",IF(N11=CZ11,$BY$1,IF(N11=BW11,$AV$1,IF(N11=AT11,$S$1,""))))</f>
        <v>2024 3rd Domestic Trial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18.899999999999999</v>
      </c>
      <c r="T11" s="19">
        <v>7.7</v>
      </c>
      <c r="U11" s="19">
        <v>0</v>
      </c>
      <c r="V11" s="19">
        <v>0.3</v>
      </c>
      <c r="W11" s="19">
        <v>19</v>
      </c>
      <c r="X11" s="19">
        <v>7.2</v>
      </c>
      <c r="Y11" s="19">
        <v>0</v>
      </c>
      <c r="Z11" s="19">
        <v>0</v>
      </c>
      <c r="AA11" s="19">
        <v>18.600000000000001</v>
      </c>
      <c r="AB11" s="19">
        <v>7.2</v>
      </c>
      <c r="AC11" s="19">
        <v>0.6</v>
      </c>
      <c r="AD11" s="19">
        <v>0</v>
      </c>
      <c r="AE11" s="19">
        <v>18.5</v>
      </c>
      <c r="AF11" s="19">
        <v>6.9</v>
      </c>
      <c r="AG11" s="19">
        <v>0.2</v>
      </c>
      <c r="AH11" s="19">
        <v>0</v>
      </c>
      <c r="AI11" s="19">
        <v>18.399999999999999</v>
      </c>
      <c r="AJ11" s="19">
        <v>7.2</v>
      </c>
      <c r="AK11" s="19">
        <v>0.2</v>
      </c>
      <c r="AL11" s="19">
        <v>0</v>
      </c>
      <c r="AM11" s="27"/>
      <c r="AN11" s="40">
        <f>IF(SUM(T11,X11)&gt;0,SUM(T11,X11),"")</f>
        <v>14.9</v>
      </c>
      <c r="AO11" s="40">
        <f>IF(SUM(S11:T11,V11:X11,Z11)-U11-Y11&gt;0,SUM(S11:T11,V11:X11,Z11)-U11-Y11,"")</f>
        <v>53.1</v>
      </c>
      <c r="AP11" s="40">
        <f>IF(SUM(AA11:AB11,AD11)-AC11&gt;0,SUM(AA11:AB11,AD11)-AC11,"")</f>
        <v>25.2</v>
      </c>
      <c r="AQ11" s="40">
        <f>IF(SUM(T11,X11,AB11)&gt;0,SUM(T11,X11,AB11),"")</f>
        <v>22.1</v>
      </c>
      <c r="AR11" s="40">
        <f>IF(SUM(AO11,AP11)&gt;0,SUM(AO11,AP11),"")</f>
        <v>78.3</v>
      </c>
      <c r="AS11" s="40">
        <f>IF(SUM(AF11,AJ11)&gt;0,SUM(AF11,AJ11),"")</f>
        <v>14.100000000000001</v>
      </c>
      <c r="AT11" s="40">
        <f>IF(SUM(AE11:AF11,AH11:AJ11,AL11)-SUM(AG11,AK11)&gt;0,SUM(AE11:AF11,AH11:AJ11,AL11)-SUM(AG11,AK11),"")</f>
        <v>50.6</v>
      </c>
      <c r="AU11" s="40">
        <f>IF(SUM(AO11,AP11,AT11)&gt;0,SUM(AO11,AP11,AT11),"")</f>
        <v>128.9</v>
      </c>
      <c r="AV11" s="18">
        <v>17.600000000000001</v>
      </c>
      <c r="AW11" s="18">
        <v>5.3</v>
      </c>
      <c r="AX11" s="18">
        <v>1</v>
      </c>
      <c r="AY11" s="18">
        <v>0.15</v>
      </c>
      <c r="AZ11" s="18">
        <v>18.7</v>
      </c>
      <c r="BA11" s="18">
        <v>7.65</v>
      </c>
      <c r="BB11" s="18">
        <v>0</v>
      </c>
      <c r="BC11" s="18">
        <v>0.15</v>
      </c>
      <c r="BD11" s="18"/>
      <c r="BE11" s="18"/>
      <c r="BF11" s="18"/>
      <c r="BG11" s="18"/>
      <c r="BH11" s="18">
        <v>9.25</v>
      </c>
      <c r="BI11" s="18">
        <v>3.45</v>
      </c>
      <c r="BJ11" s="18">
        <v>0.1</v>
      </c>
      <c r="BK11" s="18">
        <v>0</v>
      </c>
      <c r="BL11" s="18">
        <v>9.1999999999999993</v>
      </c>
      <c r="BM11" s="18">
        <v>3.6</v>
      </c>
      <c r="BN11" s="18">
        <v>0.1</v>
      </c>
      <c r="BO11" s="18">
        <v>0</v>
      </c>
      <c r="BP11" s="28" t="s">
        <v>53</v>
      </c>
      <c r="BQ11" s="11">
        <f>IF(SUM(AW11,BA11)&gt;0,SUM(AW11,BA11),"")</f>
        <v>12.95</v>
      </c>
      <c r="BR11" s="11">
        <f>IF(SUM(AV11:AW11,AY11:BA11,BC11)-AX11-BB11&gt;0,SUM(AV11:AW11,AY11:BA11,BC11)-AX11-BB11,"")</f>
        <v>48.55</v>
      </c>
      <c r="BS11" s="11" t="str">
        <f>IF(SUM(BD11:BE11,BG11)-BF11&gt;0,SUM(BD11:BE11,BG11)-BF11,"")</f>
        <v/>
      </c>
      <c r="BT11" s="11">
        <f>IF(SUM(AW11,BA11,BE11)&gt;0,SUM(AW11,BA11,BE11),"")</f>
        <v>12.95</v>
      </c>
      <c r="BU11" s="11">
        <f>IF(SUM(BR11,BS11)&gt;0,SUM(BR11,BS11),"")</f>
        <v>48.55</v>
      </c>
      <c r="BV11" s="11">
        <f>IF(SUM(BI11,BM11)&gt;0,SUM(BI11,BM11),"")</f>
        <v>7.0500000000000007</v>
      </c>
      <c r="BW11" s="11">
        <f>IF(SUM(BH11:BI11,BK11:BM11,BO11)-SUM(BJ11,BN11)&gt;0,SUM(BH11:BI11,BK11:BM11,BO11)-SUM(BJ11,BN11),"")</f>
        <v>25.3</v>
      </c>
      <c r="BX11" s="11">
        <f>IF(SUM(BR11,BS11,BW11)&gt;0,SUM(BR11,BS11,BW11),"")</f>
        <v>73.849999999999994</v>
      </c>
      <c r="BY11" s="19">
        <v>18.8</v>
      </c>
      <c r="BZ11" s="19">
        <v>8.4</v>
      </c>
      <c r="CA11" s="19">
        <v>0</v>
      </c>
      <c r="CB11" s="19">
        <v>0</v>
      </c>
      <c r="CC11" s="19">
        <v>16.8</v>
      </c>
      <c r="CD11" s="19">
        <v>8.1</v>
      </c>
      <c r="CE11" s="19">
        <v>0.2</v>
      </c>
      <c r="CF11" s="19">
        <v>0.3</v>
      </c>
      <c r="CG11" s="19"/>
      <c r="CH11" s="19"/>
      <c r="CI11" s="19"/>
      <c r="CJ11" s="19"/>
      <c r="CK11" s="19">
        <v>16.3</v>
      </c>
      <c r="CL11" s="19">
        <v>7.6</v>
      </c>
      <c r="CM11" s="19">
        <v>1</v>
      </c>
      <c r="CN11" s="19">
        <v>0</v>
      </c>
      <c r="CO11" s="19">
        <v>18.399999999999999</v>
      </c>
      <c r="CP11" s="19">
        <v>8.1</v>
      </c>
      <c r="CQ11" s="19">
        <v>0.2</v>
      </c>
      <c r="CR11" s="19">
        <v>0.3</v>
      </c>
      <c r="CS11" s="27"/>
      <c r="CT11" s="40">
        <f>IF(SUM(BZ11,CD11)&gt;0,SUM(BZ11,CD11),"")</f>
        <v>16.5</v>
      </c>
      <c r="CU11" s="40">
        <f>IF(SUM(BY11:BZ11,CB11:CD11,CF11)-CA11-CE11&gt;0,SUM(BY11:BZ11,CB11:CD11,CF11)-CA11-CE11,"")</f>
        <v>52.199999999999996</v>
      </c>
      <c r="CV11" s="40" t="str">
        <f>IF(SUM(CG11:CH11,CJ11)-CI11&gt;0,SUM(CG11:CH11,CJ11)-CI11,"")</f>
        <v/>
      </c>
      <c r="CW11" s="40">
        <f>IF(SUM(BZ11,CD11,CH11)&gt;0,SUM(BZ11,CD11,CH11),"")</f>
        <v>16.5</v>
      </c>
      <c r="CX11" s="40">
        <f>IF(SUM(CU11,CV11)&gt;0,SUM(CU11,CV11),"")</f>
        <v>52.199999999999996</v>
      </c>
      <c r="CY11" s="40">
        <f>IF(SUM(CL11,CP11)&gt;0,SUM(CL11,CP11),"")</f>
        <v>15.7</v>
      </c>
      <c r="CZ11" s="40">
        <f>IF(SUM(CK11:CL11,CN11:CP11,CR11)-SUM(CM11,CQ11)&gt;0,SUM(CK11:CL11,CN11:CP11,CR11)-SUM(CM11,CQ11),"")</f>
        <v>49.499999999999993</v>
      </c>
      <c r="DA11" s="40">
        <f>IF(SUM(CU11,CV11,CZ11)&gt;0,SUM(CU11,CV11,CZ11),"")</f>
        <v>101.69999999999999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18.200000000000003</v>
      </c>
      <c r="TI11" s="26">
        <f>IF($CS11="P",BZ11,(BZ11+AW11)/2)</f>
        <v>6.85</v>
      </c>
      <c r="TJ11" s="26">
        <f>IF($CS11="P",CA11,(CA11+AX11)/2)</f>
        <v>0.5</v>
      </c>
      <c r="TK11" s="26">
        <f>IF($CS11="P",CB11,(CB11+AY11)/2)</f>
        <v>7.4999999999999997E-2</v>
      </c>
      <c r="TL11" s="26">
        <f>IF($CS11="P",CC11,(CC11+AZ11)/2)</f>
        <v>17.75</v>
      </c>
      <c r="TM11" s="26">
        <f>IF($CS11="P",CD11,(CD11+BA11)/2)</f>
        <v>7.875</v>
      </c>
      <c r="TN11" s="26">
        <f>IF($CS11="P",CE11,(CE11+BB11)/2)</f>
        <v>0.1</v>
      </c>
      <c r="TO11" s="26">
        <f>IF($CS11="P",CF11,(CF11+BC11)/2)</f>
        <v>0.22499999999999998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12.775</v>
      </c>
      <c r="TU11" s="26">
        <f>IF($CS11="P",CL11,(CL11+BI11)/2)</f>
        <v>5.5250000000000004</v>
      </c>
      <c r="TV11" s="26">
        <f>IF($CS11="P",CM11,(CM11+BJ11)/2)</f>
        <v>0.55000000000000004</v>
      </c>
      <c r="TW11" s="26">
        <f>IF($CS11="P",CN11,(CN11+BK11)/2)</f>
        <v>0</v>
      </c>
      <c r="TX11" s="26">
        <f>IF($CS11="P",CO11,(CO11+BL11)/2)</f>
        <v>13.799999999999999</v>
      </c>
      <c r="TY11" s="26">
        <f>IF($CS11="P",CP11,(CP11+BM11)/2)</f>
        <v>5.85</v>
      </c>
      <c r="TZ11" s="26">
        <f>IF($CS11="P",CQ11,(CQ11+BN11)/2)</f>
        <v>0.15000000000000002</v>
      </c>
      <c r="UA11" s="26">
        <f>IF($CS11="P",CR11,(CR11+BO11)/2)</f>
        <v>0.15</v>
      </c>
      <c r="UB11" s="28" t="s">
        <v>53</v>
      </c>
      <c r="UC11" s="11">
        <f>IF(SUM(TI11,TM11)&gt;0,SUM(TI11,TM11),"")</f>
        <v>14.725</v>
      </c>
      <c r="UD11" s="11">
        <f>IF(SUM(TH11:TI11,TK11:TM11,TO11)-TJ11-TN11&gt;0,SUM(TH11:TI11,TK11:TM11,TO11)-TJ11-TN11,"")</f>
        <v>50.375</v>
      </c>
      <c r="UE11" s="11" t="str">
        <f>IF(SUM(TP11:TQ11,TS11)-TR11&gt;0,SUM(TP11:TQ11,TS11)-TR11,"")</f>
        <v/>
      </c>
      <c r="UF11" s="11">
        <f>IF(SUM(TI11,TM11,TQ11)&gt;0,SUM(TI11,TM11,TQ11),"")</f>
        <v>14.725</v>
      </c>
      <c r="UG11" s="11">
        <f>IF(SUM(UD11,UE11)&gt;0,SUM(UD11,UE11),"")</f>
        <v>50.375</v>
      </c>
      <c r="UH11" s="11">
        <f>IF(SUM(TU11,TY11)&gt;0,SUM(TU11,TY11),"")</f>
        <v>11.375</v>
      </c>
      <c r="UI11" s="11">
        <f>IF(SUM(TT11:TU11,TW11:TY11,UA11)-SUM(TV11,TZ11)&gt;0,SUM(TT11:TU11,TW11:TY11,UA11)-SUM(TV11,TZ11),"")</f>
        <v>37.4</v>
      </c>
      <c r="UJ11" s="11">
        <f>IF(SUM(UD11,UE11,UI11)&gt;0,SUM(UD11,UE11,UI11),"")</f>
        <v>87.775000000000006</v>
      </c>
    </row>
    <row r="12" spans="1:556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143</v>
      </c>
      <c r="C12" s="4" t="s">
        <v>7</v>
      </c>
      <c r="D12" s="4">
        <v>2006</v>
      </c>
      <c r="E12" s="9">
        <f>SUM(J12:P12)+SUM(J12:M12)*0.0000001+SUM(J12)*0.0000000000001</f>
        <v>155.60001051000529</v>
      </c>
      <c r="F12" s="3" t="str">
        <f>IF(OR(AND(AN12&gt;=AU$34,AO12&gt;=AU$38,AN12&lt;&gt;"",AM12=""),AND(AS12&gt;=AU$34,AT12&gt;=AU$38,AS12&lt;&gt;"",AM12=""),AND(BQ12&gt;=BX$34,BR12&gt;=BX$38,BQ12&lt;&gt;"",BP12=""),AND(BV12&gt;=BX$34,BW12&gt;=BX$38,BV12&lt;&gt;"",BP12=""),AND(CT12&gt;=DA$34,CU12&gt;=DA$38,CT12&lt;&gt;"",CS12=""),AND(CY12&gt;=DA$34,CZ12&gt;=DA$38,CY12&lt;&gt;""),AND(DX12&gt;=EE$34,DY12&gt;=EE$38,DX12&lt;&gt;""),AND(EC12&gt;=EE$34,ED12&gt;=EE$38,EC12&lt;&gt;""),AND(EZ12&gt;=FG$34,FA12&gt;=FG$38,EZ12&lt;&gt;""),AND(FE12&gt;=FG$34,FF12&gt;=FG$38,FE12&lt;&gt;""),AND(GB12&gt;=GI$34,GC12&gt;=GI$38,GB12&lt;&gt;""),AND(GG12&gt;=GI$34,GH12&gt;=GI$38,GG12&lt;&gt;""),AND(HD12&gt;=HK$34,HE12&gt;=HK$38,HD12&lt;&gt;""),AND(HI12&gt;=HK$34,HJ12&gt;=HK$38,HI12&lt;&gt;""),AND(IF12&gt;=IM$34,IG12&gt;=IM$38,IF12&lt;&gt;""),AND(IK12&gt;=IM$34,IL12&gt;=IM$38,IK12&lt;&gt;""),AND(JH12&gt;=JO$34,JI12&gt;=JO$38,JH12&lt;&gt;""),AND(JM12&gt;=JO$34,JN12&gt;=JO$38,JM12&lt;&gt;""),AND(KJ12&gt;=KQ$34,KK12&gt;=KQ$38,KJ12&lt;&gt;""),AND(KO12&gt;=KQ$34,KP12&gt;=KQ$38,KO12&lt;&gt;""),AND(LL12&gt;=LS$34,LM12&gt;=LS$38,LL12&lt;&gt;""),AND(LQ12&gt;=LS$34,LR12&gt;=LS$38,LQ12&lt;&gt;""),AND(MN12&gt;=MU$34,MO12&gt;=MU$38,MN12&lt;&gt;""),AND(MS12&gt;=MU$34,MT12&gt;=MU$38,MS12&lt;&gt;""),AND(NP12&gt;=NW$34,NQ12&gt;=NW$38,NP12&lt;&gt;""),AND(NU12&gt;=NW$34,NV12&gt;=NW$38,NU12&lt;&gt;""),AND(OR12&gt;=OY$34,OS12&gt;=OY$38,OR12&lt;&gt;""),AND(OW12&gt;=OY$34,OX12&gt;=OY$38,OW12&lt;&gt;""),AND(PT12&gt;=QA$34,PU12&gt;=QA$38,PT12&lt;&gt;""),AND(PY12&gt;=QA$34,PZ12&gt;=QA$38,PY12&lt;&gt;""),AND(QV12&gt;=RC$34,QW12&gt;=RC$38,QV12&lt;&gt;""),AND(RA12&gt;=RC$34,RB12&gt;=RC$38,RA12&lt;&gt;""),AND(RX12&gt;=SE$34,RY12&gt;=SE$38,RX12&lt;&gt;""),AND(SC12&gt;=SE$34,SD12&gt;=SE$38,SC12&lt;&gt;""),AND(SZ12&gt;=TG$34,TA12&gt;=TG$38,SZ12&lt;&gt;""),AND(TF12&gt;=TG$34,TG12&gt;=TG$38,TF12&lt;&gt;"")),"P","")</f>
        <v>P</v>
      </c>
      <c r="G12" s="3" t="str">
        <f>IF(OR(AND(AO12&gt;=AU$38,AO12&lt;&gt;"",AM12=""),AND(AT12&gt;=AU$38,AT12&lt;&gt;"",AM12=""),AND(BR12&gt;=BX$38,BR12&lt;&gt;"",BP12=""),AND(BW12&gt;=BX$38,BW12&lt;&gt;"",BP12=""),AND(CU12&gt;=DA$38,CU12&lt;&gt;"",CS12=""),AND(CZ12&gt;=DA$38,CZ12&lt;&gt;"",CS12=""),AND(DY12&gt;=EE$38,DY12&lt;&gt;""),AND(ED12&gt;=EE$38,ED12&lt;&gt;""),AND(FA12&gt;=FG$38,FA12&lt;&gt;""),AND(FF12&gt;=FG$38,FF12&lt;&gt;""),AND(GC12&gt;=GI$38,GC12&lt;&gt;""),AND(GH12&gt;=GI$38,GH12&lt;&gt;""),AND(HE12&gt;=HK$38,HE12&lt;&gt;""),AND(HJ12&gt;=HK$38,HJ12&lt;&gt;""),AND(IG12&gt;=IM$38,IG12&lt;&gt;""),AND(IL12&gt;=IM$38,IL12&lt;&gt;""),AND(JI12&gt;=JO$38,JI12&lt;&gt;""),AND(JN12&gt;=JO$38,JN12&lt;&gt;""),AND(KK12&gt;=KQ$38,KK12&lt;&gt;""),AND(KP12&gt;=KQ$38,KP12&lt;&gt;""),AND(LM12&gt;=LS$38,LM12&lt;&gt;""),AND(LR12&gt;=LS$38,LR12&lt;&gt;""),AND(MO12&gt;=MU$38,MO12&lt;&gt;""),AND(MT12&gt;=MU$38,MT12&lt;&gt;""),AND(NQ12&gt;=NW$38,NQ12&lt;&gt;""),AND(NV12&gt;=NW$38,NV12&lt;&gt;""),AND(OS12&gt;=OY$38,OS12&lt;&gt;""),AND(OX12&gt;=OY$38,OX12&lt;&gt;""),AND(PU12&gt;=QA$38,PU12&lt;&gt;""),AND(PZ12&gt;=QA$38,PZ12&lt;&gt;""),AND(QW12&gt;=RC$38,QW12&lt;&gt;""),AND(RB12&gt;=RC$38,RB12&lt;&gt;""),AND(RY12&gt;=SE$38,RY12&lt;&gt;""),AND(SD12&gt;=SE$38,SD12&lt;&gt;""),AND(TA12&gt;=TG$38,TA12&lt;&gt;""),AND(TG12&gt;=TG$38,TG12&lt;&gt;"")),"P","")</f>
        <v>P</v>
      </c>
      <c r="H12" s="36" t="str">
        <f>IF(AND(G12="P",F12=""),"No DD",IF(OR(AND(AQ12&gt;=AU$37,AR12&gt;=AU$41,AQ12&lt;&gt;"",AM12=""),AND(AS12&gt;=AU$37,AT12&gt;=AU$41,AS12&lt;&gt;"",AM12=""),AND(BT12&gt;=BX$37,BU12&gt;=BX$41,BT12&lt;&gt;"",BP12=""),AND(BV12&gt;=BX$37,BW12&gt;=BX$41,BV12&lt;&gt;"",BP12=""),AND(CW12&gt;=DA$37,CX12&gt;=DA$41,CW12&lt;&gt;"",CS12=""),AND(CY12&gt;=DA$37,CZ12&gt;=DA$41,CY12&lt;&gt;"",CS12=""),AND(EA12&gt;=EE$37,EB12&gt;=EE$41,EA12&lt;&gt;""),AND(EC12&gt;=EE$37,ED12&gt;=EE$41,EC12&lt;&gt;""),AND(FC12&gt;=FG$37,FD12&gt;=FG$41,FC12&lt;&gt;""),AND(FE12&gt;=FG$37,FF12&gt;=FG$41,FE12&lt;&gt;""),AND(GE12&gt;=GI$37,GF12&gt;=GI$41,GE12&lt;&gt;""),AND(GG12&gt;=GI$37,GH12&gt;=GI$41,GG12&lt;&gt;""),AND(HG12&gt;=HK$37,HH12&gt;=HK$41,HG12&lt;&gt;""),AND(HI12&gt;=HK$37,HJ12&gt;=HK$41,HI12&lt;&gt;""),AND(II12&gt;=IM$37,IJ12&gt;=IM$41,II12&lt;&gt;""),AND(IK12&gt;=IM$37,IL12&gt;=IM$41,IK12&lt;&gt;""),AND(JK12&gt;=JO$37,JL12&gt;=JO$41,JK12&lt;&gt;""),AND(JM12&gt;=JO$37,JN12&gt;=JO$41,JM12&lt;&gt;""),AND(KM12&gt;=KQ$37,KN12&gt;=KQ$41,KM12&lt;&gt;""),AND(KO12&gt;=KQ$37,KP12&gt;=KQ$41,KO12&lt;&gt;""),AND(LO12&gt;=LS$37,LP12&gt;=LS$41,LO12&lt;&gt;""),AND(LQ12&gt;=LS$37,LR12&gt;=LS$41,LQ12&lt;&gt;""),AND(MQ12&gt;=MU$37,MR12&gt;=MU$41,MQ12&lt;&gt;""),AND(MS12&gt;=MU$37,MT12&gt;=MU$41,MS12&lt;&gt;""),AND(NS12&gt;=NW$37,NT12&gt;=NW$41,NS12&lt;&gt;""),AND(NU12&gt;=NW$37,NV12&gt;=NW$41,NU12&lt;&gt;""),AND(OU12&gt;=OY$37,OV12&gt;=OY$41,OU12&lt;&gt;""),AND(OW12&gt;=OY$37,OX12&gt;=OY$41,OW12&lt;&gt;""),AND(PW12&gt;=QA$37,PX12&gt;=QA$41,PW12&lt;&gt;""),AND(PY12&gt;=QA$37,PZ12&gt;=QA$41,PY12&lt;&gt;""),AND(QY12&gt;=RC$37,QZ12&gt;=RC$41,QY12&lt;&gt;""),AND(RA12&gt;=RC$37,RB12&gt;=RC$41,RA12&lt;&gt;""),AND(SA12&gt;=SE$37,SB12&gt;=SE$41,SA12&lt;&gt;""),AND(SC12&gt;=SE$37,SD12&gt;=SE$41,SC12&lt;&gt;""),AND(TC12&gt;=TG$37,TD12&gt;=TG$41,TC12&lt;&gt;""),AND(TE12&gt;=TG$37,TF12&gt;=TG$41,TE12&lt;&gt;"")),"Merit",IF(OR(AND(AQ12&gt;=AU$36,AR12&gt;=AU$40,AQ12&lt;&gt;"",AM12=""),AND(AS12&gt;=AU$36,AT12&gt;=AU$40,AS12&lt;&gt;"",AM12=""),AND(BT12&gt;=BX$36,BU12&gt;=BX$40,BT12&lt;&gt;"",BP12=""),AND(BV12&gt;=BX$36,BW12&gt;=BX$40,BV12&lt;&gt;"",BP12=""),AND(CW12&gt;=DA$36,CX12&gt;=DA$40,CW12&lt;&gt;"",CS12=""),AND(CY12&gt;=DA$36,CZ12&gt;=DA$40,CY12&lt;&gt;"",CS12=""),AND(EA12&gt;=EE$36,EB12&gt;=EE$40,EA12&lt;&gt;""),AND(EC12&gt;=EE$36,ED12&gt;=EE$40,EC12&lt;&gt;""),AND(FC12&gt;=FG$36,FD12&gt;=FG$40,FC12&lt;&gt;""),AND(FE12&gt;=FG$36,FF12&gt;=FG$40,FE12&lt;&gt;""),AND(GE12&gt;=GI$36,GF12&gt;=GI$40,GE12&lt;&gt;""),AND(GG12&gt;=GI$36,GH12&gt;=GI$40,GG12&lt;&gt;""),AND(HG12&gt;=HK$36,HH12&gt;=HK$40,HG12&lt;&gt;""),AND(HI12&gt;=HK$36,HJ12&gt;=HK$40,HI12&lt;&gt;""),AND(II12&gt;=IM$36,IJ12&gt;=IM$40,II12&lt;&gt;""),AND(IK12&gt;=IM$36,IL12&gt;=IM$40,IK12&lt;&gt;""),AND(JK12&gt;=JO$36,JL12&gt;=JO$40,JK12&lt;&gt;""),AND(JM12&gt;=JO$36,JN12&gt;=JO$40,JM12&lt;&gt;""),AND(KM12&gt;=KQ$36,KN12&gt;=KQ$40,KM12&lt;&gt;""),AND(KO12&gt;=KQ$36,KP12&gt;=KQ$40,KO12&lt;&gt;""),AND(LO12&gt;=LS$36,LP12&gt;=LS$40,LO12&lt;&gt;""),AND(LQ12&gt;=LS$36,LR12&gt;=LS$40,LQ12&lt;&gt;""),AND(MQ12&gt;=MU$36,MR12&gt;=MU$40,MQ12&lt;&gt;""),AND(MS12&gt;=MU$36,MT12&gt;=MU$40,MS12&lt;&gt;""),AND(NS12&gt;=NW$36,NT12&gt;=NW$40,NS12&lt;&gt;""),AND(NU12&gt;=NW$36,NV12&gt;=NW$40,NU12&lt;&gt;""),AND(OU12&gt;=OY$36,OV12&gt;=OY$40,OU12&lt;&gt;""),AND(OW12&gt;=OY$36,OX12&gt;=OY$40,OW12&lt;&gt;""),AND(PW12&gt;=QA$36,PX12&gt;=QA$40,PW12&lt;&gt;""),AND(PY12&gt;=QA$36,PZ12&gt;=QA$40,PY12&lt;&gt;""),AND(QY12&gt;=RC$36,QZ12&gt;=RC$40,QY12&lt;&gt;""),AND(RA12&gt;=RC$36,RB12&gt;=RC$40,RA12&lt;&gt;""),AND(SA12&gt;=SE$36,SB12&gt;=SE$40,SA12&lt;&gt;""),AND(SC12&gt;=SE$36,SD12&gt;=SE$40,SC12&lt;&gt;""),AND(TC12&gt;=TG$36,TD12&gt;=TG$40,TC12&lt;&gt;""),AND(TE12&gt;=TG$36,TF12&gt;=TG$40,TE12&lt;&gt;"")),"Excellence",IF(I12="P","Worlds Team",IF(F12="P","National Team","")))))</f>
        <v>Worlds Team</v>
      </c>
      <c r="I12" s="3" t="str">
        <f>IF(OR(AND(AQ12&gt;=AU$35,AR12&gt;=AU$39,AQ12&lt;&gt;"",AM12=""),AND(AS12&gt;=AU$35,AT12&gt;=AU$39,AS12&lt;&gt;"",AM12=""),AND(BT12&gt;=BX$35,BU12&gt;=BX$39,BT12&lt;&gt;"",BP12=""),AND(BV12&gt;=BX$35,BW12&gt;=BX$39,BV12&lt;&gt;"",BP12=""),AND(CW12&gt;=DA$35,CX12&gt;=DA$39,CW12&lt;&gt;"",CS12=""),AND(CY12&gt;=DA$35,CZ12&gt;=DA$39,CY12&lt;&gt;"",CS12=""),AND(EA12&gt;=EE$35,EB12&gt;=EE$39,EA12&lt;&gt;""),AND(EC12&gt;=EE$35,ED12&gt;=EE$39,EC12&lt;&gt;""),AND(FC12&gt;=FG$35,FD12&gt;=FG$39,FC12&lt;&gt;""),AND(FE12&gt;=FG$35,FF12&gt;=FG$39,FE12&lt;&gt;""),AND(GE12&gt;=GI$35,GF12&gt;=GI$39,GE12&lt;&gt;""),AND(GG12&gt;=GI$35,GH12&gt;=GI$39,GG12&lt;&gt;""),AND(HG12&gt;=HK$35,HH12&gt;=HK$39,HG12&lt;&gt;""),AND(HI12&gt;=HK$35,HJ12&gt;=HK$39,HI12&lt;&gt;""),AND(II12&gt;=IM$35,IJ12&gt;=IM$39,II12&lt;&gt;""),AND(IK12&gt;=IM$35,IL12&gt;=IM$39,IK12&lt;&gt;""),AND(JK12&gt;=JO$35,JL12&gt;=JO$39,JK12&lt;&gt;""),AND(JM12&gt;=JO$35,JN12&gt;=JO$39,JM12&lt;&gt;""),AND(KM12&gt;=KQ$35,KN12&gt;=KQ$39,KM12&lt;&gt;""),AND(KO12&gt;=KQ$35,KP12&gt;=KQ$39,KO12&lt;&gt;""),AND(LO12&gt;=LS$35,LP12&gt;=LS$39,LO12&lt;&gt;""),AND(LQ12&gt;=LS$35,LR12&gt;=LS$39,LQ12&lt;&gt;""),AND(MQ12&gt;=MU$35,MR12&gt;=MU$39,MQ12&lt;&gt;""),AND(MS12&gt;=MU$35,MT12&gt;=MU$39,MS12&lt;&gt;""),AND(NS12&gt;=NW$35,NT12&gt;=NW$39,NS12&lt;&gt;""),AND(NU12&gt;=NW$35,NV12&gt;=NW$39,NU12&lt;&gt;""),AND(OU12&gt;=OY$35,OV12&gt;=OY$39,OU12&lt;&gt;""),AND(OW12&gt;=OY$35,OX12&gt;=OY$39,OW12&lt;&gt;""),AND(PW12&gt;=QA$35,PX12&gt;=QA$39,PW12&lt;&gt;""),AND(PY12&gt;=QA$35,PZ12&gt;=QA$39,PY12&lt;&gt;""),AND(QY12&gt;=RC$35,QZ12&gt;=RC$39,QY12&lt;&gt;""),AND(RA12&gt;=RC$35,RB12&gt;=RC$39,RA12&lt;&gt;""),AND(SA12&gt;=SE$35,SB12&gt;=SE$39,SA12&lt;&gt;""),AND(SC12&gt;=SE$35,SD12&gt;=SE$39,SC12&lt;&gt;""),AND(TC12&gt;=TG$35,TD12&gt;=TG$39,TC12&lt;&gt;""),AND(TE12&gt;=TG$35,TF12&gt;=TG$39,TE12&lt;&gt;"")),"P","")</f>
        <v>P</v>
      </c>
      <c r="J12" s="8">
        <f>IF(COUNT(AO12,BR12,CU12)&gt;0,LARGE((AO12,BR12,CU12),1),0)</f>
        <v>52.999999999999993</v>
      </c>
      <c r="K12" s="8" t="str">
        <f>IF(J12=0,"",IF(J12=CU12,$BY$1,IF(J12=BR12,$AV$1,IF(J12=AO12,$S$1,""))))</f>
        <v>2025 Elite Canada</v>
      </c>
      <c r="L12" s="8">
        <f>IF(COUNT(AO12,BR12,CU12)&gt;1,LARGE((AO12,BR12,CU12),2),0)</f>
        <v>52.099999999999994</v>
      </c>
      <c r="M12" s="8" t="str">
        <f>IF(K12=0,"",IF(AND(L12=J12,L12=AO12,K12=BR12),$S$1,IF(AND(L12=J12,L12=AO12,L12=CU12),$S$1,IF(AND(L12=J12,L12=CU12,L12=BR12),$AV$1,IF(L12=CU12,$BY$1,IF(L12=BR12,$AV$1,IF(L12=AO12,$S$1,"")))))))</f>
        <v>2024 3rd Domestic Trial</v>
      </c>
      <c r="N12" s="8">
        <f>IF(MAX(AT12,BW12,CZ12)&gt;0,MAX(AT12,BW12,CZ12),0)</f>
        <v>50.499999999999993</v>
      </c>
      <c r="O12" s="8" t="str">
        <f>IF(N12=0,"",IF(N12=CZ12,$BY$1,IF(N12=BW12,$AV$1,IF(N12=AT12,$S$1,""))))</f>
        <v>2025 Elite Canada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19</v>
      </c>
      <c r="T12" s="19">
        <v>8.4</v>
      </c>
      <c r="U12" s="19">
        <v>0</v>
      </c>
      <c r="V12" s="19">
        <v>0</v>
      </c>
      <c r="W12" s="19">
        <v>18.7</v>
      </c>
      <c r="X12" s="19">
        <v>6</v>
      </c>
      <c r="Y12" s="19">
        <v>0</v>
      </c>
      <c r="Z12" s="19">
        <v>0</v>
      </c>
      <c r="AA12" s="19">
        <v>18.8</v>
      </c>
      <c r="AB12" s="19">
        <v>7.3</v>
      </c>
      <c r="AC12" s="19">
        <v>0</v>
      </c>
      <c r="AD12" s="19">
        <v>0</v>
      </c>
      <c r="AE12" s="19">
        <v>17.2</v>
      </c>
      <c r="AF12" s="19">
        <v>4</v>
      </c>
      <c r="AG12" s="19">
        <v>0</v>
      </c>
      <c r="AH12" s="19">
        <v>0</v>
      </c>
      <c r="AI12" s="19">
        <v>18.2</v>
      </c>
      <c r="AJ12" s="19">
        <v>7.3</v>
      </c>
      <c r="AK12" s="19">
        <v>0</v>
      </c>
      <c r="AL12" s="19">
        <v>0</v>
      </c>
      <c r="AM12" s="27"/>
      <c r="AN12" s="40">
        <f>IF(SUM(T12,X12)&gt;0,SUM(T12,X12),"")</f>
        <v>14.4</v>
      </c>
      <c r="AO12" s="40">
        <f>IF(SUM(S12:T12,V12:X12,Z12)-U12-Y12&gt;0,SUM(S12:T12,V12:X12,Z12)-U12-Y12,"")</f>
        <v>52.099999999999994</v>
      </c>
      <c r="AP12" s="40">
        <f>IF(SUM(AA12:AB12,AD12)-AC12&gt;0,SUM(AA12:AB12,AD12)-AC12,"")</f>
        <v>26.1</v>
      </c>
      <c r="AQ12" s="40">
        <f>IF(SUM(T12,X12,AB12)&gt;0,SUM(T12,X12,AB12),"")</f>
        <v>21.7</v>
      </c>
      <c r="AR12" s="40">
        <f>IF(SUM(AO12,AP12)&gt;0,SUM(AO12,AP12),"")</f>
        <v>78.199999999999989</v>
      </c>
      <c r="AS12" s="40">
        <f>IF(SUM(AF12,AJ12)&gt;0,SUM(AF12,AJ12),"")</f>
        <v>11.3</v>
      </c>
      <c r="AT12" s="40">
        <f>IF(SUM(AE12:AF12,AH12:AJ12,AL12)-SUM(AG12,AK12)&gt;0,SUM(AE12:AF12,AH12:AJ12,AL12)-SUM(AG12,AK12),"")</f>
        <v>46.699999999999996</v>
      </c>
      <c r="AU12" s="40">
        <f>IF(SUM(AO12,AP12,AT12)&gt;0,SUM(AO12,AP12,AT12),"")</f>
        <v>124.89999999999998</v>
      </c>
      <c r="AV12" s="18">
        <v>19.2</v>
      </c>
      <c r="AW12" s="18">
        <v>8.4</v>
      </c>
      <c r="AX12" s="18">
        <v>0.6</v>
      </c>
      <c r="AY12" s="18">
        <v>0</v>
      </c>
      <c r="AZ12" s="18">
        <v>18.7</v>
      </c>
      <c r="BA12" s="18">
        <v>7.3</v>
      </c>
      <c r="BB12" s="18">
        <v>0</v>
      </c>
      <c r="BC12" s="18">
        <v>0</v>
      </c>
      <c r="BD12" s="18"/>
      <c r="BE12" s="18"/>
      <c r="BF12" s="18"/>
      <c r="BG12" s="18"/>
      <c r="BH12" s="18">
        <v>18.7</v>
      </c>
      <c r="BI12" s="18">
        <v>6</v>
      </c>
      <c r="BJ12" s="18">
        <v>1.4</v>
      </c>
      <c r="BK12" s="18">
        <v>0</v>
      </c>
      <c r="BL12" s="18">
        <v>17.899999999999999</v>
      </c>
      <c r="BM12" s="18">
        <v>9.6</v>
      </c>
      <c r="BN12" s="18">
        <v>0.6</v>
      </c>
      <c r="BO12" s="18">
        <v>0.3</v>
      </c>
      <c r="BP12" s="28"/>
      <c r="BQ12" s="11">
        <f>IF(SUM(AW12,BA12)&gt;0,SUM(AW12,BA12),"")</f>
        <v>15.7</v>
      </c>
      <c r="BR12" s="11">
        <f>IF(SUM(AV12:AW12,AY12:BA12,BC12)-AX12-BB12&gt;0,SUM(AV12:AW12,AY12:BA12,BC12)-AX12-BB12,"")</f>
        <v>52.999999999999993</v>
      </c>
      <c r="BS12" s="11" t="str">
        <f>IF(SUM(BD12:BE12,BG12)-BF12&gt;0,SUM(BD12:BE12,BG12)-BF12,"")</f>
        <v/>
      </c>
      <c r="BT12" s="11">
        <f>IF(SUM(AW12,BA12,BE12)&gt;0,SUM(AW12,BA12,BE12),"")</f>
        <v>15.7</v>
      </c>
      <c r="BU12" s="11">
        <f>IF(SUM(BR12,BS12)&gt;0,SUM(BR12,BS12),"")</f>
        <v>52.999999999999993</v>
      </c>
      <c r="BV12" s="11">
        <f>IF(SUM(BI12,BM12)&gt;0,SUM(BI12,BM12),"")</f>
        <v>15.6</v>
      </c>
      <c r="BW12" s="11">
        <f>IF(SUM(BH12:BI12,BK12:BM12,BO12)-SUM(BJ12,BN12)&gt;0,SUM(BH12:BI12,BK12:BM12,BO12)-SUM(BJ12,BN12),"")</f>
        <v>50.499999999999993</v>
      </c>
      <c r="BX12" s="11">
        <f>IF(SUM(BR12,BS12,BW12)&gt;0,SUM(BR12,BS12,BW12),"")</f>
        <v>103.49999999999999</v>
      </c>
      <c r="BY12" s="19">
        <v>18.2</v>
      </c>
      <c r="BZ12" s="19">
        <v>8.4</v>
      </c>
      <c r="CA12" s="19">
        <v>0.8</v>
      </c>
      <c r="CB12" s="19">
        <v>0</v>
      </c>
      <c r="CC12" s="19">
        <v>15.4</v>
      </c>
      <c r="CD12" s="19">
        <v>3.6</v>
      </c>
      <c r="CE12" s="19">
        <v>0</v>
      </c>
      <c r="CF12" s="19">
        <v>0</v>
      </c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>
        <f>IF(SUM(BZ12,CD12)&gt;0,SUM(BZ12,CD12),"")</f>
        <v>12</v>
      </c>
      <c r="CU12" s="40">
        <f>IF(SUM(BY12:BZ12,CB12:CD12,CF12)-CA12-CE12&gt;0,SUM(BY12:BZ12,CB12:CD12,CF12)-CA12-CE12,"")</f>
        <v>44.800000000000004</v>
      </c>
      <c r="CV12" s="40" t="str">
        <f>IF(SUM(CG12:CH12,CJ12)-CI12&gt;0,SUM(CG12:CH12,CJ12)-CI12,"")</f>
        <v/>
      </c>
      <c r="CW12" s="40">
        <f>IF(SUM(BZ12,CD12,CH12)&gt;0,SUM(BZ12,CD12,CH12),"")</f>
        <v>12</v>
      </c>
      <c r="CX12" s="40">
        <f>IF(SUM(CU12,CV12)&gt;0,SUM(CU12,CV12),"")</f>
        <v>44.800000000000004</v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>
        <f>IF(SUM(CU12,CV12,CZ12)&gt;0,SUM(CU12,CV12,CZ12),"")</f>
        <v>44.800000000000004</v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18.7</v>
      </c>
      <c r="TI12" s="26">
        <f>IF($CS12="P",BZ12,(BZ12+AW12)/2)</f>
        <v>8.4</v>
      </c>
      <c r="TJ12" s="26">
        <f>IF($CS12="P",CA12,(CA12+AX12)/2)</f>
        <v>0.7</v>
      </c>
      <c r="TK12" s="26">
        <f>IF($CS12="P",CB12,(CB12+AY12)/2)</f>
        <v>0</v>
      </c>
      <c r="TL12" s="26">
        <f>IF($CS12="P",CC12,(CC12+AZ12)/2)</f>
        <v>17.05</v>
      </c>
      <c r="TM12" s="26">
        <f>IF($CS12="P",CD12,(CD12+BA12)/2)</f>
        <v>5.45</v>
      </c>
      <c r="TN12" s="26">
        <f>IF($CS12="P",CE12,(CE12+BB12)/2)</f>
        <v>0</v>
      </c>
      <c r="TO12" s="26">
        <f>IF($CS12="P",CF12,(CF12+BC12)/2)</f>
        <v>0</v>
      </c>
      <c r="TP12" s="26">
        <f>IF($CS12="P",CG12,(CG12+BD12)/2)</f>
        <v>0</v>
      </c>
      <c r="TQ12" s="26">
        <f>IF($CS12="P",CH12,(CH12+BE12)/2)</f>
        <v>0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9.35</v>
      </c>
      <c r="TU12" s="26">
        <f>IF($CS12="P",CL12,(CL12+BI12)/2)</f>
        <v>3</v>
      </c>
      <c r="TV12" s="26">
        <f>IF($CS12="P",CM12,(CM12+BJ12)/2)</f>
        <v>0.7</v>
      </c>
      <c r="TW12" s="26">
        <f>IF($CS12="P",CN12,(CN12+BK12)/2)</f>
        <v>0</v>
      </c>
      <c r="TX12" s="26">
        <f>IF($CS12="P",CO12,(CO12+BL12)/2)</f>
        <v>8.9499999999999993</v>
      </c>
      <c r="TY12" s="26">
        <f>IF($CS12="P",CP12,(CP12+BM12)/2)</f>
        <v>4.8</v>
      </c>
      <c r="TZ12" s="26">
        <f>IF($CS12="P",CQ12,(CQ12+BN12)/2)</f>
        <v>0.3</v>
      </c>
      <c r="UA12" s="26">
        <f>IF($CS12="P",CR12,(CR12+BO12)/2)</f>
        <v>0.15</v>
      </c>
      <c r="UB12" s="28" t="s">
        <v>53</v>
      </c>
      <c r="UC12" s="11">
        <f>IF(SUM(TI12,TM12)&gt;0,SUM(TI12,TM12),"")</f>
        <v>13.850000000000001</v>
      </c>
      <c r="UD12" s="11">
        <f>IF(SUM(TH12:TI12,TK12:TM12,TO12)-TJ12-TN12&gt;0,SUM(TH12:TI12,TK12:TM12,TO12)-TJ12-TN12,"")</f>
        <v>48.900000000000006</v>
      </c>
      <c r="UE12" s="11" t="str">
        <f>IF(SUM(TP12:TQ12,TS12)-TR12&gt;0,SUM(TP12:TQ12,TS12)-TR12,"")</f>
        <v/>
      </c>
      <c r="UF12" s="11">
        <f>IF(SUM(TI12,TM12,TQ12)&gt;0,SUM(TI12,TM12,TQ12),"")</f>
        <v>13.850000000000001</v>
      </c>
      <c r="UG12" s="11">
        <f>IF(SUM(UD12,UE12)&gt;0,SUM(UD12,UE12),"")</f>
        <v>48.900000000000006</v>
      </c>
      <c r="UH12" s="11">
        <f>IF(SUM(TU12,TY12)&gt;0,SUM(TU12,TY12),"")</f>
        <v>7.8</v>
      </c>
      <c r="UI12" s="11">
        <f>IF(SUM(TT12:TU12,TW12:TY12,UA12)-SUM(TV12,TZ12)&gt;0,SUM(TT12:TU12,TW12:TY12,UA12)-SUM(TV12,TZ12),"")</f>
        <v>25.249999999999996</v>
      </c>
      <c r="UJ12" s="11">
        <f>IF(SUM(UD12,UE12,UI12)&gt;0,SUM(UD12,UE12,UI12),"")</f>
        <v>74.150000000000006</v>
      </c>
    </row>
    <row r="13" spans="1:556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78</v>
      </c>
      <c r="C13" s="4" t="s">
        <v>5</v>
      </c>
      <c r="D13" s="4">
        <v>2002</v>
      </c>
      <c r="E13" s="9">
        <f>SUM(J13:P13)+SUM(J13:M13)*0.0000001+SUM(J13)*0.0000000000001</f>
        <v>153.40001012000525</v>
      </c>
      <c r="F13" s="3" t="str">
        <f>IF(OR(AND(AN13&gt;=AU$34,AO13&gt;=AU$38,AN13&lt;&gt;"",AM13=""),AND(AS13&gt;=AU$34,AT13&gt;=AU$38,AS13&lt;&gt;"",AM13=""),AND(BQ13&gt;=BX$34,BR13&gt;=BX$38,BQ13&lt;&gt;"",BP13=""),AND(BV13&gt;=BX$34,BW13&gt;=BX$38,BV13&lt;&gt;"",BP13=""),AND(CT13&gt;=DA$34,CU13&gt;=DA$38,CT13&lt;&gt;"",CS13=""),AND(CY13&gt;=DA$34,CZ13&gt;=DA$38,CY13&lt;&gt;""),AND(DX13&gt;=EE$34,DY13&gt;=EE$38,DX13&lt;&gt;""),AND(EC13&gt;=EE$34,ED13&gt;=EE$38,EC13&lt;&gt;""),AND(EZ13&gt;=FG$34,FA13&gt;=FG$38,EZ13&lt;&gt;""),AND(FE13&gt;=FG$34,FF13&gt;=FG$38,FE13&lt;&gt;""),AND(GB13&gt;=GI$34,GC13&gt;=GI$38,GB13&lt;&gt;""),AND(GG13&gt;=GI$34,GH13&gt;=GI$38,GG13&lt;&gt;""),AND(HD13&gt;=HK$34,HE13&gt;=HK$38,HD13&lt;&gt;""),AND(HI13&gt;=HK$34,HJ13&gt;=HK$38,HI13&lt;&gt;""),AND(IF13&gt;=IM$34,IG13&gt;=IM$38,IF13&lt;&gt;""),AND(IK13&gt;=IM$34,IL13&gt;=IM$38,IK13&lt;&gt;""),AND(JH13&gt;=JO$34,JI13&gt;=JO$38,JH13&lt;&gt;""),AND(JM13&gt;=JO$34,JN13&gt;=JO$38,JM13&lt;&gt;""),AND(KJ13&gt;=KQ$34,KK13&gt;=KQ$38,KJ13&lt;&gt;""),AND(KO13&gt;=KQ$34,KP13&gt;=KQ$38,KO13&lt;&gt;""),AND(LL13&gt;=LS$34,LM13&gt;=LS$38,LL13&lt;&gt;""),AND(LQ13&gt;=LS$34,LR13&gt;=LS$38,LQ13&lt;&gt;""),AND(MN13&gt;=MU$34,MO13&gt;=MU$38,MN13&lt;&gt;""),AND(MS13&gt;=MU$34,MT13&gt;=MU$38,MS13&lt;&gt;""),AND(NP13&gt;=NW$34,NQ13&gt;=NW$38,NP13&lt;&gt;""),AND(NU13&gt;=NW$34,NV13&gt;=NW$38,NU13&lt;&gt;""),AND(OR13&gt;=OY$34,OS13&gt;=OY$38,OR13&lt;&gt;""),AND(OW13&gt;=OY$34,OX13&gt;=OY$38,OW13&lt;&gt;""),AND(PT13&gt;=QA$34,PU13&gt;=QA$38,PT13&lt;&gt;""),AND(PY13&gt;=QA$34,PZ13&gt;=QA$38,PY13&lt;&gt;""),AND(QV13&gt;=RC$34,QW13&gt;=RC$38,QV13&lt;&gt;""),AND(RA13&gt;=RC$34,RB13&gt;=RC$38,RA13&lt;&gt;""),AND(RX13&gt;=SE$34,RY13&gt;=SE$38,RX13&lt;&gt;""),AND(SC13&gt;=SE$34,SD13&gt;=SE$38,SC13&lt;&gt;""),AND(SZ13&gt;=TG$34,TA13&gt;=TG$38,SZ13&lt;&gt;""),AND(TF13&gt;=TG$34,TG13&gt;=TG$38,TF13&lt;&gt;"")),"P","")</f>
        <v>P</v>
      </c>
      <c r="G13" s="3" t="str">
        <f>IF(OR(AND(AO13&gt;=AU$38,AO13&lt;&gt;"",AM13=""),AND(AT13&gt;=AU$38,AT13&lt;&gt;"",AM13=""),AND(BR13&gt;=BX$38,BR13&lt;&gt;"",BP13=""),AND(BW13&gt;=BX$38,BW13&lt;&gt;"",BP13=""),AND(CU13&gt;=DA$38,CU13&lt;&gt;"",CS13=""),AND(CZ13&gt;=DA$38,CZ13&lt;&gt;"",CS13=""),AND(DY13&gt;=EE$38,DY13&lt;&gt;""),AND(ED13&gt;=EE$38,ED13&lt;&gt;""),AND(FA13&gt;=FG$38,FA13&lt;&gt;""),AND(FF13&gt;=FG$38,FF13&lt;&gt;""),AND(GC13&gt;=GI$38,GC13&lt;&gt;""),AND(GH13&gt;=GI$38,GH13&lt;&gt;""),AND(HE13&gt;=HK$38,HE13&lt;&gt;""),AND(HJ13&gt;=HK$38,HJ13&lt;&gt;""),AND(IG13&gt;=IM$38,IG13&lt;&gt;""),AND(IL13&gt;=IM$38,IL13&lt;&gt;""),AND(JI13&gt;=JO$38,JI13&lt;&gt;""),AND(JN13&gt;=JO$38,JN13&lt;&gt;""),AND(KK13&gt;=KQ$38,KK13&lt;&gt;""),AND(KP13&gt;=KQ$38,KP13&lt;&gt;""),AND(LM13&gt;=LS$38,LM13&lt;&gt;""),AND(LR13&gt;=LS$38,LR13&lt;&gt;""),AND(MO13&gt;=MU$38,MO13&lt;&gt;""),AND(MT13&gt;=MU$38,MT13&lt;&gt;""),AND(NQ13&gt;=NW$38,NQ13&lt;&gt;""),AND(NV13&gt;=NW$38,NV13&lt;&gt;""),AND(OS13&gt;=OY$38,OS13&lt;&gt;""),AND(OX13&gt;=OY$38,OX13&lt;&gt;""),AND(PU13&gt;=QA$38,PU13&lt;&gt;""),AND(PZ13&gt;=QA$38,PZ13&lt;&gt;""),AND(QW13&gt;=RC$38,QW13&lt;&gt;""),AND(RB13&gt;=RC$38,RB13&lt;&gt;""),AND(RY13&gt;=SE$38,RY13&lt;&gt;""),AND(SD13&gt;=SE$38,SD13&lt;&gt;""),AND(TA13&gt;=TG$38,TA13&lt;&gt;""),AND(TG13&gt;=TG$38,TG13&lt;&gt;"")),"P","")</f>
        <v>P</v>
      </c>
      <c r="H13" s="36" t="str">
        <f>IF(AND(G13="P",F13=""),"No DD",IF(OR(AND(AQ13&gt;=AU$37,AR13&gt;=AU$41,AQ13&lt;&gt;"",AM13=""),AND(AS13&gt;=AU$37,AT13&gt;=AU$41,AS13&lt;&gt;"",AM13=""),AND(BT13&gt;=BX$37,BU13&gt;=BX$41,BT13&lt;&gt;"",BP13=""),AND(BV13&gt;=BX$37,BW13&gt;=BX$41,BV13&lt;&gt;"",BP13=""),AND(CW13&gt;=DA$37,CX13&gt;=DA$41,CW13&lt;&gt;"",CS13=""),AND(CY13&gt;=DA$37,CZ13&gt;=DA$41,CY13&lt;&gt;"",CS13=""),AND(EA13&gt;=EE$37,EB13&gt;=EE$41,EA13&lt;&gt;""),AND(EC13&gt;=EE$37,ED13&gt;=EE$41,EC13&lt;&gt;""),AND(FC13&gt;=FG$37,FD13&gt;=FG$41,FC13&lt;&gt;""),AND(FE13&gt;=FG$37,FF13&gt;=FG$41,FE13&lt;&gt;""),AND(GE13&gt;=GI$37,GF13&gt;=GI$41,GE13&lt;&gt;""),AND(GG13&gt;=GI$37,GH13&gt;=GI$41,GG13&lt;&gt;""),AND(HG13&gt;=HK$37,HH13&gt;=HK$41,HG13&lt;&gt;""),AND(HI13&gt;=HK$37,HJ13&gt;=HK$41,HI13&lt;&gt;""),AND(II13&gt;=IM$37,IJ13&gt;=IM$41,II13&lt;&gt;""),AND(IK13&gt;=IM$37,IL13&gt;=IM$41,IK13&lt;&gt;""),AND(JK13&gt;=JO$37,JL13&gt;=JO$41,JK13&lt;&gt;""),AND(JM13&gt;=JO$37,JN13&gt;=JO$41,JM13&lt;&gt;""),AND(KM13&gt;=KQ$37,KN13&gt;=KQ$41,KM13&lt;&gt;""),AND(KO13&gt;=KQ$37,KP13&gt;=KQ$41,KO13&lt;&gt;""),AND(LO13&gt;=LS$37,LP13&gt;=LS$41,LO13&lt;&gt;""),AND(LQ13&gt;=LS$37,LR13&gt;=LS$41,LQ13&lt;&gt;""),AND(MQ13&gt;=MU$37,MR13&gt;=MU$41,MQ13&lt;&gt;""),AND(MS13&gt;=MU$37,MT13&gt;=MU$41,MS13&lt;&gt;""),AND(NS13&gt;=NW$37,NT13&gt;=NW$41,NS13&lt;&gt;""),AND(NU13&gt;=NW$37,NV13&gt;=NW$41,NU13&lt;&gt;""),AND(OU13&gt;=OY$37,OV13&gt;=OY$41,OU13&lt;&gt;""),AND(OW13&gt;=OY$37,OX13&gt;=OY$41,OW13&lt;&gt;""),AND(PW13&gt;=QA$37,PX13&gt;=QA$41,PW13&lt;&gt;""),AND(PY13&gt;=QA$37,PZ13&gt;=QA$41,PY13&lt;&gt;""),AND(QY13&gt;=RC$37,QZ13&gt;=RC$41,QY13&lt;&gt;""),AND(RA13&gt;=RC$37,RB13&gt;=RC$41,RA13&lt;&gt;""),AND(SA13&gt;=SE$37,SB13&gt;=SE$41,SA13&lt;&gt;""),AND(SC13&gt;=SE$37,SD13&gt;=SE$41,SC13&lt;&gt;""),AND(TC13&gt;=TG$37,TD13&gt;=TG$41,TC13&lt;&gt;""),AND(TE13&gt;=TG$37,TF13&gt;=TG$41,TE13&lt;&gt;"")),"Merit",IF(OR(AND(AQ13&gt;=AU$36,AR13&gt;=AU$40,AQ13&lt;&gt;"",AM13=""),AND(AS13&gt;=AU$36,AT13&gt;=AU$40,AS13&lt;&gt;"",AM13=""),AND(BT13&gt;=BX$36,BU13&gt;=BX$40,BT13&lt;&gt;"",BP13=""),AND(BV13&gt;=BX$36,BW13&gt;=BX$40,BV13&lt;&gt;"",BP13=""),AND(CW13&gt;=DA$36,CX13&gt;=DA$40,CW13&lt;&gt;"",CS13=""),AND(CY13&gt;=DA$36,CZ13&gt;=DA$40,CY13&lt;&gt;"",CS13=""),AND(EA13&gt;=EE$36,EB13&gt;=EE$40,EA13&lt;&gt;""),AND(EC13&gt;=EE$36,ED13&gt;=EE$40,EC13&lt;&gt;""),AND(FC13&gt;=FG$36,FD13&gt;=FG$40,FC13&lt;&gt;""),AND(FE13&gt;=FG$36,FF13&gt;=FG$40,FE13&lt;&gt;""),AND(GE13&gt;=GI$36,GF13&gt;=GI$40,GE13&lt;&gt;""),AND(GG13&gt;=GI$36,GH13&gt;=GI$40,GG13&lt;&gt;""),AND(HG13&gt;=HK$36,HH13&gt;=HK$40,HG13&lt;&gt;""),AND(HI13&gt;=HK$36,HJ13&gt;=HK$40,HI13&lt;&gt;""),AND(II13&gt;=IM$36,IJ13&gt;=IM$40,II13&lt;&gt;""),AND(IK13&gt;=IM$36,IL13&gt;=IM$40,IK13&lt;&gt;""),AND(JK13&gt;=JO$36,JL13&gt;=JO$40,JK13&lt;&gt;""),AND(JM13&gt;=JO$36,JN13&gt;=JO$40,JM13&lt;&gt;""),AND(KM13&gt;=KQ$36,KN13&gt;=KQ$40,KM13&lt;&gt;""),AND(KO13&gt;=KQ$36,KP13&gt;=KQ$40,KO13&lt;&gt;""),AND(LO13&gt;=LS$36,LP13&gt;=LS$40,LO13&lt;&gt;""),AND(LQ13&gt;=LS$36,LR13&gt;=LS$40,LQ13&lt;&gt;""),AND(MQ13&gt;=MU$36,MR13&gt;=MU$40,MQ13&lt;&gt;""),AND(MS13&gt;=MU$36,MT13&gt;=MU$40,MS13&lt;&gt;""),AND(NS13&gt;=NW$36,NT13&gt;=NW$40,NS13&lt;&gt;""),AND(NU13&gt;=NW$36,NV13&gt;=NW$40,NU13&lt;&gt;""),AND(OU13&gt;=OY$36,OV13&gt;=OY$40,OU13&lt;&gt;""),AND(OW13&gt;=OY$36,OX13&gt;=OY$40,OW13&lt;&gt;""),AND(PW13&gt;=QA$36,PX13&gt;=QA$40,PW13&lt;&gt;""),AND(PY13&gt;=QA$36,PZ13&gt;=QA$40,PY13&lt;&gt;""),AND(QY13&gt;=RC$36,QZ13&gt;=RC$40,QY13&lt;&gt;""),AND(RA13&gt;=RC$36,RB13&gt;=RC$40,RA13&lt;&gt;""),AND(SA13&gt;=SE$36,SB13&gt;=SE$40,SA13&lt;&gt;""),AND(SC13&gt;=SE$36,SD13&gt;=SE$40,SC13&lt;&gt;""),AND(TC13&gt;=TG$36,TD13&gt;=TG$40,TC13&lt;&gt;""),AND(TE13&gt;=TG$36,TF13&gt;=TG$40,TE13&lt;&gt;"")),"Excellence",IF(I13="P","Worlds Team",IF(F13="P","National Team","")))))</f>
        <v>Worlds Team</v>
      </c>
      <c r="I13" s="3" t="str">
        <f>IF(OR(AND(AQ13&gt;=AU$35,AR13&gt;=AU$39,AQ13&lt;&gt;"",AM13=""),AND(AS13&gt;=AU$35,AT13&gt;=AU$39,AS13&lt;&gt;"",AM13=""),AND(BT13&gt;=BX$35,BU13&gt;=BX$39,BT13&lt;&gt;"",BP13=""),AND(BV13&gt;=BX$35,BW13&gt;=BX$39,BV13&lt;&gt;"",BP13=""),AND(CW13&gt;=DA$35,CX13&gt;=DA$39,CW13&lt;&gt;"",CS13=""),AND(CY13&gt;=DA$35,CZ13&gt;=DA$39,CY13&lt;&gt;"",CS13=""),AND(EA13&gt;=EE$35,EB13&gt;=EE$39,EA13&lt;&gt;""),AND(EC13&gt;=EE$35,ED13&gt;=EE$39,EC13&lt;&gt;""),AND(FC13&gt;=FG$35,FD13&gt;=FG$39,FC13&lt;&gt;""),AND(FE13&gt;=FG$35,FF13&gt;=FG$39,FE13&lt;&gt;""),AND(GE13&gt;=GI$35,GF13&gt;=GI$39,GE13&lt;&gt;""),AND(GG13&gt;=GI$35,GH13&gt;=GI$39,GG13&lt;&gt;""),AND(HG13&gt;=HK$35,HH13&gt;=HK$39,HG13&lt;&gt;""),AND(HI13&gt;=HK$35,HJ13&gt;=HK$39,HI13&lt;&gt;""),AND(II13&gt;=IM$35,IJ13&gt;=IM$39,II13&lt;&gt;""),AND(IK13&gt;=IM$35,IL13&gt;=IM$39,IK13&lt;&gt;""),AND(JK13&gt;=JO$35,JL13&gt;=JO$39,JK13&lt;&gt;""),AND(JM13&gt;=JO$35,JN13&gt;=JO$39,JM13&lt;&gt;""),AND(KM13&gt;=KQ$35,KN13&gt;=KQ$39,KM13&lt;&gt;""),AND(KO13&gt;=KQ$35,KP13&gt;=KQ$39,KO13&lt;&gt;""),AND(LO13&gt;=LS$35,LP13&gt;=LS$39,LO13&lt;&gt;""),AND(LQ13&gt;=LS$35,LR13&gt;=LS$39,LQ13&lt;&gt;""),AND(MQ13&gt;=MU$35,MR13&gt;=MU$39,MQ13&lt;&gt;""),AND(MS13&gt;=MU$35,MT13&gt;=MU$39,MS13&lt;&gt;""),AND(NS13&gt;=NW$35,NT13&gt;=NW$39,NS13&lt;&gt;""),AND(NU13&gt;=NW$35,NV13&gt;=NW$39,NU13&lt;&gt;""),AND(OU13&gt;=OY$35,OV13&gt;=OY$39,OU13&lt;&gt;""),AND(OW13&gt;=OY$35,OX13&gt;=OY$39,OW13&lt;&gt;""),AND(PW13&gt;=QA$35,PX13&gt;=QA$39,PW13&lt;&gt;""),AND(PY13&gt;=QA$35,PZ13&gt;=QA$39,PY13&lt;&gt;""),AND(QY13&gt;=RC$35,QZ13&gt;=RC$39,QY13&lt;&gt;""),AND(RA13&gt;=RC$35,RB13&gt;=RC$39,RA13&lt;&gt;""),AND(SA13&gt;=SE$35,SB13&gt;=SE$39,SA13&lt;&gt;""),AND(SC13&gt;=SE$35,SD13&gt;=SE$39,SC13&lt;&gt;""),AND(TC13&gt;=TG$35,TD13&gt;=TG$39,TC13&lt;&gt;""),AND(TE13&gt;=TG$35,TF13&gt;=TG$39,TE13&lt;&gt;"")),"P","")</f>
        <v>P</v>
      </c>
      <c r="J13" s="8">
        <f>IF(COUNT(AO13,BR13,CU13)&gt;0,LARGE((AO13,BR13,CU13),1),0)</f>
        <v>52.2</v>
      </c>
      <c r="K13" s="8" t="str">
        <f>IF(J13=0,"",IF(J13=CU13,$BY$1,IF(J13=BR13,$AV$1,IF(J13=AO13,$S$1,""))))</f>
        <v>2024 3rd Domestic Trial</v>
      </c>
      <c r="L13" s="8">
        <f>IF(COUNT(AO13,BR13,CU13)&gt;1,LARGE((AO13,BR13,CU13),2),0)</f>
        <v>49.000000000000007</v>
      </c>
      <c r="M13" s="8" t="str">
        <f>IF(K13=0,"",IF(AND(L13=J13,L13=AO13,K13=BR13),$S$1,IF(AND(L13=J13,L13=AO13,L13=CU13),$S$1,IF(AND(L13=J13,L13=CU13,L13=BR13),$AV$1,IF(L13=CU13,$BY$1,IF(L13=BR13,$AV$1,IF(L13=AO13,$S$1,"")))))))</f>
        <v>2025 Elite Canada</v>
      </c>
      <c r="N13" s="8">
        <f>IF(MAX(AT13,BW13,CZ13)&gt;0,MAX(AT13,BW13,CZ13),0)</f>
        <v>52.199999999999996</v>
      </c>
      <c r="O13" s="8" t="str">
        <f>IF(N13=0,"",IF(N13=CZ13,$BY$1,IF(N13=BW13,$AV$1,IF(N13=AT13,$S$1,""))))</f>
        <v>2024 3rd Domestic Trial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18.8</v>
      </c>
      <c r="T13" s="19">
        <v>7.2</v>
      </c>
      <c r="U13" s="19">
        <v>0.8</v>
      </c>
      <c r="V13" s="19">
        <v>0</v>
      </c>
      <c r="W13" s="19">
        <v>18.600000000000001</v>
      </c>
      <c r="X13" s="19">
        <v>8.4</v>
      </c>
      <c r="Y13" s="19">
        <v>0</v>
      </c>
      <c r="Z13" s="19">
        <v>0</v>
      </c>
      <c r="AA13" s="19">
        <v>18.399999999999999</v>
      </c>
      <c r="AB13" s="19">
        <v>7.3</v>
      </c>
      <c r="AC13" s="19">
        <v>0</v>
      </c>
      <c r="AD13" s="19">
        <v>0</v>
      </c>
      <c r="AE13" s="19">
        <v>18.399999999999999</v>
      </c>
      <c r="AF13" s="19">
        <v>7.2</v>
      </c>
      <c r="AG13" s="19">
        <v>0</v>
      </c>
      <c r="AH13" s="19">
        <v>0</v>
      </c>
      <c r="AI13" s="19">
        <v>18.8</v>
      </c>
      <c r="AJ13" s="19">
        <v>8.4</v>
      </c>
      <c r="AK13" s="19">
        <v>0.6</v>
      </c>
      <c r="AL13" s="19">
        <v>0</v>
      </c>
      <c r="AM13" s="27"/>
      <c r="AN13" s="40">
        <f>IF(SUM(T13,X13)&gt;0,SUM(T13,X13),"")</f>
        <v>15.600000000000001</v>
      </c>
      <c r="AO13" s="40">
        <f>IF(SUM(S13:T13,V13:X13,Z13)-U13-Y13&gt;0,SUM(S13:T13,V13:X13,Z13)-U13-Y13,"")</f>
        <v>52.2</v>
      </c>
      <c r="AP13" s="40">
        <f>IF(SUM(AA13:AB13,AD13)-AC13&gt;0,SUM(AA13:AB13,AD13)-AC13,"")</f>
        <v>25.7</v>
      </c>
      <c r="AQ13" s="40">
        <f>IF(SUM(T13,X13,AB13)&gt;0,SUM(T13,X13,AB13),"")</f>
        <v>22.900000000000002</v>
      </c>
      <c r="AR13" s="40">
        <f>IF(SUM(AO13,AP13)&gt;0,SUM(AO13,AP13),"")</f>
        <v>77.900000000000006</v>
      </c>
      <c r="AS13" s="40">
        <f>IF(SUM(AF13,AJ13)&gt;0,SUM(AF13,AJ13),"")</f>
        <v>15.600000000000001</v>
      </c>
      <c r="AT13" s="40">
        <f>IF(SUM(AE13:AF13,AH13:AJ13,AL13)-SUM(AG13,AK13)&gt;0,SUM(AE13:AF13,AH13:AJ13,AL13)-SUM(AG13,AK13),"")</f>
        <v>52.199999999999996</v>
      </c>
      <c r="AU13" s="40">
        <f>IF(SUM(AO13,AP13,AT13)&gt;0,SUM(AO13,AP13,AT13),"")</f>
        <v>130.1</v>
      </c>
      <c r="AV13" s="18">
        <v>18.600000000000001</v>
      </c>
      <c r="AW13" s="18">
        <v>6</v>
      </c>
      <c r="AX13" s="18">
        <v>1.4</v>
      </c>
      <c r="AY13" s="18">
        <v>0</v>
      </c>
      <c r="AZ13" s="18">
        <v>18.8</v>
      </c>
      <c r="BA13" s="18">
        <v>7.6</v>
      </c>
      <c r="BB13" s="18">
        <v>0.6</v>
      </c>
      <c r="BC13" s="18">
        <v>0</v>
      </c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>
        <f>IF(SUM(AW13,BA13)&gt;0,SUM(AW13,BA13),"")</f>
        <v>13.6</v>
      </c>
      <c r="BR13" s="11">
        <f>IF(SUM(AV13:AW13,AY13:BA13,BC13)-AX13-BB13&gt;0,SUM(AV13:AW13,AY13:BA13,BC13)-AX13-BB13,"")</f>
        <v>49.000000000000007</v>
      </c>
      <c r="BS13" s="11" t="str">
        <f>IF(SUM(BD13:BE13,BG13)-BF13&gt;0,SUM(BD13:BE13,BG13)-BF13,"")</f>
        <v/>
      </c>
      <c r="BT13" s="11">
        <f>IF(SUM(AW13,BA13,BE13)&gt;0,SUM(AW13,BA13,BE13),"")</f>
        <v>13.6</v>
      </c>
      <c r="BU13" s="11">
        <f>IF(SUM(BR13,BS13)&gt;0,SUM(BR13,BS13),"")</f>
        <v>49.000000000000007</v>
      </c>
      <c r="BV13" s="11" t="str">
        <f>IF(SUM(BI13,BM13)&gt;0,SUM(BI13,BM13),"")</f>
        <v/>
      </c>
      <c r="BW13" s="11" t="str">
        <f>IF(SUM(BH13:BI13,BK13:BM13,BO13)-SUM(BJ13,BN13)&gt;0,SUM(BH13:BI13,BK13:BM13,BO13)-SUM(BJ13,BN13),"")</f>
        <v/>
      </c>
      <c r="BX13" s="11">
        <f>IF(SUM(BR13,BS13,BW13)&gt;0,SUM(BR13,BS13,BW13),"")</f>
        <v>49.000000000000007</v>
      </c>
      <c r="BY13" s="19">
        <v>18.399999999999999</v>
      </c>
      <c r="BZ13" s="19">
        <v>8.4</v>
      </c>
      <c r="CA13" s="19">
        <v>0.8</v>
      </c>
      <c r="CB13" s="19">
        <v>0</v>
      </c>
      <c r="CC13" s="19">
        <v>15.4</v>
      </c>
      <c r="CD13" s="19">
        <v>3.6</v>
      </c>
      <c r="CE13" s="19">
        <v>0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12</v>
      </c>
      <c r="CU13" s="40">
        <f>IF(SUM(BY13:BZ13,CB13:CD13,CF13)-CA13-CE13&gt;0,SUM(BY13:BZ13,CB13:CD13,CF13)-CA13-CE13,"")</f>
        <v>45</v>
      </c>
      <c r="CV13" s="40" t="str">
        <f>IF(SUM(CG13:CH13,CJ13)-CI13&gt;0,SUM(CG13:CH13,CJ13)-CI13,"")</f>
        <v/>
      </c>
      <c r="CW13" s="40">
        <f>IF(SUM(BZ13,CD13,CH13)&gt;0,SUM(BZ13,CD13,CH13),"")</f>
        <v>12</v>
      </c>
      <c r="CX13" s="40">
        <f>IF(SUM(CU13,CV13)&gt;0,SUM(CU13,CV13),"")</f>
        <v>45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45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18.5</v>
      </c>
      <c r="TI13" s="26">
        <f>IF($CS13="P",BZ13,(BZ13+AW13)/2)</f>
        <v>7.2</v>
      </c>
      <c r="TJ13" s="26">
        <f>IF($CS13="P",CA13,(CA13+AX13)/2)</f>
        <v>1.1000000000000001</v>
      </c>
      <c r="TK13" s="26">
        <f>IF($CS13="P",CB13,(CB13+AY13)/2)</f>
        <v>0</v>
      </c>
      <c r="TL13" s="26">
        <f>IF($CS13="P",CC13,(CC13+AZ13)/2)</f>
        <v>17.100000000000001</v>
      </c>
      <c r="TM13" s="26">
        <f>IF($CS13="P",CD13,(CD13+BA13)/2)</f>
        <v>5.6</v>
      </c>
      <c r="TN13" s="26">
        <f>IF($CS13="P",CE13,(CE13+BB13)/2)</f>
        <v>0.3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0</v>
      </c>
      <c r="TU13" s="26">
        <f>IF($CS13="P",CL13,(CL13+BI13)/2)</f>
        <v>0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0</v>
      </c>
      <c r="TY13" s="26">
        <f>IF($CS13="P",CP13,(CP13+BM13)/2)</f>
        <v>0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12.8</v>
      </c>
      <c r="UD13" s="11">
        <f>IF(SUM(TH13:TI13,TK13:TM13,TO13)-TJ13-TN13&gt;0,SUM(TH13:TI13,TK13:TM13,TO13)-TJ13-TN13,"")</f>
        <v>47</v>
      </c>
      <c r="UE13" s="11" t="str">
        <f>IF(SUM(TP13:TQ13,TS13)-TR13&gt;0,SUM(TP13:TQ13,TS13)-TR13,"")</f>
        <v/>
      </c>
      <c r="UF13" s="11">
        <f>IF(SUM(TI13,TM13,TQ13)&gt;0,SUM(TI13,TM13,TQ13),"")</f>
        <v>12.8</v>
      </c>
      <c r="UG13" s="11">
        <f>IF(SUM(UD13,UE13)&gt;0,SUM(UD13,UE13),"")</f>
        <v>47</v>
      </c>
      <c r="UH13" s="11" t="str">
        <f>IF(SUM(TU13,TY13)&gt;0,SUM(TU13,TY13),"")</f>
        <v/>
      </c>
      <c r="UI13" s="11" t="str">
        <f>IF(SUM(TT13:TU13,TW13:TY13,UA13)-SUM(TV13,TZ13)&gt;0,SUM(TT13:TU13,TW13:TY13,UA13)-SUM(TV13,TZ13),"")</f>
        <v/>
      </c>
      <c r="UJ13" s="11">
        <f>IF(SUM(UD13,UE13,UI13)&gt;0,SUM(UD13,UE13,UI13),"")</f>
        <v>47</v>
      </c>
    </row>
    <row r="14" spans="1:556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192</v>
      </c>
      <c r="C14" s="4" t="s">
        <v>6</v>
      </c>
      <c r="D14" s="4">
        <v>2008</v>
      </c>
      <c r="E14" s="9">
        <f>SUM(J14:P14)+SUM(J14:M14)*0.0000001+SUM(J14)*0.0000000000001</f>
        <v>152.50001013000511</v>
      </c>
      <c r="F14" s="3" t="str">
        <f>IF(OR(AND(AN14&gt;=AU$34,AO14&gt;=AU$38,AN14&lt;&gt;"",AM14=""),AND(AS14&gt;=AU$34,AT14&gt;=AU$38,AS14&lt;&gt;"",AM14=""),AND(BQ14&gt;=BX$34,BR14&gt;=BX$38,BQ14&lt;&gt;"",BP14=""),AND(BV14&gt;=BX$34,BW14&gt;=BX$38,BV14&lt;&gt;"",BP14=""),AND(CT14&gt;=DA$34,CU14&gt;=DA$38,CT14&lt;&gt;"",CS14=""),AND(CY14&gt;=DA$34,CZ14&gt;=DA$38,CY14&lt;&gt;""),AND(DX14&gt;=EE$34,DY14&gt;=EE$38,DX14&lt;&gt;""),AND(EC14&gt;=EE$34,ED14&gt;=EE$38,EC14&lt;&gt;""),AND(EZ14&gt;=FG$34,FA14&gt;=FG$38,EZ14&lt;&gt;""),AND(FE14&gt;=FG$34,FF14&gt;=FG$38,FE14&lt;&gt;""),AND(GB14&gt;=GI$34,GC14&gt;=GI$38,GB14&lt;&gt;""),AND(GG14&gt;=GI$34,GH14&gt;=GI$38,GG14&lt;&gt;""),AND(HD14&gt;=HK$34,HE14&gt;=HK$38,HD14&lt;&gt;""),AND(HI14&gt;=HK$34,HJ14&gt;=HK$38,HI14&lt;&gt;""),AND(IF14&gt;=IM$34,IG14&gt;=IM$38,IF14&lt;&gt;""),AND(IK14&gt;=IM$34,IL14&gt;=IM$38,IK14&lt;&gt;""),AND(JH14&gt;=JO$34,JI14&gt;=JO$38,JH14&lt;&gt;""),AND(JM14&gt;=JO$34,JN14&gt;=JO$38,JM14&lt;&gt;""),AND(KJ14&gt;=KQ$34,KK14&gt;=KQ$38,KJ14&lt;&gt;""),AND(KO14&gt;=KQ$34,KP14&gt;=KQ$38,KO14&lt;&gt;""),AND(LL14&gt;=LS$34,LM14&gt;=LS$38,LL14&lt;&gt;""),AND(LQ14&gt;=LS$34,LR14&gt;=LS$38,LQ14&lt;&gt;""),AND(MN14&gt;=MU$34,MO14&gt;=MU$38,MN14&lt;&gt;""),AND(MS14&gt;=MU$34,MT14&gt;=MU$38,MS14&lt;&gt;""),AND(NP14&gt;=NW$34,NQ14&gt;=NW$38,NP14&lt;&gt;""),AND(NU14&gt;=NW$34,NV14&gt;=NW$38,NU14&lt;&gt;""),AND(OR14&gt;=OY$34,OS14&gt;=OY$38,OR14&lt;&gt;""),AND(OW14&gt;=OY$34,OX14&gt;=OY$38,OW14&lt;&gt;""),AND(PT14&gt;=QA$34,PU14&gt;=QA$38,PT14&lt;&gt;""),AND(PY14&gt;=QA$34,PZ14&gt;=QA$38,PY14&lt;&gt;""),AND(QV14&gt;=RC$34,QW14&gt;=RC$38,QV14&lt;&gt;""),AND(RA14&gt;=RC$34,RB14&gt;=RC$38,RA14&lt;&gt;""),AND(RX14&gt;=SE$34,RY14&gt;=SE$38,RX14&lt;&gt;""),AND(SC14&gt;=SE$34,SD14&gt;=SE$38,SC14&lt;&gt;""),AND(SZ14&gt;=TG$34,TA14&gt;=TG$38,SZ14&lt;&gt;""),AND(TF14&gt;=TG$34,TG14&gt;=TG$38,TF14&lt;&gt;"")),"P","")</f>
        <v>P</v>
      </c>
      <c r="G14" s="3" t="str">
        <f>IF(OR(AND(AO14&gt;=AU$38,AO14&lt;&gt;"",AM14=""),AND(AT14&gt;=AU$38,AT14&lt;&gt;"",AM14=""),AND(BR14&gt;=BX$38,BR14&lt;&gt;"",BP14=""),AND(BW14&gt;=BX$38,BW14&lt;&gt;"",BP14=""),AND(CU14&gt;=DA$38,CU14&lt;&gt;"",CS14=""),AND(CZ14&gt;=DA$38,CZ14&lt;&gt;"",CS14=""),AND(DY14&gt;=EE$38,DY14&lt;&gt;""),AND(ED14&gt;=EE$38,ED14&lt;&gt;""),AND(FA14&gt;=FG$38,FA14&lt;&gt;""),AND(FF14&gt;=FG$38,FF14&lt;&gt;""),AND(GC14&gt;=GI$38,GC14&lt;&gt;""),AND(GH14&gt;=GI$38,GH14&lt;&gt;""),AND(HE14&gt;=HK$38,HE14&lt;&gt;""),AND(HJ14&gt;=HK$38,HJ14&lt;&gt;""),AND(IG14&gt;=IM$38,IG14&lt;&gt;""),AND(IL14&gt;=IM$38,IL14&lt;&gt;""),AND(JI14&gt;=JO$38,JI14&lt;&gt;""),AND(JN14&gt;=JO$38,JN14&lt;&gt;""),AND(KK14&gt;=KQ$38,KK14&lt;&gt;""),AND(KP14&gt;=KQ$38,KP14&lt;&gt;""),AND(LM14&gt;=LS$38,LM14&lt;&gt;""),AND(LR14&gt;=LS$38,LR14&lt;&gt;""),AND(MO14&gt;=MU$38,MO14&lt;&gt;""),AND(MT14&gt;=MU$38,MT14&lt;&gt;""),AND(NQ14&gt;=NW$38,NQ14&lt;&gt;""),AND(NV14&gt;=NW$38,NV14&lt;&gt;""),AND(OS14&gt;=OY$38,OS14&lt;&gt;""),AND(OX14&gt;=OY$38,OX14&lt;&gt;""),AND(PU14&gt;=QA$38,PU14&lt;&gt;""),AND(PZ14&gt;=QA$38,PZ14&lt;&gt;""),AND(QW14&gt;=RC$38,QW14&lt;&gt;""),AND(RB14&gt;=RC$38,RB14&lt;&gt;""),AND(RY14&gt;=SE$38,RY14&lt;&gt;""),AND(SD14&gt;=SE$38,SD14&lt;&gt;""),AND(TA14&gt;=TG$38,TA14&lt;&gt;""),AND(TG14&gt;=TG$38,TG14&lt;&gt;"")),"P","")</f>
        <v>P</v>
      </c>
      <c r="H14" s="36" t="str">
        <f>IF(AND(G14="P",F14=""),"No DD",IF(OR(AND(AQ14&gt;=AU$37,AR14&gt;=AU$41,AQ14&lt;&gt;"",AM14=""),AND(AS14&gt;=AU$37,AT14&gt;=AU$41,AS14&lt;&gt;"",AM14=""),AND(BT14&gt;=BX$37,BU14&gt;=BX$41,BT14&lt;&gt;"",BP14=""),AND(BV14&gt;=BX$37,BW14&gt;=BX$41,BV14&lt;&gt;"",BP14=""),AND(CW14&gt;=DA$37,CX14&gt;=DA$41,CW14&lt;&gt;"",CS14=""),AND(CY14&gt;=DA$37,CZ14&gt;=DA$41,CY14&lt;&gt;"",CS14=""),AND(EA14&gt;=EE$37,EB14&gt;=EE$41,EA14&lt;&gt;""),AND(EC14&gt;=EE$37,ED14&gt;=EE$41,EC14&lt;&gt;""),AND(FC14&gt;=FG$37,FD14&gt;=FG$41,FC14&lt;&gt;""),AND(FE14&gt;=FG$37,FF14&gt;=FG$41,FE14&lt;&gt;""),AND(GE14&gt;=GI$37,GF14&gt;=GI$41,GE14&lt;&gt;""),AND(GG14&gt;=GI$37,GH14&gt;=GI$41,GG14&lt;&gt;""),AND(HG14&gt;=HK$37,HH14&gt;=HK$41,HG14&lt;&gt;""),AND(HI14&gt;=HK$37,HJ14&gt;=HK$41,HI14&lt;&gt;""),AND(II14&gt;=IM$37,IJ14&gt;=IM$41,II14&lt;&gt;""),AND(IK14&gt;=IM$37,IL14&gt;=IM$41,IK14&lt;&gt;""),AND(JK14&gt;=JO$37,JL14&gt;=JO$41,JK14&lt;&gt;""),AND(JM14&gt;=JO$37,JN14&gt;=JO$41,JM14&lt;&gt;""),AND(KM14&gt;=KQ$37,KN14&gt;=KQ$41,KM14&lt;&gt;""),AND(KO14&gt;=KQ$37,KP14&gt;=KQ$41,KO14&lt;&gt;""),AND(LO14&gt;=LS$37,LP14&gt;=LS$41,LO14&lt;&gt;""),AND(LQ14&gt;=LS$37,LR14&gt;=LS$41,LQ14&lt;&gt;""),AND(MQ14&gt;=MU$37,MR14&gt;=MU$41,MQ14&lt;&gt;""),AND(MS14&gt;=MU$37,MT14&gt;=MU$41,MS14&lt;&gt;""),AND(NS14&gt;=NW$37,NT14&gt;=NW$41,NS14&lt;&gt;""),AND(NU14&gt;=NW$37,NV14&gt;=NW$41,NU14&lt;&gt;""),AND(OU14&gt;=OY$37,OV14&gt;=OY$41,OU14&lt;&gt;""),AND(OW14&gt;=OY$37,OX14&gt;=OY$41,OW14&lt;&gt;""),AND(PW14&gt;=QA$37,PX14&gt;=QA$41,PW14&lt;&gt;""),AND(PY14&gt;=QA$37,PZ14&gt;=QA$41,PY14&lt;&gt;""),AND(QY14&gt;=RC$37,QZ14&gt;=RC$41,QY14&lt;&gt;""),AND(RA14&gt;=RC$37,RB14&gt;=RC$41,RA14&lt;&gt;""),AND(SA14&gt;=SE$37,SB14&gt;=SE$41,SA14&lt;&gt;""),AND(SC14&gt;=SE$37,SD14&gt;=SE$41,SC14&lt;&gt;""),AND(TC14&gt;=TG$37,TD14&gt;=TG$41,TC14&lt;&gt;""),AND(TE14&gt;=TG$37,TF14&gt;=TG$41,TE14&lt;&gt;"")),"Merit",IF(OR(AND(AQ14&gt;=AU$36,AR14&gt;=AU$40,AQ14&lt;&gt;"",AM14=""),AND(AS14&gt;=AU$36,AT14&gt;=AU$40,AS14&lt;&gt;"",AM14=""),AND(BT14&gt;=BX$36,BU14&gt;=BX$40,BT14&lt;&gt;"",BP14=""),AND(BV14&gt;=BX$36,BW14&gt;=BX$40,BV14&lt;&gt;"",BP14=""),AND(CW14&gt;=DA$36,CX14&gt;=DA$40,CW14&lt;&gt;"",CS14=""),AND(CY14&gt;=DA$36,CZ14&gt;=DA$40,CY14&lt;&gt;"",CS14=""),AND(EA14&gt;=EE$36,EB14&gt;=EE$40,EA14&lt;&gt;""),AND(EC14&gt;=EE$36,ED14&gt;=EE$40,EC14&lt;&gt;""),AND(FC14&gt;=FG$36,FD14&gt;=FG$40,FC14&lt;&gt;""),AND(FE14&gt;=FG$36,FF14&gt;=FG$40,FE14&lt;&gt;""),AND(GE14&gt;=GI$36,GF14&gt;=GI$40,GE14&lt;&gt;""),AND(GG14&gt;=GI$36,GH14&gt;=GI$40,GG14&lt;&gt;""),AND(HG14&gt;=HK$36,HH14&gt;=HK$40,HG14&lt;&gt;""),AND(HI14&gt;=HK$36,HJ14&gt;=HK$40,HI14&lt;&gt;""),AND(II14&gt;=IM$36,IJ14&gt;=IM$40,II14&lt;&gt;""),AND(IK14&gt;=IM$36,IL14&gt;=IM$40,IK14&lt;&gt;""),AND(JK14&gt;=JO$36,JL14&gt;=JO$40,JK14&lt;&gt;""),AND(JM14&gt;=JO$36,JN14&gt;=JO$40,JM14&lt;&gt;""),AND(KM14&gt;=KQ$36,KN14&gt;=KQ$40,KM14&lt;&gt;""),AND(KO14&gt;=KQ$36,KP14&gt;=KQ$40,KO14&lt;&gt;""),AND(LO14&gt;=LS$36,LP14&gt;=LS$40,LO14&lt;&gt;""),AND(LQ14&gt;=LS$36,LR14&gt;=LS$40,LQ14&lt;&gt;""),AND(MQ14&gt;=MU$36,MR14&gt;=MU$40,MQ14&lt;&gt;""),AND(MS14&gt;=MU$36,MT14&gt;=MU$40,MS14&lt;&gt;""),AND(NS14&gt;=NW$36,NT14&gt;=NW$40,NS14&lt;&gt;""),AND(NU14&gt;=NW$36,NV14&gt;=NW$40,NU14&lt;&gt;""),AND(OU14&gt;=OY$36,OV14&gt;=OY$40,OU14&lt;&gt;""),AND(OW14&gt;=OY$36,OX14&gt;=OY$40,OW14&lt;&gt;""),AND(PW14&gt;=QA$36,PX14&gt;=QA$40,PW14&lt;&gt;""),AND(PY14&gt;=QA$36,PZ14&gt;=QA$40,PY14&lt;&gt;""),AND(QY14&gt;=RC$36,QZ14&gt;=RC$40,QY14&lt;&gt;""),AND(RA14&gt;=RC$36,RB14&gt;=RC$40,RA14&lt;&gt;""),AND(SA14&gt;=SE$36,SB14&gt;=SE$40,SA14&lt;&gt;""),AND(SC14&gt;=SE$36,SD14&gt;=SE$40,SC14&lt;&gt;""),AND(TC14&gt;=TG$36,TD14&gt;=TG$40,TC14&lt;&gt;""),AND(TE14&gt;=TG$36,TF14&gt;=TG$40,TE14&lt;&gt;"")),"Excellence",IF(I14="P","Worlds Team",IF(F14="P","National Team","")))))</f>
        <v>National Team</v>
      </c>
      <c r="I14" s="3" t="str">
        <f>IF(OR(AND(AQ14&gt;=AU$35,AR14&gt;=AU$39,AQ14&lt;&gt;"",AM14=""),AND(AS14&gt;=AU$35,AT14&gt;=AU$39,AS14&lt;&gt;"",AM14=""),AND(BT14&gt;=BX$35,BU14&gt;=BX$39,BT14&lt;&gt;"",BP14=""),AND(BV14&gt;=BX$35,BW14&gt;=BX$39,BV14&lt;&gt;"",BP14=""),AND(CW14&gt;=DA$35,CX14&gt;=DA$39,CW14&lt;&gt;"",CS14=""),AND(CY14&gt;=DA$35,CZ14&gt;=DA$39,CY14&lt;&gt;"",CS14=""),AND(EA14&gt;=EE$35,EB14&gt;=EE$39,EA14&lt;&gt;""),AND(EC14&gt;=EE$35,ED14&gt;=EE$39,EC14&lt;&gt;""),AND(FC14&gt;=FG$35,FD14&gt;=FG$39,FC14&lt;&gt;""),AND(FE14&gt;=FG$35,FF14&gt;=FG$39,FE14&lt;&gt;""),AND(GE14&gt;=GI$35,GF14&gt;=GI$39,GE14&lt;&gt;""),AND(GG14&gt;=GI$35,GH14&gt;=GI$39,GG14&lt;&gt;""),AND(HG14&gt;=HK$35,HH14&gt;=HK$39,HG14&lt;&gt;""),AND(HI14&gt;=HK$35,HJ14&gt;=HK$39,HI14&lt;&gt;""),AND(II14&gt;=IM$35,IJ14&gt;=IM$39,II14&lt;&gt;""),AND(IK14&gt;=IM$35,IL14&gt;=IM$39,IK14&lt;&gt;""),AND(JK14&gt;=JO$35,JL14&gt;=JO$39,JK14&lt;&gt;""),AND(JM14&gt;=JO$35,JN14&gt;=JO$39,JM14&lt;&gt;""),AND(KM14&gt;=KQ$35,KN14&gt;=KQ$39,KM14&lt;&gt;""),AND(KO14&gt;=KQ$35,KP14&gt;=KQ$39,KO14&lt;&gt;""),AND(LO14&gt;=LS$35,LP14&gt;=LS$39,LO14&lt;&gt;""),AND(LQ14&gt;=LS$35,LR14&gt;=LS$39,LQ14&lt;&gt;""),AND(MQ14&gt;=MU$35,MR14&gt;=MU$39,MQ14&lt;&gt;""),AND(MS14&gt;=MU$35,MT14&gt;=MU$39,MS14&lt;&gt;""),AND(NS14&gt;=NW$35,NT14&gt;=NW$39,NS14&lt;&gt;""),AND(NU14&gt;=NW$35,NV14&gt;=NW$39,NU14&lt;&gt;""),AND(OU14&gt;=OY$35,OV14&gt;=OY$39,OU14&lt;&gt;""),AND(OW14&gt;=OY$35,OX14&gt;=OY$39,OW14&lt;&gt;""),AND(PW14&gt;=QA$35,PX14&gt;=QA$39,PW14&lt;&gt;""),AND(PY14&gt;=QA$35,PZ14&gt;=QA$39,PY14&lt;&gt;""),AND(QY14&gt;=RC$35,QZ14&gt;=RC$39,QY14&lt;&gt;""),AND(RA14&gt;=RC$35,RB14&gt;=RC$39,RA14&lt;&gt;""),AND(SA14&gt;=SE$35,SB14&gt;=SE$39,SA14&lt;&gt;""),AND(SC14&gt;=SE$35,SD14&gt;=SE$39,SC14&lt;&gt;""),AND(TC14&gt;=TG$35,TD14&gt;=TG$39,TC14&lt;&gt;""),AND(TE14&gt;=TG$35,TF14&gt;=TG$39,TE14&lt;&gt;"")),"P","")</f>
        <v/>
      </c>
      <c r="J14" s="8">
        <f>IF(COUNT(AO14,BR14,CU14)&gt;0,LARGE((AO14,BR14,CU14),1),0)</f>
        <v>51.2</v>
      </c>
      <c r="K14" s="8" t="str">
        <f>IF(J14=0,"",IF(J14=CU14,$BY$1,IF(J14=BR14,$AV$1,IF(J14=AO14,$S$1,""))))</f>
        <v>2024 3rd Domestic Trial</v>
      </c>
      <c r="L14" s="8">
        <f>IF(COUNT(AO14,BR14,CU14)&gt;1,LARGE((AO14,BR14,CU14),2),0)</f>
        <v>50.099999999999994</v>
      </c>
      <c r="M14" s="8" t="str">
        <f>IF(K14=0,"",IF(AND(L14=J14,L14=AO14,K14=BR14),$S$1,IF(AND(L14=J14,L14=AO14,L14=CU14),$S$1,IF(AND(L14=J14,L14=CU14,L14=BR14),$AV$1,IF(L14=CU14,$BY$1,IF(L14=BR14,$AV$1,IF(L14=AO14,$S$1,"")))))))</f>
        <v>2025 Nationals</v>
      </c>
      <c r="N14" s="8">
        <f>IF(MAX(AT14,BW14,CZ14)&gt;0,MAX(AT14,BW14,CZ14),0)</f>
        <v>51.2</v>
      </c>
      <c r="O14" s="8" t="str">
        <f>IF(N14=0,"",IF(N14=CZ14,$BY$1,IF(N14=BW14,$AV$1,IF(N14=AT14,$S$1,""))))</f>
        <v>2024 3rd Domestic Trial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18.600000000000001</v>
      </c>
      <c r="T14" s="19">
        <v>7.2</v>
      </c>
      <c r="U14" s="19">
        <v>0</v>
      </c>
      <c r="V14" s="19">
        <v>0</v>
      </c>
      <c r="W14" s="19">
        <v>18.600000000000001</v>
      </c>
      <c r="X14" s="19">
        <v>6.8</v>
      </c>
      <c r="Y14" s="19">
        <v>0</v>
      </c>
      <c r="Z14" s="19">
        <v>0</v>
      </c>
      <c r="AA14" s="19">
        <v>18.2</v>
      </c>
      <c r="AB14" s="19">
        <v>6.9</v>
      </c>
      <c r="AC14" s="19">
        <v>0</v>
      </c>
      <c r="AD14" s="19">
        <v>0</v>
      </c>
      <c r="AE14" s="19">
        <v>18.7</v>
      </c>
      <c r="AF14" s="19">
        <v>7.3</v>
      </c>
      <c r="AG14" s="19">
        <v>0</v>
      </c>
      <c r="AH14" s="19">
        <v>0</v>
      </c>
      <c r="AI14" s="19">
        <v>18.399999999999999</v>
      </c>
      <c r="AJ14" s="19">
        <v>7.6</v>
      </c>
      <c r="AK14" s="19">
        <v>0.8</v>
      </c>
      <c r="AL14" s="19">
        <v>0</v>
      </c>
      <c r="AM14" s="27"/>
      <c r="AN14" s="40">
        <f>IF(SUM(T14,X14)&gt;0,SUM(T14,X14),"")</f>
        <v>14</v>
      </c>
      <c r="AO14" s="40">
        <f>IF(SUM(S14:T14,V14:X14,Z14)-U14-Y14&gt;0,SUM(S14:T14,V14:X14,Z14)-U14-Y14,"")</f>
        <v>51.2</v>
      </c>
      <c r="AP14" s="40">
        <f>IF(SUM(AA14:AB14,AD14)-AC14&gt;0,SUM(AA14:AB14,AD14)-AC14,"")</f>
        <v>25.1</v>
      </c>
      <c r="AQ14" s="40">
        <f>IF(SUM(T14,X14,AB14)&gt;0,SUM(T14,X14,AB14),"")</f>
        <v>20.9</v>
      </c>
      <c r="AR14" s="40">
        <f>IF(SUM(AO14,AP14)&gt;0,SUM(AO14,AP14),"")</f>
        <v>76.300000000000011</v>
      </c>
      <c r="AS14" s="40">
        <f>IF(SUM(AF14,AJ14)&gt;0,SUM(AF14,AJ14),"")</f>
        <v>14.899999999999999</v>
      </c>
      <c r="AT14" s="40">
        <f>IF(SUM(AE14:AF14,AH14:AJ14,AL14)-SUM(AG14,AK14)&gt;0,SUM(AE14:AF14,AH14:AJ14,AL14)-SUM(AG14,AK14),"")</f>
        <v>51.2</v>
      </c>
      <c r="AU14" s="40">
        <f>IF(SUM(AO14,AP14,AT14)&gt;0,SUM(AO14,AP14,AT14),"")</f>
        <v>127.50000000000001</v>
      </c>
      <c r="AV14" s="18">
        <v>18.600000000000001</v>
      </c>
      <c r="AW14" s="18">
        <v>7.2</v>
      </c>
      <c r="AX14" s="18">
        <v>0.6</v>
      </c>
      <c r="AY14" s="18">
        <v>0</v>
      </c>
      <c r="AZ14" s="18">
        <v>18.100000000000001</v>
      </c>
      <c r="BA14" s="18">
        <v>5.2</v>
      </c>
      <c r="BB14" s="18">
        <v>1.8</v>
      </c>
      <c r="BC14" s="18">
        <v>0</v>
      </c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>IF(SUM(AW14,BA14)&gt;0,SUM(AW14,BA14),"")</f>
        <v>12.4</v>
      </c>
      <c r="BR14" s="11">
        <f>IF(SUM(AV14:AW14,AY14:BA14,BC14)-AX14-BB14&gt;0,SUM(AV14:AW14,AY14:BA14,BC14)-AX14-BB14,"")</f>
        <v>46.70000000000001</v>
      </c>
      <c r="BS14" s="11" t="str">
        <f>IF(SUM(BD14:BE14,BG14)-BF14&gt;0,SUM(BD14:BE14,BG14)-BF14,"")</f>
        <v/>
      </c>
      <c r="BT14" s="11">
        <f>IF(SUM(AW14,BA14,BE14)&gt;0,SUM(AW14,BA14,BE14),"")</f>
        <v>12.4</v>
      </c>
      <c r="BU14" s="11">
        <f>IF(SUM(BR14,BS14)&gt;0,SUM(BR14,BS14),"")</f>
        <v>46.70000000000001</v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>
        <f>IF(SUM(BR14,BS14,BW14)&gt;0,SUM(BR14,BS14,BW14),"")</f>
        <v>46.70000000000001</v>
      </c>
      <c r="BY14" s="19">
        <v>18.899999999999999</v>
      </c>
      <c r="BZ14" s="19">
        <v>7.2</v>
      </c>
      <c r="CA14" s="19">
        <v>0.2</v>
      </c>
      <c r="CB14" s="19">
        <v>0</v>
      </c>
      <c r="CC14" s="19">
        <v>18.399999999999999</v>
      </c>
      <c r="CD14" s="19">
        <v>6.8</v>
      </c>
      <c r="CE14" s="19">
        <v>1</v>
      </c>
      <c r="CF14" s="19">
        <v>0</v>
      </c>
      <c r="CG14" s="19"/>
      <c r="CH14" s="19"/>
      <c r="CI14" s="19"/>
      <c r="CJ14" s="19"/>
      <c r="CK14" s="19">
        <v>17.8</v>
      </c>
      <c r="CL14" s="19">
        <v>5.2</v>
      </c>
      <c r="CM14" s="19">
        <v>1</v>
      </c>
      <c r="CN14" s="19">
        <v>0</v>
      </c>
      <c r="CO14" s="19">
        <v>16.5</v>
      </c>
      <c r="CP14" s="19">
        <v>7.2</v>
      </c>
      <c r="CQ14" s="19">
        <v>0.8</v>
      </c>
      <c r="CR14" s="19">
        <v>0</v>
      </c>
      <c r="CS14" s="27"/>
      <c r="CT14" s="40">
        <f>IF(SUM(BZ14,CD14)&gt;0,SUM(BZ14,CD14),"")</f>
        <v>14</v>
      </c>
      <c r="CU14" s="40">
        <f>IF(SUM(BY14:BZ14,CB14:CD14,CF14)-CA14-CE14&gt;0,SUM(BY14:BZ14,CB14:CD14,CF14)-CA14-CE14,"")</f>
        <v>50.099999999999994</v>
      </c>
      <c r="CV14" s="40" t="str">
        <f>IF(SUM(CG14:CH14,CJ14)-CI14&gt;0,SUM(CG14:CH14,CJ14)-CI14,"")</f>
        <v/>
      </c>
      <c r="CW14" s="40">
        <f>IF(SUM(BZ14,CD14,CH14)&gt;0,SUM(BZ14,CD14,CH14),"")</f>
        <v>14</v>
      </c>
      <c r="CX14" s="40">
        <f>IF(SUM(CU14,CV14)&gt;0,SUM(CU14,CV14),"")</f>
        <v>50.099999999999994</v>
      </c>
      <c r="CY14" s="40">
        <f>IF(SUM(CL14,CP14)&gt;0,SUM(CL14,CP14),"")</f>
        <v>12.4</v>
      </c>
      <c r="CZ14" s="40">
        <f>IF(SUM(CK14:CL14,CN14:CP14,CR14)-SUM(CM14,CQ14)&gt;0,SUM(CK14:CL14,CN14:CP14,CR14)-SUM(CM14,CQ14),"")</f>
        <v>44.900000000000006</v>
      </c>
      <c r="DA14" s="40">
        <f>IF(SUM(CU14,CV14,CZ14)&gt;0,SUM(CU14,CV14,CZ14),"")</f>
        <v>95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18.75</v>
      </c>
      <c r="TI14" s="26">
        <f>IF($CS14="P",BZ14,(BZ14+AW14)/2)</f>
        <v>7.2</v>
      </c>
      <c r="TJ14" s="26">
        <f>IF($CS14="P",CA14,(CA14+AX14)/2)</f>
        <v>0.4</v>
      </c>
      <c r="TK14" s="26">
        <f>IF($CS14="P",CB14,(CB14+AY14)/2)</f>
        <v>0</v>
      </c>
      <c r="TL14" s="26">
        <f>IF($CS14="P",CC14,(CC14+AZ14)/2)</f>
        <v>18.25</v>
      </c>
      <c r="TM14" s="26">
        <f>IF($CS14="P",CD14,(CD14+BA14)/2)</f>
        <v>6</v>
      </c>
      <c r="TN14" s="26">
        <f>IF($CS14="P",CE14,(CE14+BB14)/2)</f>
        <v>1.4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8.9</v>
      </c>
      <c r="TU14" s="26">
        <f>IF($CS14="P",CL14,(CL14+BI14)/2)</f>
        <v>2.6</v>
      </c>
      <c r="TV14" s="26">
        <f>IF($CS14="P",CM14,(CM14+BJ14)/2)</f>
        <v>0.5</v>
      </c>
      <c r="TW14" s="26">
        <f>IF($CS14="P",CN14,(CN14+BK14)/2)</f>
        <v>0</v>
      </c>
      <c r="TX14" s="26">
        <f>IF($CS14="P",CO14,(CO14+BL14)/2)</f>
        <v>8.25</v>
      </c>
      <c r="TY14" s="26">
        <f>IF($CS14="P",CP14,(CP14+BM14)/2)</f>
        <v>3.6</v>
      </c>
      <c r="TZ14" s="26">
        <f>IF($CS14="P",CQ14,(CQ14+BN14)/2)</f>
        <v>0.4</v>
      </c>
      <c r="UA14" s="26">
        <f>IF($CS14="P",CR14,(CR14+BO14)/2)</f>
        <v>0</v>
      </c>
      <c r="UB14" s="28" t="s">
        <v>53</v>
      </c>
      <c r="UC14" s="11">
        <f>IF(SUM(TI14,TM14)&gt;0,SUM(TI14,TM14),"")</f>
        <v>13.2</v>
      </c>
      <c r="UD14" s="11">
        <f>IF(SUM(TH14:TI14,TK14:TM14,TO14)-TJ14-TN14&gt;0,SUM(TH14:TI14,TK14:TM14,TO14)-TJ14-TN14,"")</f>
        <v>48.400000000000006</v>
      </c>
      <c r="UE14" s="11" t="str">
        <f>IF(SUM(TP14:TQ14,TS14)-TR14&gt;0,SUM(TP14:TQ14,TS14)-TR14,"")</f>
        <v/>
      </c>
      <c r="UF14" s="11">
        <f>IF(SUM(TI14,TM14,TQ14)&gt;0,SUM(TI14,TM14,TQ14),"")</f>
        <v>13.2</v>
      </c>
      <c r="UG14" s="11">
        <f>IF(SUM(UD14,UE14)&gt;0,SUM(UD14,UE14),"")</f>
        <v>48.400000000000006</v>
      </c>
      <c r="UH14" s="11">
        <f>IF(SUM(TU14,TY14)&gt;0,SUM(TU14,TY14),"")</f>
        <v>6.2</v>
      </c>
      <c r="UI14" s="11">
        <f>IF(SUM(TT14:TU14,TW14:TY14,UA14)-SUM(TV14,TZ14)&gt;0,SUM(TT14:TU14,TW14:TY14,UA14)-SUM(TV14,TZ14),"")</f>
        <v>22.450000000000003</v>
      </c>
      <c r="UJ14" s="11">
        <f>IF(SUM(UD14,UE14,UI14)&gt;0,SUM(UD14,UE14,UI14),"")</f>
        <v>70.850000000000009</v>
      </c>
    </row>
    <row r="15" spans="1:556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8</v>
      </c>
      <c r="C15" s="4" t="s">
        <v>5</v>
      </c>
      <c r="D15" s="4">
        <v>1994</v>
      </c>
      <c r="E15" s="9">
        <f>SUM(J15:P15)+SUM(J15:M15)*0.0000001+SUM(J15)*0.0000000000001</f>
        <v>151.70001035000521</v>
      </c>
      <c r="F15" s="3" t="str">
        <f>IF(OR(AND(AN15&gt;=AU$34,AO15&gt;=AU$38,AN15&lt;&gt;"",AM15=""),AND(AS15&gt;=AU$34,AT15&gt;=AU$38,AS15&lt;&gt;"",AM15=""),AND(BQ15&gt;=BX$34,BR15&gt;=BX$38,BQ15&lt;&gt;"",BP15=""),AND(BV15&gt;=BX$34,BW15&gt;=BX$38,BV15&lt;&gt;"",BP15=""),AND(CT15&gt;=DA$34,CU15&gt;=DA$38,CT15&lt;&gt;"",CS15=""),AND(CY15&gt;=DA$34,CZ15&gt;=DA$38,CY15&lt;&gt;""),AND(DX15&gt;=EE$34,DY15&gt;=EE$38,DX15&lt;&gt;""),AND(EC15&gt;=EE$34,ED15&gt;=EE$38,EC15&lt;&gt;""),AND(EZ15&gt;=FG$34,FA15&gt;=FG$38,EZ15&lt;&gt;""),AND(FE15&gt;=FG$34,FF15&gt;=FG$38,FE15&lt;&gt;""),AND(GB15&gt;=GI$34,GC15&gt;=GI$38,GB15&lt;&gt;""),AND(GG15&gt;=GI$34,GH15&gt;=GI$38,GG15&lt;&gt;""),AND(HD15&gt;=HK$34,HE15&gt;=HK$38,HD15&lt;&gt;""),AND(HI15&gt;=HK$34,HJ15&gt;=HK$38,HI15&lt;&gt;""),AND(IF15&gt;=IM$34,IG15&gt;=IM$38,IF15&lt;&gt;""),AND(IK15&gt;=IM$34,IL15&gt;=IM$38,IK15&lt;&gt;""),AND(JH15&gt;=JO$34,JI15&gt;=JO$38,JH15&lt;&gt;""),AND(JM15&gt;=JO$34,JN15&gt;=JO$38,JM15&lt;&gt;""),AND(KJ15&gt;=KQ$34,KK15&gt;=KQ$38,KJ15&lt;&gt;""),AND(KO15&gt;=KQ$34,KP15&gt;=KQ$38,KO15&lt;&gt;""),AND(LL15&gt;=LS$34,LM15&gt;=LS$38,LL15&lt;&gt;""),AND(LQ15&gt;=LS$34,LR15&gt;=LS$38,LQ15&lt;&gt;""),AND(MN15&gt;=MU$34,MO15&gt;=MU$38,MN15&lt;&gt;""),AND(MS15&gt;=MU$34,MT15&gt;=MU$38,MS15&lt;&gt;""),AND(NP15&gt;=NW$34,NQ15&gt;=NW$38,NP15&lt;&gt;""),AND(NU15&gt;=NW$34,NV15&gt;=NW$38,NU15&lt;&gt;""),AND(OR15&gt;=OY$34,OS15&gt;=OY$38,OR15&lt;&gt;""),AND(OW15&gt;=OY$34,OX15&gt;=OY$38,OW15&lt;&gt;""),AND(PT15&gt;=QA$34,PU15&gt;=QA$38,PT15&lt;&gt;""),AND(PY15&gt;=QA$34,PZ15&gt;=QA$38,PY15&lt;&gt;""),AND(QV15&gt;=RC$34,QW15&gt;=RC$38,QV15&lt;&gt;""),AND(RA15&gt;=RC$34,RB15&gt;=RC$38,RA15&lt;&gt;""),AND(RX15&gt;=SE$34,RY15&gt;=SE$38,RX15&lt;&gt;""),AND(SC15&gt;=SE$34,SD15&gt;=SE$38,SC15&lt;&gt;""),AND(SZ15&gt;=TG$34,TA15&gt;=TG$38,SZ15&lt;&gt;""),AND(TF15&gt;=TG$34,TG15&gt;=TG$38,TF15&lt;&gt;"")),"P","")</f>
        <v>P</v>
      </c>
      <c r="G15" s="3" t="str">
        <f>IF(OR(AND(AO15&gt;=AU$38,AO15&lt;&gt;"",AM15=""),AND(AT15&gt;=AU$38,AT15&lt;&gt;"",AM15=""),AND(BR15&gt;=BX$38,BR15&lt;&gt;"",BP15=""),AND(BW15&gt;=BX$38,BW15&lt;&gt;"",BP15=""),AND(CU15&gt;=DA$38,CU15&lt;&gt;"",CS15=""),AND(CZ15&gt;=DA$38,CZ15&lt;&gt;"",CS15=""),AND(DY15&gt;=EE$38,DY15&lt;&gt;""),AND(ED15&gt;=EE$38,ED15&lt;&gt;""),AND(FA15&gt;=FG$38,FA15&lt;&gt;""),AND(FF15&gt;=FG$38,FF15&lt;&gt;""),AND(GC15&gt;=GI$38,GC15&lt;&gt;""),AND(GH15&gt;=GI$38,GH15&lt;&gt;""),AND(HE15&gt;=HK$38,HE15&lt;&gt;""),AND(HJ15&gt;=HK$38,HJ15&lt;&gt;""),AND(IG15&gt;=IM$38,IG15&lt;&gt;""),AND(IL15&gt;=IM$38,IL15&lt;&gt;""),AND(JI15&gt;=JO$38,JI15&lt;&gt;""),AND(JN15&gt;=JO$38,JN15&lt;&gt;""),AND(KK15&gt;=KQ$38,KK15&lt;&gt;""),AND(KP15&gt;=KQ$38,KP15&lt;&gt;""),AND(LM15&gt;=LS$38,LM15&lt;&gt;""),AND(LR15&gt;=LS$38,LR15&lt;&gt;""),AND(MO15&gt;=MU$38,MO15&lt;&gt;""),AND(MT15&gt;=MU$38,MT15&lt;&gt;""),AND(NQ15&gt;=NW$38,NQ15&lt;&gt;""),AND(NV15&gt;=NW$38,NV15&lt;&gt;""),AND(OS15&gt;=OY$38,OS15&lt;&gt;""),AND(OX15&gt;=OY$38,OX15&lt;&gt;""),AND(PU15&gt;=QA$38,PU15&lt;&gt;""),AND(PZ15&gt;=QA$38,PZ15&lt;&gt;""),AND(QW15&gt;=RC$38,QW15&lt;&gt;""),AND(RB15&gt;=RC$38,RB15&lt;&gt;""),AND(RY15&gt;=SE$38,RY15&lt;&gt;""),AND(SD15&gt;=SE$38,SD15&lt;&gt;""),AND(TA15&gt;=TG$38,TA15&lt;&gt;""),AND(TG15&gt;=TG$38,TG15&lt;&gt;"")),"P","")</f>
        <v>P</v>
      </c>
      <c r="H15" s="36" t="str">
        <f>IF(AND(G15="P",F15=""),"No DD",IF(OR(AND(AQ15&gt;=AU$37,AR15&gt;=AU$41,AQ15&lt;&gt;"",AM15=""),AND(AS15&gt;=AU$37,AT15&gt;=AU$41,AS15&lt;&gt;"",AM15=""),AND(BT15&gt;=BX$37,BU15&gt;=BX$41,BT15&lt;&gt;"",BP15=""),AND(BV15&gt;=BX$37,BW15&gt;=BX$41,BV15&lt;&gt;"",BP15=""),AND(CW15&gt;=DA$37,CX15&gt;=DA$41,CW15&lt;&gt;"",CS15=""),AND(CY15&gt;=DA$37,CZ15&gt;=DA$41,CY15&lt;&gt;"",CS15=""),AND(EA15&gt;=EE$37,EB15&gt;=EE$41,EA15&lt;&gt;""),AND(EC15&gt;=EE$37,ED15&gt;=EE$41,EC15&lt;&gt;""),AND(FC15&gt;=FG$37,FD15&gt;=FG$41,FC15&lt;&gt;""),AND(FE15&gt;=FG$37,FF15&gt;=FG$41,FE15&lt;&gt;""),AND(GE15&gt;=GI$37,GF15&gt;=GI$41,GE15&lt;&gt;""),AND(GG15&gt;=GI$37,GH15&gt;=GI$41,GG15&lt;&gt;""),AND(HG15&gt;=HK$37,HH15&gt;=HK$41,HG15&lt;&gt;""),AND(HI15&gt;=HK$37,HJ15&gt;=HK$41,HI15&lt;&gt;""),AND(II15&gt;=IM$37,IJ15&gt;=IM$41,II15&lt;&gt;""),AND(IK15&gt;=IM$37,IL15&gt;=IM$41,IK15&lt;&gt;""),AND(JK15&gt;=JO$37,JL15&gt;=JO$41,JK15&lt;&gt;""),AND(JM15&gt;=JO$37,JN15&gt;=JO$41,JM15&lt;&gt;""),AND(KM15&gt;=KQ$37,KN15&gt;=KQ$41,KM15&lt;&gt;""),AND(KO15&gt;=KQ$37,KP15&gt;=KQ$41,KO15&lt;&gt;""),AND(LO15&gt;=LS$37,LP15&gt;=LS$41,LO15&lt;&gt;""),AND(LQ15&gt;=LS$37,LR15&gt;=LS$41,LQ15&lt;&gt;""),AND(MQ15&gt;=MU$37,MR15&gt;=MU$41,MQ15&lt;&gt;""),AND(MS15&gt;=MU$37,MT15&gt;=MU$41,MS15&lt;&gt;""),AND(NS15&gt;=NW$37,NT15&gt;=NW$41,NS15&lt;&gt;""),AND(NU15&gt;=NW$37,NV15&gt;=NW$41,NU15&lt;&gt;""),AND(OU15&gt;=OY$37,OV15&gt;=OY$41,OU15&lt;&gt;""),AND(OW15&gt;=OY$37,OX15&gt;=OY$41,OW15&lt;&gt;""),AND(PW15&gt;=QA$37,PX15&gt;=QA$41,PW15&lt;&gt;""),AND(PY15&gt;=QA$37,PZ15&gt;=QA$41,PY15&lt;&gt;""),AND(QY15&gt;=RC$37,QZ15&gt;=RC$41,QY15&lt;&gt;""),AND(RA15&gt;=RC$37,RB15&gt;=RC$41,RA15&lt;&gt;""),AND(SA15&gt;=SE$37,SB15&gt;=SE$41,SA15&lt;&gt;""),AND(SC15&gt;=SE$37,SD15&gt;=SE$41,SC15&lt;&gt;""),AND(TC15&gt;=TG$37,TD15&gt;=TG$41,TC15&lt;&gt;""),AND(TE15&gt;=TG$37,TF15&gt;=TG$41,TE15&lt;&gt;"")),"Merit",IF(OR(AND(AQ15&gt;=AU$36,AR15&gt;=AU$40,AQ15&lt;&gt;"",AM15=""),AND(AS15&gt;=AU$36,AT15&gt;=AU$40,AS15&lt;&gt;"",AM15=""),AND(BT15&gt;=BX$36,BU15&gt;=BX$40,BT15&lt;&gt;"",BP15=""),AND(BV15&gt;=BX$36,BW15&gt;=BX$40,BV15&lt;&gt;"",BP15=""),AND(CW15&gt;=DA$36,CX15&gt;=DA$40,CW15&lt;&gt;"",CS15=""),AND(CY15&gt;=DA$36,CZ15&gt;=DA$40,CY15&lt;&gt;"",CS15=""),AND(EA15&gt;=EE$36,EB15&gt;=EE$40,EA15&lt;&gt;""),AND(EC15&gt;=EE$36,ED15&gt;=EE$40,EC15&lt;&gt;""),AND(FC15&gt;=FG$36,FD15&gt;=FG$40,FC15&lt;&gt;""),AND(FE15&gt;=FG$36,FF15&gt;=FG$40,FE15&lt;&gt;""),AND(GE15&gt;=GI$36,GF15&gt;=GI$40,GE15&lt;&gt;""),AND(GG15&gt;=GI$36,GH15&gt;=GI$40,GG15&lt;&gt;""),AND(HG15&gt;=HK$36,HH15&gt;=HK$40,HG15&lt;&gt;""),AND(HI15&gt;=HK$36,HJ15&gt;=HK$40,HI15&lt;&gt;""),AND(II15&gt;=IM$36,IJ15&gt;=IM$40,II15&lt;&gt;""),AND(IK15&gt;=IM$36,IL15&gt;=IM$40,IK15&lt;&gt;""),AND(JK15&gt;=JO$36,JL15&gt;=JO$40,JK15&lt;&gt;""),AND(JM15&gt;=JO$36,JN15&gt;=JO$40,JM15&lt;&gt;""),AND(KM15&gt;=KQ$36,KN15&gt;=KQ$40,KM15&lt;&gt;""),AND(KO15&gt;=KQ$36,KP15&gt;=KQ$40,KO15&lt;&gt;""),AND(LO15&gt;=LS$36,LP15&gt;=LS$40,LO15&lt;&gt;""),AND(LQ15&gt;=LS$36,LR15&gt;=LS$40,LQ15&lt;&gt;""),AND(MQ15&gt;=MU$36,MR15&gt;=MU$40,MQ15&lt;&gt;""),AND(MS15&gt;=MU$36,MT15&gt;=MU$40,MS15&lt;&gt;""),AND(NS15&gt;=NW$36,NT15&gt;=NW$40,NS15&lt;&gt;""),AND(NU15&gt;=NW$36,NV15&gt;=NW$40,NU15&lt;&gt;""),AND(OU15&gt;=OY$36,OV15&gt;=OY$40,OU15&lt;&gt;""),AND(OW15&gt;=OY$36,OX15&gt;=OY$40,OW15&lt;&gt;""),AND(PW15&gt;=QA$36,PX15&gt;=QA$40,PW15&lt;&gt;""),AND(PY15&gt;=QA$36,PZ15&gt;=QA$40,PY15&lt;&gt;""),AND(QY15&gt;=RC$36,QZ15&gt;=RC$40,QY15&lt;&gt;""),AND(RA15&gt;=RC$36,RB15&gt;=RC$40,RA15&lt;&gt;""),AND(SA15&gt;=SE$36,SB15&gt;=SE$40,SA15&lt;&gt;""),AND(SC15&gt;=SE$36,SD15&gt;=SE$40,SC15&lt;&gt;""),AND(TC15&gt;=TG$36,TD15&gt;=TG$40,TC15&lt;&gt;""),AND(TE15&gt;=TG$36,TF15&gt;=TG$40,TE15&lt;&gt;"")),"Excellence",IF(I15="P","Worlds Team",IF(F15="P","National Team","")))))</f>
        <v>National Team</v>
      </c>
      <c r="I15" s="3" t="str">
        <f>IF(OR(AND(AQ15&gt;=AU$35,AR15&gt;=AU$39,AQ15&lt;&gt;"",AM15=""),AND(AS15&gt;=AU$35,AT15&gt;=AU$39,AS15&lt;&gt;"",AM15=""),AND(BT15&gt;=BX$35,BU15&gt;=BX$39,BT15&lt;&gt;"",BP15=""),AND(BV15&gt;=BX$35,BW15&gt;=BX$39,BV15&lt;&gt;"",BP15=""),AND(CW15&gt;=DA$35,CX15&gt;=DA$39,CW15&lt;&gt;"",CS15=""),AND(CY15&gt;=DA$35,CZ15&gt;=DA$39,CY15&lt;&gt;"",CS15=""),AND(EA15&gt;=EE$35,EB15&gt;=EE$39,EA15&lt;&gt;""),AND(EC15&gt;=EE$35,ED15&gt;=EE$39,EC15&lt;&gt;""),AND(FC15&gt;=FG$35,FD15&gt;=FG$39,FC15&lt;&gt;""),AND(FE15&gt;=FG$35,FF15&gt;=FG$39,FE15&lt;&gt;""),AND(GE15&gt;=GI$35,GF15&gt;=GI$39,GE15&lt;&gt;""),AND(GG15&gt;=GI$35,GH15&gt;=GI$39,GG15&lt;&gt;""),AND(HG15&gt;=HK$35,HH15&gt;=HK$39,HG15&lt;&gt;""),AND(HI15&gt;=HK$35,HJ15&gt;=HK$39,HI15&lt;&gt;""),AND(II15&gt;=IM$35,IJ15&gt;=IM$39,II15&lt;&gt;""),AND(IK15&gt;=IM$35,IL15&gt;=IM$39,IK15&lt;&gt;""),AND(JK15&gt;=JO$35,JL15&gt;=JO$39,JK15&lt;&gt;""),AND(JM15&gt;=JO$35,JN15&gt;=JO$39,JM15&lt;&gt;""),AND(KM15&gt;=KQ$35,KN15&gt;=KQ$39,KM15&lt;&gt;""),AND(KO15&gt;=KQ$35,KP15&gt;=KQ$39,KO15&lt;&gt;""),AND(LO15&gt;=LS$35,LP15&gt;=LS$39,LO15&lt;&gt;""),AND(LQ15&gt;=LS$35,LR15&gt;=LS$39,LQ15&lt;&gt;""),AND(MQ15&gt;=MU$35,MR15&gt;=MU$39,MQ15&lt;&gt;""),AND(MS15&gt;=MU$35,MT15&gt;=MU$39,MS15&lt;&gt;""),AND(NS15&gt;=NW$35,NT15&gt;=NW$39,NS15&lt;&gt;""),AND(NU15&gt;=NW$35,NV15&gt;=NW$39,NU15&lt;&gt;""),AND(OU15&gt;=OY$35,OV15&gt;=OY$39,OU15&lt;&gt;""),AND(OW15&gt;=OY$35,OX15&gt;=OY$39,OW15&lt;&gt;""),AND(PW15&gt;=QA$35,PX15&gt;=QA$39,PW15&lt;&gt;""),AND(PY15&gt;=QA$35,PZ15&gt;=QA$39,PY15&lt;&gt;""),AND(QY15&gt;=RC$35,QZ15&gt;=RC$39,QY15&lt;&gt;""),AND(RA15&gt;=RC$35,RB15&gt;=RC$39,RA15&lt;&gt;""),AND(SA15&gt;=SE$35,SB15&gt;=SE$39,SA15&lt;&gt;""),AND(SC15&gt;=SE$35,SD15&gt;=SE$39,SC15&lt;&gt;""),AND(TC15&gt;=TG$35,TD15&gt;=TG$39,TC15&lt;&gt;""),AND(TE15&gt;=TG$35,TF15&gt;=TG$39,TE15&lt;&gt;"")),"P","")</f>
        <v/>
      </c>
      <c r="J15" s="8">
        <f>IF(COUNT(AO15,BR15,CU15)&gt;0,LARGE((AO15,BR15,CU15),1),0)</f>
        <v>52.4</v>
      </c>
      <c r="K15" s="8" t="str">
        <f>IF(J15=0,"",IF(J15=CU15,$BY$1,IF(J15=BR15,$AV$1,IF(J15=AO15,$S$1,""))))</f>
        <v>2024 3rd Domestic Trial</v>
      </c>
      <c r="L15" s="8">
        <f>IF(COUNT(AO15,BR15,CU15)&gt;1,LARGE((AO15,BR15,CU15),2),0)</f>
        <v>51.1</v>
      </c>
      <c r="M15" s="8" t="str">
        <f>IF(K15=0,"",IF(AND(L15=J15,L15=AO15,K15=BR15),$S$1,IF(AND(L15=J15,L15=AO15,L15=CU15),$S$1,IF(AND(L15=J15,L15=CU15,L15=BR15),$AV$1,IF(L15=CU15,$BY$1,IF(L15=BR15,$AV$1,IF(L15=AO15,$S$1,"")))))))</f>
        <v>2025 Elite Canada</v>
      </c>
      <c r="N15" s="8">
        <f>IF(MAX(AT15,BW15,CZ15)&gt;0,MAX(AT15,BW15,CZ15),0)</f>
        <v>48.2</v>
      </c>
      <c r="O15" s="8" t="str">
        <f>IF(N15=0,"",IF(N15=CZ15,$BY$1,IF(N15=BW15,$AV$1,IF(N15=AT15,$S$1,""))))</f>
        <v>2024 3rd Domestic Trial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18.899999999999999</v>
      </c>
      <c r="T15" s="19">
        <v>8.4</v>
      </c>
      <c r="U15" s="19">
        <v>0.2</v>
      </c>
      <c r="V15" s="19">
        <v>0</v>
      </c>
      <c r="W15" s="19">
        <v>18.899999999999999</v>
      </c>
      <c r="X15" s="19">
        <v>7.2</v>
      </c>
      <c r="Y15" s="19">
        <v>0.8</v>
      </c>
      <c r="Z15" s="19">
        <v>0</v>
      </c>
      <c r="AA15" s="19">
        <v>17.5</v>
      </c>
      <c r="AB15" s="19">
        <v>4.8</v>
      </c>
      <c r="AC15" s="19">
        <v>0</v>
      </c>
      <c r="AD15" s="19">
        <v>0</v>
      </c>
      <c r="AE15" s="19">
        <v>18.7</v>
      </c>
      <c r="AF15" s="19">
        <v>8.4</v>
      </c>
      <c r="AG15" s="19">
        <v>0.8</v>
      </c>
      <c r="AH15" s="19">
        <v>0.3</v>
      </c>
      <c r="AI15" s="19">
        <v>17.600000000000001</v>
      </c>
      <c r="AJ15" s="19">
        <v>4</v>
      </c>
      <c r="AK15" s="19">
        <v>0</v>
      </c>
      <c r="AL15" s="19">
        <v>0</v>
      </c>
      <c r="AM15" s="27"/>
      <c r="AN15" s="40">
        <f>IF(SUM(T15,X15)&gt;0,SUM(T15,X15),"")</f>
        <v>15.600000000000001</v>
      </c>
      <c r="AO15" s="40">
        <f>IF(SUM(S15:T15,V15:X15,Z15)-U15-Y15&gt;0,SUM(S15:T15,V15:X15,Z15)-U15-Y15,"")</f>
        <v>52.4</v>
      </c>
      <c r="AP15" s="40">
        <f>IF(SUM(AA15:AB15,AD15)-AC15&gt;0,SUM(AA15:AB15,AD15)-AC15,"")</f>
        <v>22.3</v>
      </c>
      <c r="AQ15" s="40">
        <f>IF(SUM(T15,X15,AB15)&gt;0,SUM(T15,X15,AB15),"")</f>
        <v>20.400000000000002</v>
      </c>
      <c r="AR15" s="40">
        <f>IF(SUM(AO15,AP15)&gt;0,SUM(AO15,AP15),"")</f>
        <v>74.7</v>
      </c>
      <c r="AS15" s="40">
        <f>IF(SUM(AF15,AJ15)&gt;0,SUM(AF15,AJ15),"")</f>
        <v>12.4</v>
      </c>
      <c r="AT15" s="40">
        <f>IF(SUM(AE15:AF15,AH15:AJ15,AL15)-SUM(AG15,AK15)&gt;0,SUM(AE15:AF15,AH15:AJ15,AL15)-SUM(AG15,AK15),"")</f>
        <v>48.2</v>
      </c>
      <c r="AU15" s="40">
        <f>IF(SUM(AO15,AP15,AT15)&gt;0,SUM(AO15,AP15,AT15),"")</f>
        <v>122.9</v>
      </c>
      <c r="AV15" s="18">
        <v>18.5</v>
      </c>
      <c r="AW15" s="18">
        <v>7.6</v>
      </c>
      <c r="AX15" s="18">
        <v>0</v>
      </c>
      <c r="AY15" s="18">
        <v>0</v>
      </c>
      <c r="AZ15" s="18">
        <v>18.2</v>
      </c>
      <c r="BA15" s="18">
        <v>7.6</v>
      </c>
      <c r="BB15" s="18">
        <v>0.8</v>
      </c>
      <c r="BC15" s="18">
        <v>0</v>
      </c>
      <c r="BD15" s="18"/>
      <c r="BE15" s="18"/>
      <c r="BF15" s="18"/>
      <c r="BG15" s="18"/>
      <c r="BH15" s="18">
        <v>15.4</v>
      </c>
      <c r="BI15" s="18">
        <v>4.8</v>
      </c>
      <c r="BJ15" s="18">
        <v>0</v>
      </c>
      <c r="BK15" s="18">
        <v>0.3</v>
      </c>
      <c r="BL15" s="18">
        <v>19</v>
      </c>
      <c r="BM15" s="18">
        <v>7.6</v>
      </c>
      <c r="BN15" s="18">
        <v>0</v>
      </c>
      <c r="BO15" s="18">
        <v>0</v>
      </c>
      <c r="BP15" s="28"/>
      <c r="BQ15" s="11">
        <f>IF(SUM(AW15,BA15)&gt;0,SUM(AW15,BA15),"")</f>
        <v>15.2</v>
      </c>
      <c r="BR15" s="11">
        <f>IF(SUM(AV15:AW15,AY15:BA15,BC15)-AX15-BB15&gt;0,SUM(AV15:AW15,AY15:BA15,BC15)-AX15-BB15,"")</f>
        <v>51.1</v>
      </c>
      <c r="BS15" s="11" t="str">
        <f>IF(SUM(BD15:BE15,BG15)-BF15&gt;0,SUM(BD15:BE15,BG15)-BF15,"")</f>
        <v/>
      </c>
      <c r="BT15" s="11">
        <f>IF(SUM(AW15,BA15,BE15)&gt;0,SUM(AW15,BA15,BE15),"")</f>
        <v>15.2</v>
      </c>
      <c r="BU15" s="11">
        <f>IF(SUM(BR15,BS15)&gt;0,SUM(BR15,BS15),"")</f>
        <v>51.1</v>
      </c>
      <c r="BV15" s="11">
        <f>IF(SUM(BI15,BM15)&gt;0,SUM(BI15,BM15),"")</f>
        <v>12.399999999999999</v>
      </c>
      <c r="BW15" s="11">
        <f>IF(SUM(BH15:BI15,BK15:BM15,BO15)-SUM(BJ15,BN15)&gt;0,SUM(BH15:BI15,BK15:BM15,BO15)-SUM(BJ15,BN15),"")</f>
        <v>47.1</v>
      </c>
      <c r="BX15" s="11">
        <f>IF(SUM(BR15,BS15,BW15)&gt;0,SUM(BR15,BS15,BW15),"")</f>
        <v>98.2</v>
      </c>
      <c r="BY15" s="19">
        <v>18.5</v>
      </c>
      <c r="BZ15" s="19">
        <v>7.6</v>
      </c>
      <c r="CA15" s="19">
        <v>0.8</v>
      </c>
      <c r="CB15" s="19">
        <v>0</v>
      </c>
      <c r="CC15" s="19">
        <v>17.8</v>
      </c>
      <c r="CD15" s="19">
        <v>6.8</v>
      </c>
      <c r="CE15" s="19">
        <v>0</v>
      </c>
      <c r="CF15" s="19">
        <v>0</v>
      </c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>
        <f>IF(SUM(BZ15,CD15)&gt;0,SUM(BZ15,CD15),"")</f>
        <v>14.399999999999999</v>
      </c>
      <c r="CU15" s="40">
        <f>IF(SUM(BY15:BZ15,CB15:CD15,CF15)-CA15-CE15&gt;0,SUM(BY15:BZ15,CB15:CD15,CF15)-CA15-CE15,"")</f>
        <v>49.900000000000006</v>
      </c>
      <c r="CV15" s="40" t="str">
        <f>IF(SUM(CG15:CH15,CJ15)-CI15&gt;0,SUM(CG15:CH15,CJ15)-CI15,"")</f>
        <v/>
      </c>
      <c r="CW15" s="40">
        <f>IF(SUM(BZ15,CD15,CH15)&gt;0,SUM(BZ15,CD15,CH15),"")</f>
        <v>14.399999999999999</v>
      </c>
      <c r="CX15" s="40">
        <f>IF(SUM(CU15,CV15)&gt;0,SUM(CU15,CV15),"")</f>
        <v>49.900000000000006</v>
      </c>
      <c r="CY15" s="40" t="str">
        <f>IF(SUM(CL15,CP15)&gt;0,SUM(CL15,CP15),"")</f>
        <v/>
      </c>
      <c r="CZ15" s="40" t="str">
        <f>IF(SUM(CK15:CL15,CN15:CP15,CR15)-SUM(CM15,CQ15)&gt;0,SUM(CK15:CL15,CN15:CP15,CR15)-SUM(CM15,CQ15),"")</f>
        <v/>
      </c>
      <c r="DA15" s="40">
        <f>IF(SUM(CU15,CV15,CZ15)&gt;0,SUM(CU15,CV15,CZ15),"")</f>
        <v>49.900000000000006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>
        <v>18.7</v>
      </c>
      <c r="DE15" s="17">
        <v>7.6</v>
      </c>
      <c r="DF15" s="17">
        <v>0</v>
      </c>
      <c r="DG15" s="17">
        <v>0</v>
      </c>
      <c r="DH15" s="17">
        <v>0</v>
      </c>
      <c r="DI15" s="17">
        <v>0</v>
      </c>
      <c r="DJ15" s="17">
        <v>0</v>
      </c>
      <c r="DK15" s="17">
        <v>0</v>
      </c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>
        <f>IF(SUM(DE15,DI15)&gt;0,SUM(DE15,DI15),"")</f>
        <v>7.6</v>
      </c>
      <c r="DY15" s="40">
        <f>IF(SUM(DD15:DE15,DG15:DI15,DK15)-DF15-DJ15&gt;0,SUM(DD15:DE15,DG15:DI15,DK15)-DF15-DJ15,"")</f>
        <v>26.299999999999997</v>
      </c>
      <c r="DZ15" s="40" t="str">
        <f>IF(SUM(DL15:DM15,DO15)-DN15&gt;0,SUM(DL15:DM15,DO15)-DN15,"")</f>
        <v/>
      </c>
      <c r="EA15" s="40">
        <f>IF(SUM(DE15,DI15,DM15)&gt;0,SUM(DE15,DI15,DM15),"")</f>
        <v>7.6</v>
      </c>
      <c r="EB15" s="40">
        <f>IF(SUM(DY15,DZ15)&gt;0,SUM(DY15,DZ15),"")</f>
        <v>26.299999999999997</v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>
        <f>IF(SUM(DY15,DZ15,ED15)&gt;0,SUM(DY15,DZ15,ED15),"")</f>
        <v>26.299999999999997</v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18.5</v>
      </c>
      <c r="TI15" s="26">
        <f>IF($CS15="P",BZ15,(BZ15+AW15)/2)</f>
        <v>7.6</v>
      </c>
      <c r="TJ15" s="26">
        <f>IF($CS15="P",CA15,(CA15+AX15)/2)</f>
        <v>0.4</v>
      </c>
      <c r="TK15" s="26">
        <f>IF($CS15="P",CB15,(CB15+AY15)/2)</f>
        <v>0</v>
      </c>
      <c r="TL15" s="26">
        <f>IF($CS15="P",CC15,(CC15+AZ15)/2)</f>
        <v>18</v>
      </c>
      <c r="TM15" s="26">
        <f>IF($CS15="P",CD15,(CD15+BA15)/2)</f>
        <v>7.1999999999999993</v>
      </c>
      <c r="TN15" s="26">
        <f>IF($CS15="P",CE15,(CE15+BB15)/2)</f>
        <v>0.4</v>
      </c>
      <c r="TO15" s="26">
        <f>IF($CS15="P",CF15,(CF15+BC15)/2)</f>
        <v>0</v>
      </c>
      <c r="TP15" s="26">
        <f>IF($CS15="P",CG15,(CG15+BD15)/2)</f>
        <v>0</v>
      </c>
      <c r="TQ15" s="26">
        <f>IF($CS15="P",CH15,(CH15+BE15)/2)</f>
        <v>0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7.7</v>
      </c>
      <c r="TU15" s="26">
        <f>IF($CS15="P",CL15,(CL15+BI15)/2)</f>
        <v>2.4</v>
      </c>
      <c r="TV15" s="26">
        <f>IF($CS15="P",CM15,(CM15+BJ15)/2)</f>
        <v>0</v>
      </c>
      <c r="TW15" s="26">
        <f>IF($CS15="P",CN15,(CN15+BK15)/2)</f>
        <v>0.15</v>
      </c>
      <c r="TX15" s="26">
        <f>IF($CS15="P",CO15,(CO15+BL15)/2)</f>
        <v>9.5</v>
      </c>
      <c r="TY15" s="26">
        <f>IF($CS15="P",CP15,(CP15+BM15)/2)</f>
        <v>3.8</v>
      </c>
      <c r="TZ15" s="26">
        <f>IF($CS15="P",CQ15,(CQ15+BN15)/2)</f>
        <v>0</v>
      </c>
      <c r="UA15" s="26">
        <f>IF($CS15="P",CR15,(CR15+BO15)/2)</f>
        <v>0</v>
      </c>
      <c r="UB15" s="28" t="s">
        <v>53</v>
      </c>
      <c r="UC15" s="11">
        <f>IF(SUM(TI15,TM15)&gt;0,SUM(TI15,TM15),"")</f>
        <v>14.799999999999999</v>
      </c>
      <c r="UD15" s="11">
        <f>IF(SUM(TH15:TI15,TK15:TM15,TO15)-TJ15-TN15&gt;0,SUM(TH15:TI15,TK15:TM15,TO15)-TJ15-TN15,"")</f>
        <v>50.5</v>
      </c>
      <c r="UE15" s="11" t="str">
        <f>IF(SUM(TP15:TQ15,TS15)-TR15&gt;0,SUM(TP15:TQ15,TS15)-TR15,"")</f>
        <v/>
      </c>
      <c r="UF15" s="11">
        <f>IF(SUM(TI15,TM15,TQ15)&gt;0,SUM(TI15,TM15,TQ15),"")</f>
        <v>14.799999999999999</v>
      </c>
      <c r="UG15" s="11">
        <f>IF(SUM(UD15,UE15)&gt;0,SUM(UD15,UE15),"")</f>
        <v>50.5</v>
      </c>
      <c r="UH15" s="11">
        <f>IF(SUM(TU15,TY15)&gt;0,SUM(TU15,TY15),"")</f>
        <v>6.1999999999999993</v>
      </c>
      <c r="UI15" s="11">
        <f>IF(SUM(TT15:TU15,TW15:TY15,UA15)-SUM(TV15,TZ15)&gt;0,SUM(TT15:TU15,TW15:TY15,UA15)-SUM(TV15,TZ15),"")</f>
        <v>23.55</v>
      </c>
      <c r="UJ15" s="11">
        <f>IF(SUM(UD15,UE15,UI15)&gt;0,SUM(UD15,UE15,UI15),"")</f>
        <v>74.05</v>
      </c>
    </row>
    <row r="16" spans="1:556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5" t="s">
        <v>117</v>
      </c>
      <c r="C16" s="4" t="s">
        <v>5</v>
      </c>
      <c r="D16" s="4">
        <v>2004</v>
      </c>
      <c r="E16" s="9">
        <f>SUM(J16:P16)+SUM(J16:M16)*0.0000001+SUM(J16)*0.0000000000001</f>
        <v>151.55000963500484</v>
      </c>
      <c r="F16" s="3" t="str">
        <f>IF(OR(AND(AN16&gt;=AU$34,AO16&gt;=AU$38,AN16&lt;&gt;"",AM16=""),AND(AS16&gt;=AU$34,AT16&gt;=AU$38,AS16&lt;&gt;"",AM16=""),AND(BQ16&gt;=BX$34,BR16&gt;=BX$38,BQ16&lt;&gt;"",BP16=""),AND(BV16&gt;=BX$34,BW16&gt;=BX$38,BV16&lt;&gt;"",BP16=""),AND(CT16&gt;=DA$34,CU16&gt;=DA$38,CT16&lt;&gt;"",CS16=""),AND(CY16&gt;=DA$34,CZ16&gt;=DA$38,CY16&lt;&gt;""),AND(DX16&gt;=EE$34,DY16&gt;=EE$38,DX16&lt;&gt;""),AND(EC16&gt;=EE$34,ED16&gt;=EE$38,EC16&lt;&gt;""),AND(EZ16&gt;=FG$34,FA16&gt;=FG$38,EZ16&lt;&gt;""),AND(FE16&gt;=FG$34,FF16&gt;=FG$38,FE16&lt;&gt;""),AND(GB16&gt;=GI$34,GC16&gt;=GI$38,GB16&lt;&gt;""),AND(GG16&gt;=GI$34,GH16&gt;=GI$38,GG16&lt;&gt;""),AND(HD16&gt;=HK$34,HE16&gt;=HK$38,HD16&lt;&gt;""),AND(HI16&gt;=HK$34,HJ16&gt;=HK$38,HI16&lt;&gt;""),AND(IF16&gt;=IM$34,IG16&gt;=IM$38,IF16&lt;&gt;""),AND(IK16&gt;=IM$34,IL16&gt;=IM$38,IK16&lt;&gt;""),AND(JH16&gt;=JO$34,JI16&gt;=JO$38,JH16&lt;&gt;""),AND(JM16&gt;=JO$34,JN16&gt;=JO$38,JM16&lt;&gt;""),AND(KJ16&gt;=KQ$34,KK16&gt;=KQ$38,KJ16&lt;&gt;""),AND(KO16&gt;=KQ$34,KP16&gt;=KQ$38,KO16&lt;&gt;""),AND(LL16&gt;=LS$34,LM16&gt;=LS$38,LL16&lt;&gt;""),AND(LQ16&gt;=LS$34,LR16&gt;=LS$38,LQ16&lt;&gt;""),AND(MN16&gt;=MU$34,MO16&gt;=MU$38,MN16&lt;&gt;""),AND(MS16&gt;=MU$34,MT16&gt;=MU$38,MS16&lt;&gt;""),AND(NP16&gt;=NW$34,NQ16&gt;=NW$38,NP16&lt;&gt;""),AND(NU16&gt;=NW$34,NV16&gt;=NW$38,NU16&lt;&gt;""),AND(OR16&gt;=OY$34,OS16&gt;=OY$38,OR16&lt;&gt;""),AND(OW16&gt;=OY$34,OX16&gt;=OY$38,OW16&lt;&gt;""),AND(PT16&gt;=QA$34,PU16&gt;=QA$38,PT16&lt;&gt;""),AND(PY16&gt;=QA$34,PZ16&gt;=QA$38,PY16&lt;&gt;""),AND(QV16&gt;=RC$34,QW16&gt;=RC$38,QV16&lt;&gt;""),AND(RA16&gt;=RC$34,RB16&gt;=RC$38,RA16&lt;&gt;""),AND(RX16&gt;=SE$34,RY16&gt;=SE$38,RX16&lt;&gt;""),AND(SC16&gt;=SE$34,SD16&gt;=SE$38,SC16&lt;&gt;""),AND(SZ16&gt;=TG$34,TA16&gt;=TG$38,SZ16&lt;&gt;""),AND(TF16&gt;=TG$34,TG16&gt;=TG$38,TF16&lt;&gt;"")),"P","")</f>
        <v>P</v>
      </c>
      <c r="G16" s="3" t="str">
        <f>IF(OR(AND(AO16&gt;=AU$38,AO16&lt;&gt;"",AM16=""),AND(AT16&gt;=AU$38,AT16&lt;&gt;"",AM16=""),AND(BR16&gt;=BX$38,BR16&lt;&gt;"",BP16=""),AND(BW16&gt;=BX$38,BW16&lt;&gt;"",BP16=""),AND(CU16&gt;=DA$38,CU16&lt;&gt;"",CS16=""),AND(CZ16&gt;=DA$38,CZ16&lt;&gt;"",CS16=""),AND(DY16&gt;=EE$38,DY16&lt;&gt;""),AND(ED16&gt;=EE$38,ED16&lt;&gt;""),AND(FA16&gt;=FG$38,FA16&lt;&gt;""),AND(FF16&gt;=FG$38,FF16&lt;&gt;""),AND(GC16&gt;=GI$38,GC16&lt;&gt;""),AND(GH16&gt;=GI$38,GH16&lt;&gt;""),AND(HE16&gt;=HK$38,HE16&lt;&gt;""),AND(HJ16&gt;=HK$38,HJ16&lt;&gt;""),AND(IG16&gt;=IM$38,IG16&lt;&gt;""),AND(IL16&gt;=IM$38,IL16&lt;&gt;""),AND(JI16&gt;=JO$38,JI16&lt;&gt;""),AND(JN16&gt;=JO$38,JN16&lt;&gt;""),AND(KK16&gt;=KQ$38,KK16&lt;&gt;""),AND(KP16&gt;=KQ$38,KP16&lt;&gt;""),AND(LM16&gt;=LS$38,LM16&lt;&gt;""),AND(LR16&gt;=LS$38,LR16&lt;&gt;""),AND(MO16&gt;=MU$38,MO16&lt;&gt;""),AND(MT16&gt;=MU$38,MT16&lt;&gt;""),AND(NQ16&gt;=NW$38,NQ16&lt;&gt;""),AND(NV16&gt;=NW$38,NV16&lt;&gt;""),AND(OS16&gt;=OY$38,OS16&lt;&gt;""),AND(OX16&gt;=OY$38,OX16&lt;&gt;""),AND(PU16&gt;=QA$38,PU16&lt;&gt;""),AND(PZ16&gt;=QA$38,PZ16&lt;&gt;""),AND(QW16&gt;=RC$38,QW16&lt;&gt;""),AND(RB16&gt;=RC$38,RB16&lt;&gt;""),AND(RY16&gt;=SE$38,RY16&lt;&gt;""),AND(SD16&gt;=SE$38,SD16&lt;&gt;""),AND(TA16&gt;=TG$38,TA16&lt;&gt;""),AND(TG16&gt;=TG$38,TG16&lt;&gt;"")),"P","")</f>
        <v>P</v>
      </c>
      <c r="H16" s="36" t="str">
        <f>IF(AND(G16="P",F16=""),"No DD",IF(OR(AND(AQ16&gt;=AU$37,AR16&gt;=AU$41,AQ16&lt;&gt;"",AM16=""),AND(AS16&gt;=AU$37,AT16&gt;=AU$41,AS16&lt;&gt;"",AM16=""),AND(BT16&gt;=BX$37,BU16&gt;=BX$41,BT16&lt;&gt;"",BP16=""),AND(BV16&gt;=BX$37,BW16&gt;=BX$41,BV16&lt;&gt;"",BP16=""),AND(CW16&gt;=DA$37,CX16&gt;=DA$41,CW16&lt;&gt;"",CS16=""),AND(CY16&gt;=DA$37,CZ16&gt;=DA$41,CY16&lt;&gt;"",CS16=""),AND(EA16&gt;=EE$37,EB16&gt;=EE$41,EA16&lt;&gt;""),AND(EC16&gt;=EE$37,ED16&gt;=EE$41,EC16&lt;&gt;""),AND(FC16&gt;=FG$37,FD16&gt;=FG$41,FC16&lt;&gt;""),AND(FE16&gt;=FG$37,FF16&gt;=FG$41,FE16&lt;&gt;""),AND(GE16&gt;=GI$37,GF16&gt;=GI$41,GE16&lt;&gt;""),AND(GG16&gt;=GI$37,GH16&gt;=GI$41,GG16&lt;&gt;""),AND(HG16&gt;=HK$37,HH16&gt;=HK$41,HG16&lt;&gt;""),AND(HI16&gt;=HK$37,HJ16&gt;=HK$41,HI16&lt;&gt;""),AND(II16&gt;=IM$37,IJ16&gt;=IM$41,II16&lt;&gt;""),AND(IK16&gt;=IM$37,IL16&gt;=IM$41,IK16&lt;&gt;""),AND(JK16&gt;=JO$37,JL16&gt;=JO$41,JK16&lt;&gt;""),AND(JM16&gt;=JO$37,JN16&gt;=JO$41,JM16&lt;&gt;""),AND(KM16&gt;=KQ$37,KN16&gt;=KQ$41,KM16&lt;&gt;""),AND(KO16&gt;=KQ$37,KP16&gt;=KQ$41,KO16&lt;&gt;""),AND(LO16&gt;=LS$37,LP16&gt;=LS$41,LO16&lt;&gt;""),AND(LQ16&gt;=LS$37,LR16&gt;=LS$41,LQ16&lt;&gt;""),AND(MQ16&gt;=MU$37,MR16&gt;=MU$41,MQ16&lt;&gt;""),AND(MS16&gt;=MU$37,MT16&gt;=MU$41,MS16&lt;&gt;""),AND(NS16&gt;=NW$37,NT16&gt;=NW$41,NS16&lt;&gt;""),AND(NU16&gt;=NW$37,NV16&gt;=NW$41,NU16&lt;&gt;""),AND(OU16&gt;=OY$37,OV16&gt;=OY$41,OU16&lt;&gt;""),AND(OW16&gt;=OY$37,OX16&gt;=OY$41,OW16&lt;&gt;""),AND(PW16&gt;=QA$37,PX16&gt;=QA$41,PW16&lt;&gt;""),AND(PY16&gt;=QA$37,PZ16&gt;=QA$41,PY16&lt;&gt;""),AND(QY16&gt;=RC$37,QZ16&gt;=RC$41,QY16&lt;&gt;""),AND(RA16&gt;=RC$37,RB16&gt;=RC$41,RA16&lt;&gt;""),AND(SA16&gt;=SE$37,SB16&gt;=SE$41,SA16&lt;&gt;""),AND(SC16&gt;=SE$37,SD16&gt;=SE$41,SC16&lt;&gt;""),AND(TC16&gt;=TG$37,TD16&gt;=TG$41,TC16&lt;&gt;""),AND(TE16&gt;=TG$37,TF16&gt;=TG$41,TE16&lt;&gt;"")),"Merit",IF(OR(AND(AQ16&gt;=AU$36,AR16&gt;=AU$40,AQ16&lt;&gt;"",AM16=""),AND(AS16&gt;=AU$36,AT16&gt;=AU$40,AS16&lt;&gt;"",AM16=""),AND(BT16&gt;=BX$36,BU16&gt;=BX$40,BT16&lt;&gt;"",BP16=""),AND(BV16&gt;=BX$36,BW16&gt;=BX$40,BV16&lt;&gt;"",BP16=""),AND(CW16&gt;=DA$36,CX16&gt;=DA$40,CW16&lt;&gt;"",CS16=""),AND(CY16&gt;=DA$36,CZ16&gt;=DA$40,CY16&lt;&gt;"",CS16=""),AND(EA16&gt;=EE$36,EB16&gt;=EE$40,EA16&lt;&gt;""),AND(EC16&gt;=EE$36,ED16&gt;=EE$40,EC16&lt;&gt;""),AND(FC16&gt;=FG$36,FD16&gt;=FG$40,FC16&lt;&gt;""),AND(FE16&gt;=FG$36,FF16&gt;=FG$40,FE16&lt;&gt;""),AND(GE16&gt;=GI$36,GF16&gt;=GI$40,GE16&lt;&gt;""),AND(GG16&gt;=GI$36,GH16&gt;=GI$40,GG16&lt;&gt;""),AND(HG16&gt;=HK$36,HH16&gt;=HK$40,HG16&lt;&gt;""),AND(HI16&gt;=HK$36,HJ16&gt;=HK$40,HI16&lt;&gt;""),AND(II16&gt;=IM$36,IJ16&gt;=IM$40,II16&lt;&gt;""),AND(IK16&gt;=IM$36,IL16&gt;=IM$40,IK16&lt;&gt;""),AND(JK16&gt;=JO$36,JL16&gt;=JO$40,JK16&lt;&gt;""),AND(JM16&gt;=JO$36,JN16&gt;=JO$40,JM16&lt;&gt;""),AND(KM16&gt;=KQ$36,KN16&gt;=KQ$40,KM16&lt;&gt;""),AND(KO16&gt;=KQ$36,KP16&gt;=KQ$40,KO16&lt;&gt;""),AND(LO16&gt;=LS$36,LP16&gt;=LS$40,LO16&lt;&gt;""),AND(LQ16&gt;=LS$36,LR16&gt;=LS$40,LQ16&lt;&gt;""),AND(MQ16&gt;=MU$36,MR16&gt;=MU$40,MQ16&lt;&gt;""),AND(MS16&gt;=MU$36,MT16&gt;=MU$40,MS16&lt;&gt;""),AND(NS16&gt;=NW$36,NT16&gt;=NW$40,NS16&lt;&gt;""),AND(NU16&gt;=NW$36,NV16&gt;=NW$40,NU16&lt;&gt;""),AND(OU16&gt;=OY$36,OV16&gt;=OY$40,OU16&lt;&gt;""),AND(OW16&gt;=OY$36,OX16&gt;=OY$40,OW16&lt;&gt;""),AND(PW16&gt;=QA$36,PX16&gt;=QA$40,PW16&lt;&gt;""),AND(PY16&gt;=QA$36,PZ16&gt;=QA$40,PY16&lt;&gt;""),AND(QY16&gt;=RC$36,QZ16&gt;=RC$40,QY16&lt;&gt;""),AND(RA16&gt;=RC$36,RB16&gt;=RC$40,RA16&lt;&gt;""),AND(SA16&gt;=SE$36,SB16&gt;=SE$40,SA16&lt;&gt;""),AND(SC16&gt;=SE$36,SD16&gt;=SE$40,SC16&lt;&gt;""),AND(TC16&gt;=TG$36,TD16&gt;=TG$40,TC16&lt;&gt;""),AND(TE16&gt;=TG$36,TF16&gt;=TG$40,TE16&lt;&gt;"")),"Excellence",IF(I16="P","Worlds Team",IF(F16="P","National Team","")))))</f>
        <v>National Team</v>
      </c>
      <c r="I16" s="3" t="str">
        <f>IF(OR(AND(AQ16&gt;=AU$35,AR16&gt;=AU$39,AQ16&lt;&gt;"",AM16=""),AND(AS16&gt;=AU$35,AT16&gt;=AU$39,AS16&lt;&gt;"",AM16=""),AND(BT16&gt;=BX$35,BU16&gt;=BX$39,BT16&lt;&gt;"",BP16=""),AND(BV16&gt;=BX$35,BW16&gt;=BX$39,BV16&lt;&gt;"",BP16=""),AND(CW16&gt;=DA$35,CX16&gt;=DA$39,CW16&lt;&gt;"",CS16=""),AND(CY16&gt;=DA$35,CZ16&gt;=DA$39,CY16&lt;&gt;"",CS16=""),AND(EA16&gt;=EE$35,EB16&gt;=EE$39,EA16&lt;&gt;""),AND(EC16&gt;=EE$35,ED16&gt;=EE$39,EC16&lt;&gt;""),AND(FC16&gt;=FG$35,FD16&gt;=FG$39,FC16&lt;&gt;""),AND(FE16&gt;=FG$35,FF16&gt;=FG$39,FE16&lt;&gt;""),AND(GE16&gt;=GI$35,GF16&gt;=GI$39,GE16&lt;&gt;""),AND(GG16&gt;=GI$35,GH16&gt;=GI$39,GG16&lt;&gt;""),AND(HG16&gt;=HK$35,HH16&gt;=HK$39,HG16&lt;&gt;""),AND(HI16&gt;=HK$35,HJ16&gt;=HK$39,HI16&lt;&gt;""),AND(II16&gt;=IM$35,IJ16&gt;=IM$39,II16&lt;&gt;""),AND(IK16&gt;=IM$35,IL16&gt;=IM$39,IK16&lt;&gt;""),AND(JK16&gt;=JO$35,JL16&gt;=JO$39,JK16&lt;&gt;""),AND(JM16&gt;=JO$35,JN16&gt;=JO$39,JM16&lt;&gt;""),AND(KM16&gt;=KQ$35,KN16&gt;=KQ$39,KM16&lt;&gt;""),AND(KO16&gt;=KQ$35,KP16&gt;=KQ$39,KO16&lt;&gt;""),AND(LO16&gt;=LS$35,LP16&gt;=LS$39,LO16&lt;&gt;""),AND(LQ16&gt;=LS$35,LR16&gt;=LS$39,LQ16&lt;&gt;""),AND(MQ16&gt;=MU$35,MR16&gt;=MU$39,MQ16&lt;&gt;""),AND(MS16&gt;=MU$35,MT16&gt;=MU$39,MS16&lt;&gt;""),AND(NS16&gt;=NW$35,NT16&gt;=NW$39,NS16&lt;&gt;""),AND(NU16&gt;=NW$35,NV16&gt;=NW$39,NU16&lt;&gt;""),AND(OU16&gt;=OY$35,OV16&gt;=OY$39,OU16&lt;&gt;""),AND(OW16&gt;=OY$35,OX16&gt;=OY$39,OW16&lt;&gt;""),AND(PW16&gt;=QA$35,PX16&gt;=QA$39,PW16&lt;&gt;""),AND(PY16&gt;=QA$35,PZ16&gt;=QA$39,PY16&lt;&gt;""),AND(QY16&gt;=RC$35,QZ16&gt;=RC$39,QY16&lt;&gt;""),AND(RA16&gt;=RC$35,RB16&gt;=RC$39,RA16&lt;&gt;""),AND(SA16&gt;=SE$35,SB16&gt;=SE$39,SA16&lt;&gt;""),AND(SC16&gt;=SE$35,SD16&gt;=SE$39,SC16&lt;&gt;""),AND(TC16&gt;=TG$35,TD16&gt;=TG$39,TC16&lt;&gt;""),AND(TE16&gt;=TG$35,TF16&gt;=TG$39,TE16&lt;&gt;"")),"P","")</f>
        <v/>
      </c>
      <c r="J16" s="8">
        <f>IF(COUNT(AO16,BR16,CU16)&gt;0,LARGE((AO16,BR16,CU16),1),0)</f>
        <v>48.2</v>
      </c>
      <c r="K16" s="8" t="str">
        <f>IF(J16=0,"",IF(J16=CU16,$BY$1,IF(J16=BR16,$AV$1,IF(J16=AO16,$S$1,""))))</f>
        <v>2025 Elite Canada</v>
      </c>
      <c r="L16" s="8">
        <f>IF(COUNT(AO16,BR16,CU16)&gt;1,LARGE((AO16,BR16,CU16),2),0)</f>
        <v>48.150000000000006</v>
      </c>
      <c r="M16" s="8" t="str">
        <f>IF(K16=0,"",IF(AND(L16=J16,L16=AO16,K16=BR16),$S$1,IF(AND(L16=J16,L16=AO16,L16=CU16),$S$1,IF(AND(L16=J16,L16=CU16,L16=BR16),$AV$1,IF(L16=CU16,$BY$1,IF(L16=BR16,$AV$1,IF(L16=AO16,$S$1,"")))))))</f>
        <v>2025 Nationals</v>
      </c>
      <c r="N16" s="8">
        <f>IF(MAX(AT16,BW16,CZ16)&gt;0,MAX(AT16,BW16,CZ16),0)</f>
        <v>55.2</v>
      </c>
      <c r="O16" s="8" t="str">
        <f>IF(N16=0,"",IF(N16=CZ16,$BY$1,IF(N16=BW16,$AV$1,IF(N16=AT16,$S$1,""))))</f>
        <v>2024 3rd Domestic Trial</v>
      </c>
      <c r="P16" s="8" t="str">
        <f>IF(MAX(DB16:DC16)&gt;0,MAX(DB16:DC16),"")</f>
        <v/>
      </c>
      <c r="Q16" s="11" t="str">
        <f>IF(P16="","",IF(P16=DB16,"("&amp;DB$2&amp;")",IF(P16=DC16,"("&amp;DC$2&amp;")")))</f>
        <v/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/>
      </c>
      <c r="S16" s="19">
        <v>17.2</v>
      </c>
      <c r="T16" s="19">
        <v>3.6</v>
      </c>
      <c r="U16" s="19">
        <v>0</v>
      </c>
      <c r="V16" s="19">
        <v>0</v>
      </c>
      <c r="W16" s="19">
        <v>18.600000000000001</v>
      </c>
      <c r="X16" s="19">
        <v>9.1999999999999993</v>
      </c>
      <c r="Y16" s="19">
        <v>0.8</v>
      </c>
      <c r="Z16" s="19">
        <v>0.3</v>
      </c>
      <c r="AA16" s="19">
        <v>18.100000000000001</v>
      </c>
      <c r="AB16" s="19">
        <v>9.3000000000000007</v>
      </c>
      <c r="AC16" s="19">
        <v>0.6</v>
      </c>
      <c r="AD16" s="19">
        <v>0.3</v>
      </c>
      <c r="AE16" s="19">
        <v>18.399999999999999</v>
      </c>
      <c r="AF16" s="19">
        <v>8.9</v>
      </c>
      <c r="AG16" s="19">
        <v>0.8</v>
      </c>
      <c r="AH16" s="19">
        <v>0.3</v>
      </c>
      <c r="AI16" s="19">
        <v>19.100000000000001</v>
      </c>
      <c r="AJ16" s="19">
        <v>9.1999999999999993</v>
      </c>
      <c r="AK16" s="19">
        <v>0.2</v>
      </c>
      <c r="AL16" s="19">
        <v>0.3</v>
      </c>
      <c r="AM16" s="27"/>
      <c r="AN16" s="40">
        <f>IF(SUM(T16,X16)&gt;0,SUM(T16,X16),"")</f>
        <v>12.799999999999999</v>
      </c>
      <c r="AO16" s="40">
        <f>IF(SUM(S16:T16,V16:X16,Z16)-U16-Y16&gt;0,SUM(S16:T16,V16:X16,Z16)-U16-Y16,"")</f>
        <v>48.100000000000009</v>
      </c>
      <c r="AP16" s="40">
        <f>IF(SUM(AA16:AB16,AD16)-AC16&gt;0,SUM(AA16:AB16,AD16)-AC16,"")</f>
        <v>27.1</v>
      </c>
      <c r="AQ16" s="40">
        <f>IF(SUM(T16,X16,AB16)&gt;0,SUM(T16,X16,AB16),"")</f>
        <v>22.1</v>
      </c>
      <c r="AR16" s="40">
        <f>IF(SUM(AO16,AP16)&gt;0,SUM(AO16,AP16),"")</f>
        <v>75.200000000000017</v>
      </c>
      <c r="AS16" s="40">
        <f>IF(SUM(AF16,AJ16)&gt;0,SUM(AF16,AJ16),"")</f>
        <v>18.100000000000001</v>
      </c>
      <c r="AT16" s="40">
        <f>IF(SUM(AE16:AF16,AH16:AJ16,AL16)-SUM(AG16,AK16)&gt;0,SUM(AE16:AF16,AH16:AJ16,AL16)-SUM(AG16,AK16),"")</f>
        <v>55.2</v>
      </c>
      <c r="AU16" s="40">
        <f>IF(SUM(AO16,AP16,AT16)&gt;0,SUM(AO16,AP16,AT16),"")</f>
        <v>130.40000000000003</v>
      </c>
      <c r="AV16" s="18">
        <v>15.3</v>
      </c>
      <c r="AW16" s="18">
        <v>4</v>
      </c>
      <c r="AX16" s="18">
        <v>0</v>
      </c>
      <c r="AY16" s="18">
        <v>0</v>
      </c>
      <c r="AZ16" s="18">
        <v>18.3</v>
      </c>
      <c r="BA16" s="18">
        <v>10</v>
      </c>
      <c r="BB16" s="18">
        <v>0</v>
      </c>
      <c r="BC16" s="18">
        <v>0.6</v>
      </c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28"/>
      <c r="BQ16" s="11">
        <f>IF(SUM(AW16,BA16)&gt;0,SUM(AW16,BA16),"")</f>
        <v>14</v>
      </c>
      <c r="BR16" s="11">
        <f>IF(SUM(AV16:AW16,AY16:BA16,BC16)-AX16-BB16&gt;0,SUM(AV16:AW16,AY16:BA16,BC16)-AX16-BB16,"")</f>
        <v>48.2</v>
      </c>
      <c r="BS16" s="11" t="str">
        <f>IF(SUM(BD16:BE16,BG16)-BF16&gt;0,SUM(BD16:BE16,BG16)-BF16,"")</f>
        <v/>
      </c>
      <c r="BT16" s="11">
        <f>IF(SUM(AW16,BA16,BE16)&gt;0,SUM(AW16,BA16,BE16),"")</f>
        <v>14</v>
      </c>
      <c r="BU16" s="11">
        <f>IF(SUM(BR16,BS16)&gt;0,SUM(BR16,BS16),"")</f>
        <v>48.2</v>
      </c>
      <c r="BV16" s="11" t="str">
        <f>IF(SUM(BI16,BM16)&gt;0,SUM(BI16,BM16),"")</f>
        <v/>
      </c>
      <c r="BW16" s="11" t="str">
        <f>IF(SUM(BH16:BI16,BK16:BM16,BO16)-SUM(BJ16,BN16)&gt;0,SUM(BH16:BI16,BK16:BM16,BO16)-SUM(BJ16,BN16),"")</f>
        <v/>
      </c>
      <c r="BX16" s="11">
        <f>IF(SUM(BR16,BS16,BW16)&gt;0,SUM(BR16,BS16,BW16),"")</f>
        <v>48.2</v>
      </c>
      <c r="BY16" s="19">
        <v>16.25</v>
      </c>
      <c r="BZ16" s="19">
        <v>3.8</v>
      </c>
      <c r="CA16" s="19">
        <v>0</v>
      </c>
      <c r="CB16" s="19">
        <v>0</v>
      </c>
      <c r="CC16" s="19">
        <v>18.450000000000003</v>
      </c>
      <c r="CD16" s="19">
        <v>9.6</v>
      </c>
      <c r="CE16" s="19">
        <v>0.4</v>
      </c>
      <c r="CF16" s="19">
        <v>0.44999999999999996</v>
      </c>
      <c r="CG16" s="19"/>
      <c r="CH16" s="19"/>
      <c r="CI16" s="19"/>
      <c r="CJ16" s="19"/>
      <c r="CK16" s="19">
        <v>9.1999999999999993</v>
      </c>
      <c r="CL16" s="19">
        <v>4.45</v>
      </c>
      <c r="CM16" s="19">
        <v>0.4</v>
      </c>
      <c r="CN16" s="19">
        <v>0.15</v>
      </c>
      <c r="CO16" s="19">
        <v>9.5500000000000007</v>
      </c>
      <c r="CP16" s="19">
        <v>4.5999999999999996</v>
      </c>
      <c r="CQ16" s="19">
        <v>0.1</v>
      </c>
      <c r="CR16" s="19">
        <v>0.15</v>
      </c>
      <c r="CS16" s="27" t="s">
        <v>53</v>
      </c>
      <c r="CT16" s="40">
        <f>IF(SUM(BZ16,CD16)&gt;0,SUM(BZ16,CD16),"")</f>
        <v>13.399999999999999</v>
      </c>
      <c r="CU16" s="40">
        <f>IF(SUM(BY16:BZ16,CB16:CD16,CF16)-CA16-CE16&gt;0,SUM(BY16:BZ16,CB16:CD16,CF16)-CA16-CE16,"")</f>
        <v>48.150000000000006</v>
      </c>
      <c r="CV16" s="40" t="str">
        <f>IF(SUM(CG16:CH16,CJ16)-CI16&gt;0,SUM(CG16:CH16,CJ16)-CI16,"")</f>
        <v/>
      </c>
      <c r="CW16" s="40">
        <f>IF(SUM(BZ16,CD16,CH16)&gt;0,SUM(BZ16,CD16,CH16),"")</f>
        <v>13.399999999999999</v>
      </c>
      <c r="CX16" s="40">
        <f>IF(SUM(CU16,CV16)&gt;0,SUM(CU16,CV16),"")</f>
        <v>48.150000000000006</v>
      </c>
      <c r="CY16" s="40">
        <f>IF(SUM(CL16,CP16)&gt;0,SUM(CL16,CP16),"")</f>
        <v>9.0500000000000007</v>
      </c>
      <c r="CZ16" s="40">
        <f>IF(SUM(CK16:CL16,CN16:CP16,CR16)-SUM(CM16,CQ16)&gt;0,SUM(CK16:CL16,CN16:CP16,CR16)-SUM(CM16,CQ16),"")</f>
        <v>27.6</v>
      </c>
      <c r="DA16" s="40">
        <f>IF(SUM(CU16,CV16,CZ16)&gt;0,SUM(CU16,CV16,CZ16),"")</f>
        <v>75.75</v>
      </c>
      <c r="DB16" s="51" t="str">
        <f>IF(MAX(DY16,FA16,GC16,HE16,IG16,JI16,KK16,LM16,MO16,NQ16,OS16,PU16,QW16,RY16,TA16)-IF(L16="",0,L16)&gt;0.001,MAX(DY16,FA16,GC16,HE16,IG16,JI16,KK16,LM16,MO16,NQ16,OS16,PU16,QW16,RY16,TA16)-IF(L16="",0,L16),"")</f>
        <v/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16.25</v>
      </c>
      <c r="TI16" s="26">
        <f>IF($CS16="P",BZ16,(BZ16+AW16)/2)</f>
        <v>3.8</v>
      </c>
      <c r="TJ16" s="26">
        <f>IF($CS16="P",CA16,(CA16+AX16)/2)</f>
        <v>0</v>
      </c>
      <c r="TK16" s="26">
        <f>IF($CS16="P",CB16,(CB16+AY16)/2)</f>
        <v>0</v>
      </c>
      <c r="TL16" s="26">
        <f>IF($CS16="P",CC16,(CC16+AZ16)/2)</f>
        <v>18.450000000000003</v>
      </c>
      <c r="TM16" s="26">
        <f>IF($CS16="P",CD16,(CD16+BA16)/2)</f>
        <v>9.6</v>
      </c>
      <c r="TN16" s="26">
        <f>IF($CS16="P",CE16,(CE16+BB16)/2)</f>
        <v>0.4</v>
      </c>
      <c r="TO16" s="26">
        <f>IF($CS16="P",CF16,(CF16+BC16)/2)</f>
        <v>0.44999999999999996</v>
      </c>
      <c r="TP16" s="26">
        <f>IF($CS16="P",CG16,(CG16+BD16)/2)</f>
        <v>0</v>
      </c>
      <c r="TQ16" s="26">
        <f>IF($CS16="P",CH16,(CH16+BE16)/2)</f>
        <v>0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9.1999999999999993</v>
      </c>
      <c r="TU16" s="26">
        <f>IF($CS16="P",CL16,(CL16+BI16)/2)</f>
        <v>4.45</v>
      </c>
      <c r="TV16" s="26">
        <f>IF($CS16="P",CM16,(CM16+BJ16)/2)</f>
        <v>0.4</v>
      </c>
      <c r="TW16" s="26">
        <f>IF($CS16="P",CN16,(CN16+BK16)/2)</f>
        <v>0.15</v>
      </c>
      <c r="TX16" s="26">
        <f>IF($CS16="P",CO16,(CO16+BL16)/2)</f>
        <v>9.5500000000000007</v>
      </c>
      <c r="TY16" s="26">
        <f>IF($CS16="P",CP16,(CP16+BM16)/2)</f>
        <v>4.5999999999999996</v>
      </c>
      <c r="TZ16" s="26">
        <f>IF($CS16="P",CQ16,(CQ16+BN16)/2)</f>
        <v>0.1</v>
      </c>
      <c r="UA16" s="26">
        <f>IF($CS16="P",CR16,(CR16+BO16)/2)</f>
        <v>0.15</v>
      </c>
      <c r="UB16" s="28" t="s">
        <v>53</v>
      </c>
      <c r="UC16" s="11">
        <f>IF(SUM(TI16,TM16)&gt;0,SUM(TI16,TM16),"")</f>
        <v>13.399999999999999</v>
      </c>
      <c r="UD16" s="11">
        <f>IF(SUM(TH16:TI16,TK16:TM16,TO16)-TJ16-TN16&gt;0,SUM(TH16:TI16,TK16:TM16,TO16)-TJ16-TN16,"")</f>
        <v>48.150000000000006</v>
      </c>
      <c r="UE16" s="11" t="str">
        <f>IF(SUM(TP16:TQ16,TS16)-TR16&gt;0,SUM(TP16:TQ16,TS16)-TR16,"")</f>
        <v/>
      </c>
      <c r="UF16" s="11">
        <f>IF(SUM(TI16,TM16,TQ16)&gt;0,SUM(TI16,TM16,TQ16),"")</f>
        <v>13.399999999999999</v>
      </c>
      <c r="UG16" s="11">
        <f>IF(SUM(UD16,UE16)&gt;0,SUM(UD16,UE16),"")</f>
        <v>48.150000000000006</v>
      </c>
      <c r="UH16" s="11">
        <f>IF(SUM(TU16,TY16)&gt;0,SUM(TU16,TY16),"")</f>
        <v>9.0500000000000007</v>
      </c>
      <c r="UI16" s="11">
        <f>IF(SUM(TT16:TU16,TW16:TY16,UA16)-SUM(TV16,TZ16)&gt;0,SUM(TT16:TU16,TW16:TY16,UA16)-SUM(TV16,TZ16),"")</f>
        <v>27.6</v>
      </c>
      <c r="UJ16" s="11">
        <f>IF(SUM(UD16,UE16,UI16)&gt;0,SUM(UD16,UE16,UI16),"")</f>
        <v>75.75</v>
      </c>
    </row>
    <row r="17" spans="1:556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15</v>
      </c>
      <c r="B17" s="5" t="s">
        <v>150</v>
      </c>
      <c r="C17" s="4" t="s">
        <v>135</v>
      </c>
      <c r="D17" s="4">
        <v>2005</v>
      </c>
      <c r="E17" s="9">
        <f>SUM(J17:P17)+SUM(J17:M17)*0.0000001+SUM(J17)*0.0000000000001</f>
        <v>94.700009470005114</v>
      </c>
      <c r="F17" s="3" t="str">
        <f>IF(OR(AND(AN17&gt;=AU$34,AO17&gt;=AU$38,AN17&lt;&gt;"",AM17=""),AND(AS17&gt;=AU$34,AT17&gt;=AU$38,AS17&lt;&gt;"",AM17=""),AND(BQ17&gt;=BX$34,BR17&gt;=BX$38,BQ17&lt;&gt;"",BP17=""),AND(BV17&gt;=BX$34,BW17&gt;=BX$38,BV17&lt;&gt;"",BP17=""),AND(CT17&gt;=DA$34,CU17&gt;=DA$38,CT17&lt;&gt;"",CS17=""),AND(CY17&gt;=DA$34,CZ17&gt;=DA$38,CY17&lt;&gt;""),AND(DX17&gt;=EE$34,DY17&gt;=EE$38,DX17&lt;&gt;""),AND(EC17&gt;=EE$34,ED17&gt;=EE$38,EC17&lt;&gt;""),AND(EZ17&gt;=FG$34,FA17&gt;=FG$38,EZ17&lt;&gt;""),AND(FE17&gt;=FG$34,FF17&gt;=FG$38,FE17&lt;&gt;""),AND(GB17&gt;=GI$34,GC17&gt;=GI$38,GB17&lt;&gt;""),AND(GG17&gt;=GI$34,GH17&gt;=GI$38,GG17&lt;&gt;""),AND(HD17&gt;=HK$34,HE17&gt;=HK$38,HD17&lt;&gt;""),AND(HI17&gt;=HK$34,HJ17&gt;=HK$38,HI17&lt;&gt;""),AND(IF17&gt;=IM$34,IG17&gt;=IM$38,IF17&lt;&gt;""),AND(IK17&gt;=IM$34,IL17&gt;=IM$38,IK17&lt;&gt;""),AND(JH17&gt;=JO$34,JI17&gt;=JO$38,JH17&lt;&gt;""),AND(JM17&gt;=JO$34,JN17&gt;=JO$38,JM17&lt;&gt;""),AND(KJ17&gt;=KQ$34,KK17&gt;=KQ$38,KJ17&lt;&gt;""),AND(KO17&gt;=KQ$34,KP17&gt;=KQ$38,KO17&lt;&gt;""),AND(LL17&gt;=LS$34,LM17&gt;=LS$38,LL17&lt;&gt;""),AND(LQ17&gt;=LS$34,LR17&gt;=LS$38,LQ17&lt;&gt;""),AND(MN17&gt;=MU$34,MO17&gt;=MU$38,MN17&lt;&gt;""),AND(MS17&gt;=MU$34,MT17&gt;=MU$38,MS17&lt;&gt;""),AND(NP17&gt;=NW$34,NQ17&gt;=NW$38,NP17&lt;&gt;""),AND(NU17&gt;=NW$34,NV17&gt;=NW$38,NU17&lt;&gt;""),AND(OR17&gt;=OY$34,OS17&gt;=OY$38,OR17&lt;&gt;""),AND(OW17&gt;=OY$34,OX17&gt;=OY$38,OW17&lt;&gt;""),AND(PT17&gt;=QA$34,PU17&gt;=QA$38,PT17&lt;&gt;""),AND(PY17&gt;=QA$34,PZ17&gt;=QA$38,PY17&lt;&gt;""),AND(QV17&gt;=RC$34,QW17&gt;=RC$38,QV17&lt;&gt;""),AND(RA17&gt;=RC$34,RB17&gt;=RC$38,RA17&lt;&gt;""),AND(RX17&gt;=SE$34,RY17&gt;=SE$38,RX17&lt;&gt;""),AND(SC17&gt;=SE$34,SD17&gt;=SE$38,SC17&lt;&gt;""),AND(SZ17&gt;=TG$34,TA17&gt;=TG$38,SZ17&lt;&gt;""),AND(TF17&gt;=TG$34,TG17&gt;=TG$38,TF17&lt;&gt;"")),"P","")</f>
        <v>P</v>
      </c>
      <c r="G17" s="3" t="str">
        <f>IF(OR(AND(AO17&gt;=AU$38,AO17&lt;&gt;"",AM17=""),AND(AT17&gt;=AU$38,AT17&lt;&gt;"",AM17=""),AND(BR17&gt;=BX$38,BR17&lt;&gt;"",BP17=""),AND(BW17&gt;=BX$38,BW17&lt;&gt;"",BP17=""),AND(CU17&gt;=DA$38,CU17&lt;&gt;"",CS17=""),AND(CZ17&gt;=DA$38,CZ17&lt;&gt;"",CS17=""),AND(DY17&gt;=EE$38,DY17&lt;&gt;""),AND(ED17&gt;=EE$38,ED17&lt;&gt;""),AND(FA17&gt;=FG$38,FA17&lt;&gt;""),AND(FF17&gt;=FG$38,FF17&lt;&gt;""),AND(GC17&gt;=GI$38,GC17&lt;&gt;""),AND(GH17&gt;=GI$38,GH17&lt;&gt;""),AND(HE17&gt;=HK$38,HE17&lt;&gt;""),AND(HJ17&gt;=HK$38,HJ17&lt;&gt;""),AND(IG17&gt;=IM$38,IG17&lt;&gt;""),AND(IL17&gt;=IM$38,IL17&lt;&gt;""),AND(JI17&gt;=JO$38,JI17&lt;&gt;""),AND(JN17&gt;=JO$38,JN17&lt;&gt;""),AND(KK17&gt;=KQ$38,KK17&lt;&gt;""),AND(KP17&gt;=KQ$38,KP17&lt;&gt;""),AND(LM17&gt;=LS$38,LM17&lt;&gt;""),AND(LR17&gt;=LS$38,LR17&lt;&gt;""),AND(MO17&gt;=MU$38,MO17&lt;&gt;""),AND(MT17&gt;=MU$38,MT17&lt;&gt;""),AND(NQ17&gt;=NW$38,NQ17&lt;&gt;""),AND(NV17&gt;=NW$38,NV17&lt;&gt;""),AND(OS17&gt;=OY$38,OS17&lt;&gt;""),AND(OX17&gt;=OY$38,OX17&lt;&gt;""),AND(PU17&gt;=QA$38,PU17&lt;&gt;""),AND(PZ17&gt;=QA$38,PZ17&lt;&gt;""),AND(QW17&gt;=RC$38,QW17&lt;&gt;""),AND(RB17&gt;=RC$38,RB17&lt;&gt;""),AND(RY17&gt;=SE$38,RY17&lt;&gt;""),AND(SD17&gt;=SE$38,SD17&lt;&gt;""),AND(TA17&gt;=TG$38,TA17&lt;&gt;""),AND(TG17&gt;=TG$38,TG17&lt;&gt;"")),"P","")</f>
        <v>P</v>
      </c>
      <c r="H17" s="36" t="str">
        <f>IF(AND(G17="P",F17=""),"No DD",IF(OR(AND(AQ17&gt;=AU$37,AR17&gt;=AU$41,AQ17&lt;&gt;"",AM17=""),AND(AS17&gt;=AU$37,AT17&gt;=AU$41,AS17&lt;&gt;"",AM17=""),AND(BT17&gt;=BX$37,BU17&gt;=BX$41,BT17&lt;&gt;"",BP17=""),AND(BV17&gt;=BX$37,BW17&gt;=BX$41,BV17&lt;&gt;"",BP17=""),AND(CW17&gt;=DA$37,CX17&gt;=DA$41,CW17&lt;&gt;"",CS17=""),AND(CY17&gt;=DA$37,CZ17&gt;=DA$41,CY17&lt;&gt;"",CS17=""),AND(EA17&gt;=EE$37,EB17&gt;=EE$41,EA17&lt;&gt;""),AND(EC17&gt;=EE$37,ED17&gt;=EE$41,EC17&lt;&gt;""),AND(FC17&gt;=FG$37,FD17&gt;=FG$41,FC17&lt;&gt;""),AND(FE17&gt;=FG$37,FF17&gt;=FG$41,FE17&lt;&gt;""),AND(GE17&gt;=GI$37,GF17&gt;=GI$41,GE17&lt;&gt;""),AND(GG17&gt;=GI$37,GH17&gt;=GI$41,GG17&lt;&gt;""),AND(HG17&gt;=HK$37,HH17&gt;=HK$41,HG17&lt;&gt;""),AND(HI17&gt;=HK$37,HJ17&gt;=HK$41,HI17&lt;&gt;""),AND(II17&gt;=IM$37,IJ17&gt;=IM$41,II17&lt;&gt;""),AND(IK17&gt;=IM$37,IL17&gt;=IM$41,IK17&lt;&gt;""),AND(JK17&gt;=JO$37,JL17&gt;=JO$41,JK17&lt;&gt;""),AND(JM17&gt;=JO$37,JN17&gt;=JO$41,JM17&lt;&gt;""),AND(KM17&gt;=KQ$37,KN17&gt;=KQ$41,KM17&lt;&gt;""),AND(KO17&gt;=KQ$37,KP17&gt;=KQ$41,KO17&lt;&gt;""),AND(LO17&gt;=LS$37,LP17&gt;=LS$41,LO17&lt;&gt;""),AND(LQ17&gt;=LS$37,LR17&gt;=LS$41,LQ17&lt;&gt;""),AND(MQ17&gt;=MU$37,MR17&gt;=MU$41,MQ17&lt;&gt;""),AND(MS17&gt;=MU$37,MT17&gt;=MU$41,MS17&lt;&gt;""),AND(NS17&gt;=NW$37,NT17&gt;=NW$41,NS17&lt;&gt;""),AND(NU17&gt;=NW$37,NV17&gt;=NW$41,NU17&lt;&gt;""),AND(OU17&gt;=OY$37,OV17&gt;=OY$41,OU17&lt;&gt;""),AND(OW17&gt;=OY$37,OX17&gt;=OY$41,OW17&lt;&gt;""),AND(PW17&gt;=QA$37,PX17&gt;=QA$41,PW17&lt;&gt;""),AND(PY17&gt;=QA$37,PZ17&gt;=QA$41,PY17&lt;&gt;""),AND(QY17&gt;=RC$37,QZ17&gt;=RC$41,QY17&lt;&gt;""),AND(RA17&gt;=RC$37,RB17&gt;=RC$41,RA17&lt;&gt;""),AND(SA17&gt;=SE$37,SB17&gt;=SE$41,SA17&lt;&gt;""),AND(SC17&gt;=SE$37,SD17&gt;=SE$41,SC17&lt;&gt;""),AND(TC17&gt;=TG$37,TD17&gt;=TG$41,TC17&lt;&gt;""),AND(TE17&gt;=TG$37,TF17&gt;=TG$41,TE17&lt;&gt;"")),"Merit",IF(OR(AND(AQ17&gt;=AU$36,AR17&gt;=AU$40,AQ17&lt;&gt;"",AM17=""),AND(AS17&gt;=AU$36,AT17&gt;=AU$40,AS17&lt;&gt;"",AM17=""),AND(BT17&gt;=BX$36,BU17&gt;=BX$40,BT17&lt;&gt;"",BP17=""),AND(BV17&gt;=BX$36,BW17&gt;=BX$40,BV17&lt;&gt;"",BP17=""),AND(CW17&gt;=DA$36,CX17&gt;=DA$40,CW17&lt;&gt;"",CS17=""),AND(CY17&gt;=DA$36,CZ17&gt;=DA$40,CY17&lt;&gt;"",CS17=""),AND(EA17&gt;=EE$36,EB17&gt;=EE$40,EA17&lt;&gt;""),AND(EC17&gt;=EE$36,ED17&gt;=EE$40,EC17&lt;&gt;""),AND(FC17&gt;=FG$36,FD17&gt;=FG$40,FC17&lt;&gt;""),AND(FE17&gt;=FG$36,FF17&gt;=FG$40,FE17&lt;&gt;""),AND(GE17&gt;=GI$36,GF17&gt;=GI$40,GE17&lt;&gt;""),AND(GG17&gt;=GI$36,GH17&gt;=GI$40,GG17&lt;&gt;""),AND(HG17&gt;=HK$36,HH17&gt;=HK$40,HG17&lt;&gt;""),AND(HI17&gt;=HK$36,HJ17&gt;=HK$40,HI17&lt;&gt;""),AND(II17&gt;=IM$36,IJ17&gt;=IM$40,II17&lt;&gt;""),AND(IK17&gt;=IM$36,IL17&gt;=IM$40,IK17&lt;&gt;""),AND(JK17&gt;=JO$36,JL17&gt;=JO$40,JK17&lt;&gt;""),AND(JM17&gt;=JO$36,JN17&gt;=JO$40,JM17&lt;&gt;""),AND(KM17&gt;=KQ$36,KN17&gt;=KQ$40,KM17&lt;&gt;""),AND(KO17&gt;=KQ$36,KP17&gt;=KQ$40,KO17&lt;&gt;""),AND(LO17&gt;=LS$36,LP17&gt;=LS$40,LO17&lt;&gt;""),AND(LQ17&gt;=LS$36,LR17&gt;=LS$40,LQ17&lt;&gt;""),AND(MQ17&gt;=MU$36,MR17&gt;=MU$40,MQ17&lt;&gt;""),AND(MS17&gt;=MU$36,MT17&gt;=MU$40,MS17&lt;&gt;""),AND(NS17&gt;=NW$36,NT17&gt;=NW$40,NS17&lt;&gt;""),AND(NU17&gt;=NW$36,NV17&gt;=NW$40,NU17&lt;&gt;""),AND(OU17&gt;=OY$36,OV17&gt;=OY$40,OU17&lt;&gt;""),AND(OW17&gt;=OY$36,OX17&gt;=OY$40,OW17&lt;&gt;""),AND(PW17&gt;=QA$36,PX17&gt;=QA$40,PW17&lt;&gt;""),AND(PY17&gt;=QA$36,PZ17&gt;=QA$40,PY17&lt;&gt;""),AND(QY17&gt;=RC$36,QZ17&gt;=RC$40,QY17&lt;&gt;""),AND(RA17&gt;=RC$36,RB17&gt;=RC$40,RA17&lt;&gt;""),AND(SA17&gt;=SE$36,SB17&gt;=SE$40,SA17&lt;&gt;""),AND(SC17&gt;=SE$36,SD17&gt;=SE$40,SC17&lt;&gt;""),AND(TC17&gt;=TG$36,TD17&gt;=TG$40,TC17&lt;&gt;""),AND(TE17&gt;=TG$36,TF17&gt;=TG$40,TE17&lt;&gt;"")),"Excellence",IF(I17="P","Worlds Team",IF(F17="P","National Team","")))))</f>
        <v>National Team</v>
      </c>
      <c r="I17" s="3" t="str">
        <f>IF(OR(AND(AQ17&gt;=AU$35,AR17&gt;=AU$39,AQ17&lt;&gt;"",AM17=""),AND(AS17&gt;=AU$35,AT17&gt;=AU$39,AS17&lt;&gt;"",AM17=""),AND(BT17&gt;=BX$35,BU17&gt;=BX$39,BT17&lt;&gt;"",BP17=""),AND(BV17&gt;=BX$35,BW17&gt;=BX$39,BV17&lt;&gt;"",BP17=""),AND(CW17&gt;=DA$35,CX17&gt;=DA$39,CW17&lt;&gt;"",CS17=""),AND(CY17&gt;=DA$35,CZ17&gt;=DA$39,CY17&lt;&gt;"",CS17=""),AND(EA17&gt;=EE$35,EB17&gt;=EE$39,EA17&lt;&gt;""),AND(EC17&gt;=EE$35,ED17&gt;=EE$39,EC17&lt;&gt;""),AND(FC17&gt;=FG$35,FD17&gt;=FG$39,FC17&lt;&gt;""),AND(FE17&gt;=FG$35,FF17&gt;=FG$39,FE17&lt;&gt;""),AND(GE17&gt;=GI$35,GF17&gt;=GI$39,GE17&lt;&gt;""),AND(GG17&gt;=GI$35,GH17&gt;=GI$39,GG17&lt;&gt;""),AND(HG17&gt;=HK$35,HH17&gt;=HK$39,HG17&lt;&gt;""),AND(HI17&gt;=HK$35,HJ17&gt;=HK$39,HI17&lt;&gt;""),AND(II17&gt;=IM$35,IJ17&gt;=IM$39,II17&lt;&gt;""),AND(IK17&gt;=IM$35,IL17&gt;=IM$39,IK17&lt;&gt;""),AND(JK17&gt;=JO$35,JL17&gt;=JO$39,JK17&lt;&gt;""),AND(JM17&gt;=JO$35,JN17&gt;=JO$39,JM17&lt;&gt;""),AND(KM17&gt;=KQ$35,KN17&gt;=KQ$39,KM17&lt;&gt;""),AND(KO17&gt;=KQ$35,KP17&gt;=KQ$39,KO17&lt;&gt;""),AND(LO17&gt;=LS$35,LP17&gt;=LS$39,LO17&lt;&gt;""),AND(LQ17&gt;=LS$35,LR17&gt;=LS$39,LQ17&lt;&gt;""),AND(MQ17&gt;=MU$35,MR17&gt;=MU$39,MQ17&lt;&gt;""),AND(MS17&gt;=MU$35,MT17&gt;=MU$39,MS17&lt;&gt;""),AND(NS17&gt;=NW$35,NT17&gt;=NW$39,NS17&lt;&gt;""),AND(NU17&gt;=NW$35,NV17&gt;=NW$39,NU17&lt;&gt;""),AND(OU17&gt;=OY$35,OV17&gt;=OY$39,OU17&lt;&gt;""),AND(OW17&gt;=OY$35,OX17&gt;=OY$39,OW17&lt;&gt;""),AND(PW17&gt;=QA$35,PX17&gt;=QA$39,PW17&lt;&gt;""),AND(PY17&gt;=QA$35,PZ17&gt;=QA$39,PY17&lt;&gt;""),AND(QY17&gt;=RC$35,QZ17&gt;=RC$39,QY17&lt;&gt;""),AND(RA17&gt;=RC$35,RB17&gt;=RC$39,RA17&lt;&gt;""),AND(SA17&gt;=SE$35,SB17&gt;=SE$39,SA17&lt;&gt;""),AND(SC17&gt;=SE$35,SD17&gt;=SE$39,SC17&lt;&gt;""),AND(TC17&gt;=TG$35,TD17&gt;=TG$39,TC17&lt;&gt;""),AND(TE17&gt;=TG$35,TF17&gt;=TG$39,TE17&lt;&gt;"")),"P","")</f>
        <v/>
      </c>
      <c r="J17" s="8">
        <f>IF(COUNT(AO17,BR17,CU17)&gt;0,LARGE((AO17,BR17,CU17),1),0)</f>
        <v>51.3</v>
      </c>
      <c r="K17" s="8" t="str">
        <f>IF(J17=0,"",IF(J17=CU17,$BY$1,IF(J17=BR17,$AV$1,IF(J17=AO17,$S$1,""))))</f>
        <v>2024 3rd Domestic Trial</v>
      </c>
      <c r="L17" s="8">
        <f>IF(COUNT(AO17,BR17,CU17)&gt;1,LARGE((AO17,BR17,CU17),2),0)</f>
        <v>43.4</v>
      </c>
      <c r="M17" s="8" t="str">
        <f>IF(K17=0,"",IF(AND(L17=J17,L17=AO17,K17=BR17),$S$1,IF(AND(L17=J17,L17=AO17,L17=CU17),$S$1,IF(AND(L17=J17,L17=CU17,L17=BR17),$AV$1,IF(L17=CU17,$BY$1,IF(L17=BR17,$AV$1,IF(L17=AO17,$S$1,"")))))))</f>
        <v>2025 Elite Canada</v>
      </c>
      <c r="N17" s="8">
        <f>IF(MAX(AT17,BW17,CZ17)&gt;0,MAX(AT17,BW17,CZ17),0)</f>
        <v>0</v>
      </c>
      <c r="O17" s="8" t="str">
        <f>IF(N17=0,"",IF(N17=CZ17,$BY$1,IF(N17=BW17,$AV$1,IF(N17=AT17,$S$1,""))))</f>
        <v/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18.899999999999999</v>
      </c>
      <c r="T17" s="19">
        <v>8</v>
      </c>
      <c r="U17" s="19">
        <v>0.6</v>
      </c>
      <c r="V17" s="19">
        <v>0.3</v>
      </c>
      <c r="W17" s="19">
        <v>18.5</v>
      </c>
      <c r="X17" s="19">
        <v>6.8</v>
      </c>
      <c r="Y17" s="19">
        <v>0.6</v>
      </c>
      <c r="Z17" s="19">
        <v>0</v>
      </c>
      <c r="AA17" s="19">
        <v>17.600000000000001</v>
      </c>
      <c r="AB17" s="19">
        <v>2.4</v>
      </c>
      <c r="AC17" s="19">
        <v>0</v>
      </c>
      <c r="AD17" s="19">
        <v>0</v>
      </c>
      <c r="AE17" s="19"/>
      <c r="AF17" s="19"/>
      <c r="AG17" s="19"/>
      <c r="AH17" s="19"/>
      <c r="AI17" s="19"/>
      <c r="AJ17" s="19"/>
      <c r="AK17" s="19"/>
      <c r="AL17" s="19"/>
      <c r="AM17" s="27"/>
      <c r="AN17" s="40">
        <f>IF(SUM(T17,X17)&gt;0,SUM(T17,X17),"")</f>
        <v>14.8</v>
      </c>
      <c r="AO17" s="40">
        <f>IF(SUM(S17:T17,V17:X17,Z17)-U17-Y17&gt;0,SUM(S17:T17,V17:X17,Z17)-U17-Y17,"")</f>
        <v>51.3</v>
      </c>
      <c r="AP17" s="40">
        <f>IF(SUM(AA17:AB17,AD17)-AC17&gt;0,SUM(AA17:AB17,AD17)-AC17,"")</f>
        <v>20</v>
      </c>
      <c r="AQ17" s="40">
        <f>IF(SUM(T17,X17,AB17)&gt;0,SUM(T17,X17,AB17),"")</f>
        <v>17.2</v>
      </c>
      <c r="AR17" s="40">
        <f>IF(SUM(AO17,AP17)&gt;0,SUM(AO17,AP17),"")</f>
        <v>71.3</v>
      </c>
      <c r="AS17" s="40" t="str">
        <f>IF(SUM(AF17,AJ17)&gt;0,SUM(AF17,AJ17),"")</f>
        <v/>
      </c>
      <c r="AT17" s="40" t="str">
        <f>IF(SUM(AE17:AF17,AH17:AJ17,AL17)-SUM(AG17,AK17)&gt;0,SUM(AE17:AF17,AH17:AJ17,AL17)-SUM(AG17,AK17),"")</f>
        <v/>
      </c>
      <c r="AU17" s="40">
        <f>IF(SUM(AO17,AP17,AT17)&gt;0,SUM(AO17,AP17,AT17),"")</f>
        <v>71.3</v>
      </c>
      <c r="AV17" s="18">
        <v>15.4</v>
      </c>
      <c r="AW17" s="18">
        <v>2.8</v>
      </c>
      <c r="AX17" s="18">
        <v>0</v>
      </c>
      <c r="AY17" s="18">
        <v>0</v>
      </c>
      <c r="AZ17" s="18">
        <v>18.2</v>
      </c>
      <c r="BA17" s="18">
        <v>7.2</v>
      </c>
      <c r="BB17" s="18">
        <v>0.2</v>
      </c>
      <c r="BC17" s="18">
        <v>0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>IF(SUM(AW17,BA17)&gt;0,SUM(AW17,BA17),"")</f>
        <v>10</v>
      </c>
      <c r="BR17" s="11">
        <f>IF(SUM(AV17:AW17,AY17:BA17,BC17)-AX17-BB17&gt;0,SUM(AV17:AW17,AY17:BA17,BC17)-AX17-BB17,"")</f>
        <v>43.4</v>
      </c>
      <c r="BS17" s="11" t="str">
        <f>IF(SUM(BD17:BE17,BG17)-BF17&gt;0,SUM(BD17:BE17,BG17)-BF17,"")</f>
        <v/>
      </c>
      <c r="BT17" s="11">
        <f>IF(SUM(AW17,BA17,BE17)&gt;0,SUM(AW17,BA17,BE17),"")</f>
        <v>10</v>
      </c>
      <c r="BU17" s="11">
        <f>IF(SUM(BR17,BS17)&gt;0,SUM(BR17,BS17),"")</f>
        <v>43.4</v>
      </c>
      <c r="BV17" s="11" t="str">
        <f>IF(SUM(BI17,BM17)&gt;0,SUM(BI17,BM17),"")</f>
        <v/>
      </c>
      <c r="BW17" s="11" t="str">
        <f>IF(SUM(BH17:BI17,BK17:BM17,BO17)-SUM(BJ17,BN17)&gt;0,SUM(BH17:BI17,BK17:BM17,BO17)-SUM(BJ17,BN17),"")</f>
        <v/>
      </c>
      <c r="BX17" s="11">
        <f>IF(SUM(BR17,BS17,BW17)&gt;0,SUM(BR17,BS17,BW17),"")</f>
        <v>43.4</v>
      </c>
      <c r="BY17" s="19">
        <v>16.7</v>
      </c>
      <c r="BZ17" s="19">
        <v>8</v>
      </c>
      <c r="CA17" s="19">
        <v>0.2</v>
      </c>
      <c r="CB17" s="19">
        <v>0.3</v>
      </c>
      <c r="CC17" s="19">
        <v>15.2</v>
      </c>
      <c r="CD17" s="19">
        <v>3.2</v>
      </c>
      <c r="CE17" s="19">
        <v>0</v>
      </c>
      <c r="CF17" s="19">
        <v>0</v>
      </c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>
        <f>IF(SUM(BZ17,CD17)&gt;0,SUM(BZ17,CD17),"")</f>
        <v>11.2</v>
      </c>
      <c r="CU17" s="40">
        <f>IF(SUM(BY17:BZ17,CB17:CD17,CF17)-CA17-CE17&gt;0,SUM(BY17:BZ17,CB17:CD17,CF17)-CA17-CE17,"")</f>
        <v>43.2</v>
      </c>
      <c r="CV17" s="40" t="str">
        <f>IF(SUM(CG17:CH17,CJ17)-CI17&gt;0,SUM(CG17:CH17,CJ17)-CI17,"")</f>
        <v/>
      </c>
      <c r="CW17" s="40">
        <f>IF(SUM(BZ17,CD17,CH17)&gt;0,SUM(BZ17,CD17,CH17),"")</f>
        <v>11.2</v>
      </c>
      <c r="CX17" s="40">
        <f>IF(SUM(CU17,CV17)&gt;0,SUM(CU17,CV17),"")</f>
        <v>43.2</v>
      </c>
      <c r="CY17" s="40" t="str">
        <f>IF(SUM(CL17,CP17)&gt;0,SUM(CL17,CP17),"")</f>
        <v/>
      </c>
      <c r="CZ17" s="40" t="str">
        <f>IF(SUM(CK17:CL17,CN17:CP17,CR17)-SUM(CM17,CQ17)&gt;0,SUM(CK17:CL17,CN17:CP17,CR17)-SUM(CM17,CQ17),"")</f>
        <v/>
      </c>
      <c r="DA17" s="40">
        <f>IF(SUM(CU17,CV17,CZ17)&gt;0,SUM(CU17,CV17,CZ17),"")</f>
        <v>43.2</v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16.05</v>
      </c>
      <c r="TI17" s="26">
        <f>IF($CS17="P",BZ17,(BZ17+AW17)/2)</f>
        <v>5.4</v>
      </c>
      <c r="TJ17" s="26">
        <f>IF($CS17="P",CA17,(CA17+AX17)/2)</f>
        <v>0.1</v>
      </c>
      <c r="TK17" s="26">
        <f>IF($CS17="P",CB17,(CB17+AY17)/2)</f>
        <v>0.15</v>
      </c>
      <c r="TL17" s="26">
        <f>IF($CS17="P",CC17,(CC17+AZ17)/2)</f>
        <v>16.7</v>
      </c>
      <c r="TM17" s="26">
        <f>IF($CS17="P",CD17,(CD17+BA17)/2)</f>
        <v>5.2</v>
      </c>
      <c r="TN17" s="26">
        <f>IF($CS17="P",CE17,(CE17+BB17)/2)</f>
        <v>0.1</v>
      </c>
      <c r="TO17" s="26">
        <f>IF($CS17="P",CF17,(CF17+BC17)/2)</f>
        <v>0</v>
      </c>
      <c r="TP17" s="26">
        <f>IF($CS17="P",CG17,(CG17+BD17)/2)</f>
        <v>0</v>
      </c>
      <c r="TQ17" s="26">
        <f>IF($CS17="P",CH17,(CH17+BE17)/2)</f>
        <v>0</v>
      </c>
      <c r="TR17" s="26">
        <f>IF($CS17="P",CI17,(CI17+BF17)/2)</f>
        <v>0</v>
      </c>
      <c r="TS17" s="26">
        <f>IF($CS17="P",CJ17,(CJ17+BG17)/2)</f>
        <v>0</v>
      </c>
      <c r="TT17" s="26">
        <f>IF($CS17="P",CK17,(CK17+BH17)/2)</f>
        <v>0</v>
      </c>
      <c r="TU17" s="26">
        <f>IF($CS17="P",CL17,(CL17+BI17)/2)</f>
        <v>0</v>
      </c>
      <c r="TV17" s="26">
        <f>IF($CS17="P",CM17,(CM17+BJ17)/2)</f>
        <v>0</v>
      </c>
      <c r="TW17" s="26">
        <f>IF($CS17="P",CN17,(CN17+BK17)/2)</f>
        <v>0</v>
      </c>
      <c r="TX17" s="26">
        <f>IF($CS17="P",CO17,(CO17+BL17)/2)</f>
        <v>0</v>
      </c>
      <c r="TY17" s="26">
        <f>IF($CS17="P",CP17,(CP17+BM17)/2)</f>
        <v>0</v>
      </c>
      <c r="TZ17" s="26">
        <f>IF($CS17="P",CQ17,(CQ17+BN17)/2)</f>
        <v>0</v>
      </c>
      <c r="UA17" s="26">
        <f>IF($CS17="P",CR17,(CR17+BO17)/2)</f>
        <v>0</v>
      </c>
      <c r="UB17" s="28" t="s">
        <v>53</v>
      </c>
      <c r="UC17" s="11">
        <f>IF(SUM(TI17,TM17)&gt;0,SUM(TI17,TM17),"")</f>
        <v>10.600000000000001</v>
      </c>
      <c r="UD17" s="11">
        <f>IF(SUM(TH17:TI17,TK17:TM17,TO17)-TJ17-TN17&gt;0,SUM(TH17:TI17,TK17:TM17,TO17)-TJ17-TN17,"")</f>
        <v>43.3</v>
      </c>
      <c r="UE17" s="11" t="str">
        <f>IF(SUM(TP17:TQ17,TS17)-TR17&gt;0,SUM(TP17:TQ17,TS17)-TR17,"")</f>
        <v/>
      </c>
      <c r="UF17" s="11">
        <f>IF(SUM(TI17,TM17,TQ17)&gt;0,SUM(TI17,TM17,TQ17),"")</f>
        <v>10.600000000000001</v>
      </c>
      <c r="UG17" s="11">
        <f>IF(SUM(UD17,UE17)&gt;0,SUM(UD17,UE17),"")</f>
        <v>43.3</v>
      </c>
      <c r="UH17" s="11" t="str">
        <f>IF(SUM(TU17,TY17)&gt;0,SUM(TU17,TY17),"")</f>
        <v/>
      </c>
      <c r="UI17" s="11" t="str">
        <f>IF(SUM(TT17:TU17,TW17:TY17,UA17)-SUM(TV17,TZ17)&gt;0,SUM(TT17:TU17,TW17:TY17,UA17)-SUM(TV17,TZ17),"")</f>
        <v/>
      </c>
      <c r="UJ17" s="11">
        <f>IF(SUM(UD17,UE17,UI17)&gt;0,SUM(UD17,UE17,UI17),"")</f>
        <v>43.3</v>
      </c>
    </row>
    <row r="18" spans="1:556" x14ac:dyDescent="0.2">
      <c r="A18" s="4" t="str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/>
      </c>
      <c r="B18" s="5" t="s">
        <v>242</v>
      </c>
      <c r="C18" s="4" t="s">
        <v>36</v>
      </c>
      <c r="D18" s="4">
        <v>2007</v>
      </c>
      <c r="E18" s="9">
        <f>SUM(J18:P18)+SUM(J18:M18)*0.0000001+SUM(J18)*0.0000000000001</f>
        <v>152.00001016000508</v>
      </c>
      <c r="F18" s="3" t="str">
        <f>IF(OR(AND(AN18&gt;=AU$34,AO18&gt;=AU$38,AN18&lt;&gt;"",AM18=""),AND(AS18&gt;=AU$34,AT18&gt;=AU$38,AS18&lt;&gt;"",AM18=""),AND(BQ18&gt;=BX$34,BR18&gt;=BX$38,BQ18&lt;&gt;"",BP18=""),AND(BV18&gt;=BX$34,BW18&gt;=BX$38,BV18&lt;&gt;"",BP18=""),AND(CT18&gt;=DA$34,CU18&gt;=DA$38,CT18&lt;&gt;"",CS18=""),AND(CY18&gt;=DA$34,CZ18&gt;=DA$38,CY18&lt;&gt;""),AND(DX18&gt;=EE$34,DY18&gt;=EE$38,DX18&lt;&gt;""),AND(EC18&gt;=EE$34,ED18&gt;=EE$38,EC18&lt;&gt;""),AND(EZ18&gt;=FG$34,FA18&gt;=FG$38,EZ18&lt;&gt;""),AND(FE18&gt;=FG$34,FF18&gt;=FG$38,FE18&lt;&gt;""),AND(GB18&gt;=GI$34,GC18&gt;=GI$38,GB18&lt;&gt;""),AND(GG18&gt;=GI$34,GH18&gt;=GI$38,GG18&lt;&gt;""),AND(HD18&gt;=HK$34,HE18&gt;=HK$38,HD18&lt;&gt;""),AND(HI18&gt;=HK$34,HJ18&gt;=HK$38,HI18&lt;&gt;""),AND(IF18&gt;=IM$34,IG18&gt;=IM$38,IF18&lt;&gt;""),AND(IK18&gt;=IM$34,IL18&gt;=IM$38,IK18&lt;&gt;""),AND(JH18&gt;=JO$34,JI18&gt;=JO$38,JH18&lt;&gt;""),AND(JM18&gt;=JO$34,JN18&gt;=JO$38,JM18&lt;&gt;""),AND(KJ18&gt;=KQ$34,KK18&gt;=KQ$38,KJ18&lt;&gt;""),AND(KO18&gt;=KQ$34,KP18&gt;=KQ$38,KO18&lt;&gt;""),AND(LL18&gt;=LS$34,LM18&gt;=LS$38,LL18&lt;&gt;""),AND(LQ18&gt;=LS$34,LR18&gt;=LS$38,LQ18&lt;&gt;""),AND(MN18&gt;=MU$34,MO18&gt;=MU$38,MN18&lt;&gt;""),AND(MS18&gt;=MU$34,MT18&gt;=MU$38,MS18&lt;&gt;""),AND(NP18&gt;=NW$34,NQ18&gt;=NW$38,NP18&lt;&gt;""),AND(NU18&gt;=NW$34,NV18&gt;=NW$38,NU18&lt;&gt;""),AND(OR18&gt;=OY$34,OS18&gt;=OY$38,OR18&lt;&gt;""),AND(OW18&gt;=OY$34,OX18&gt;=OY$38,OW18&lt;&gt;""),AND(PT18&gt;=QA$34,PU18&gt;=QA$38,PT18&lt;&gt;""),AND(PY18&gt;=QA$34,PZ18&gt;=QA$38,PY18&lt;&gt;""),AND(QV18&gt;=RC$34,QW18&gt;=RC$38,QV18&lt;&gt;""),AND(RA18&gt;=RC$34,RB18&gt;=RC$38,RA18&lt;&gt;""),AND(RX18&gt;=SE$34,RY18&gt;=SE$38,RX18&lt;&gt;""),AND(SC18&gt;=SE$34,SD18&gt;=SE$38,SC18&lt;&gt;""),AND(SZ18&gt;=TG$34,TA18&gt;=TG$38,SZ18&lt;&gt;""),AND(TF18&gt;=TG$34,TG18&gt;=TG$38,TF18&lt;&gt;"")),"P","")</f>
        <v/>
      </c>
      <c r="G18" s="3" t="str">
        <f>IF(OR(AND(AO18&gt;=AU$38,AO18&lt;&gt;"",AM18=""),AND(AT18&gt;=AU$38,AT18&lt;&gt;"",AM18=""),AND(BR18&gt;=BX$38,BR18&lt;&gt;"",BP18=""),AND(BW18&gt;=BX$38,BW18&lt;&gt;"",BP18=""),AND(CU18&gt;=DA$38,CU18&lt;&gt;"",CS18=""),AND(CZ18&gt;=DA$38,CZ18&lt;&gt;"",CS18=""),AND(DY18&gt;=EE$38,DY18&lt;&gt;""),AND(ED18&gt;=EE$38,ED18&lt;&gt;""),AND(FA18&gt;=FG$38,FA18&lt;&gt;""),AND(FF18&gt;=FG$38,FF18&lt;&gt;""),AND(GC18&gt;=GI$38,GC18&lt;&gt;""),AND(GH18&gt;=GI$38,GH18&lt;&gt;""),AND(HE18&gt;=HK$38,HE18&lt;&gt;""),AND(HJ18&gt;=HK$38,HJ18&lt;&gt;""),AND(IG18&gt;=IM$38,IG18&lt;&gt;""),AND(IL18&gt;=IM$38,IL18&lt;&gt;""),AND(JI18&gt;=JO$38,JI18&lt;&gt;""),AND(JN18&gt;=JO$38,JN18&lt;&gt;""),AND(KK18&gt;=KQ$38,KK18&lt;&gt;""),AND(KP18&gt;=KQ$38,KP18&lt;&gt;""),AND(LM18&gt;=LS$38,LM18&lt;&gt;""),AND(LR18&gt;=LS$38,LR18&lt;&gt;""),AND(MO18&gt;=MU$38,MO18&lt;&gt;""),AND(MT18&gt;=MU$38,MT18&lt;&gt;""),AND(NQ18&gt;=NW$38,NQ18&lt;&gt;""),AND(NV18&gt;=NW$38,NV18&lt;&gt;""),AND(OS18&gt;=OY$38,OS18&lt;&gt;""),AND(OX18&gt;=OY$38,OX18&lt;&gt;""),AND(PU18&gt;=QA$38,PU18&lt;&gt;""),AND(PZ18&gt;=QA$38,PZ18&lt;&gt;""),AND(QW18&gt;=RC$38,QW18&lt;&gt;""),AND(RB18&gt;=RC$38,RB18&lt;&gt;""),AND(RY18&gt;=SE$38,RY18&lt;&gt;""),AND(SD18&gt;=SE$38,SD18&lt;&gt;""),AND(TA18&gt;=TG$38,TA18&lt;&gt;""),AND(TG18&gt;=TG$38,TG18&lt;&gt;"")),"P","")</f>
        <v/>
      </c>
      <c r="H18" s="36" t="str">
        <f>IF(AND(G18="P",F18=""),"No DD",IF(OR(AND(AQ18&gt;=AU$37,AR18&gt;=AU$41,AQ18&lt;&gt;"",AM18=""),AND(AS18&gt;=AU$37,AT18&gt;=AU$41,AS18&lt;&gt;"",AM18=""),AND(BT18&gt;=BX$37,BU18&gt;=BX$41,BT18&lt;&gt;"",BP18=""),AND(BV18&gt;=BX$37,BW18&gt;=BX$41,BV18&lt;&gt;"",BP18=""),AND(CW18&gt;=DA$37,CX18&gt;=DA$41,CW18&lt;&gt;"",CS18=""),AND(CY18&gt;=DA$37,CZ18&gt;=DA$41,CY18&lt;&gt;"",CS18=""),AND(EA18&gt;=EE$37,EB18&gt;=EE$41,EA18&lt;&gt;""),AND(EC18&gt;=EE$37,ED18&gt;=EE$41,EC18&lt;&gt;""),AND(FC18&gt;=FG$37,FD18&gt;=FG$41,FC18&lt;&gt;""),AND(FE18&gt;=FG$37,FF18&gt;=FG$41,FE18&lt;&gt;""),AND(GE18&gt;=GI$37,GF18&gt;=GI$41,GE18&lt;&gt;""),AND(GG18&gt;=GI$37,GH18&gt;=GI$41,GG18&lt;&gt;""),AND(HG18&gt;=HK$37,HH18&gt;=HK$41,HG18&lt;&gt;""),AND(HI18&gt;=HK$37,HJ18&gt;=HK$41,HI18&lt;&gt;""),AND(II18&gt;=IM$37,IJ18&gt;=IM$41,II18&lt;&gt;""),AND(IK18&gt;=IM$37,IL18&gt;=IM$41,IK18&lt;&gt;""),AND(JK18&gt;=JO$37,JL18&gt;=JO$41,JK18&lt;&gt;""),AND(JM18&gt;=JO$37,JN18&gt;=JO$41,JM18&lt;&gt;""),AND(KM18&gt;=KQ$37,KN18&gt;=KQ$41,KM18&lt;&gt;""),AND(KO18&gt;=KQ$37,KP18&gt;=KQ$41,KO18&lt;&gt;""),AND(LO18&gt;=LS$37,LP18&gt;=LS$41,LO18&lt;&gt;""),AND(LQ18&gt;=LS$37,LR18&gt;=LS$41,LQ18&lt;&gt;""),AND(MQ18&gt;=MU$37,MR18&gt;=MU$41,MQ18&lt;&gt;""),AND(MS18&gt;=MU$37,MT18&gt;=MU$41,MS18&lt;&gt;""),AND(NS18&gt;=NW$37,NT18&gt;=NW$41,NS18&lt;&gt;""),AND(NU18&gt;=NW$37,NV18&gt;=NW$41,NU18&lt;&gt;""),AND(OU18&gt;=OY$37,OV18&gt;=OY$41,OU18&lt;&gt;""),AND(OW18&gt;=OY$37,OX18&gt;=OY$41,OW18&lt;&gt;""),AND(PW18&gt;=QA$37,PX18&gt;=QA$41,PW18&lt;&gt;""),AND(PY18&gt;=QA$37,PZ18&gt;=QA$41,PY18&lt;&gt;""),AND(QY18&gt;=RC$37,QZ18&gt;=RC$41,QY18&lt;&gt;""),AND(RA18&gt;=RC$37,RB18&gt;=RC$41,RA18&lt;&gt;""),AND(SA18&gt;=SE$37,SB18&gt;=SE$41,SA18&lt;&gt;""),AND(SC18&gt;=SE$37,SD18&gt;=SE$41,SC18&lt;&gt;""),AND(TC18&gt;=TG$37,TD18&gt;=TG$41,TC18&lt;&gt;""),AND(TE18&gt;=TG$37,TF18&gt;=TG$41,TE18&lt;&gt;"")),"Merit",IF(OR(AND(AQ18&gt;=AU$36,AR18&gt;=AU$40,AQ18&lt;&gt;"",AM18=""),AND(AS18&gt;=AU$36,AT18&gt;=AU$40,AS18&lt;&gt;"",AM18=""),AND(BT18&gt;=BX$36,BU18&gt;=BX$40,BT18&lt;&gt;"",BP18=""),AND(BV18&gt;=BX$36,BW18&gt;=BX$40,BV18&lt;&gt;"",BP18=""),AND(CW18&gt;=DA$36,CX18&gt;=DA$40,CW18&lt;&gt;"",CS18=""),AND(CY18&gt;=DA$36,CZ18&gt;=DA$40,CY18&lt;&gt;"",CS18=""),AND(EA18&gt;=EE$36,EB18&gt;=EE$40,EA18&lt;&gt;""),AND(EC18&gt;=EE$36,ED18&gt;=EE$40,EC18&lt;&gt;""),AND(FC18&gt;=FG$36,FD18&gt;=FG$40,FC18&lt;&gt;""),AND(FE18&gt;=FG$36,FF18&gt;=FG$40,FE18&lt;&gt;""),AND(GE18&gt;=GI$36,GF18&gt;=GI$40,GE18&lt;&gt;""),AND(GG18&gt;=GI$36,GH18&gt;=GI$40,GG18&lt;&gt;""),AND(HG18&gt;=HK$36,HH18&gt;=HK$40,HG18&lt;&gt;""),AND(HI18&gt;=HK$36,HJ18&gt;=HK$40,HI18&lt;&gt;""),AND(II18&gt;=IM$36,IJ18&gt;=IM$40,II18&lt;&gt;""),AND(IK18&gt;=IM$36,IL18&gt;=IM$40,IK18&lt;&gt;""),AND(JK18&gt;=JO$36,JL18&gt;=JO$40,JK18&lt;&gt;""),AND(JM18&gt;=JO$36,JN18&gt;=JO$40,JM18&lt;&gt;""),AND(KM18&gt;=KQ$36,KN18&gt;=KQ$40,KM18&lt;&gt;""),AND(KO18&gt;=KQ$36,KP18&gt;=KQ$40,KO18&lt;&gt;""),AND(LO18&gt;=LS$36,LP18&gt;=LS$40,LO18&lt;&gt;""),AND(LQ18&gt;=LS$36,LR18&gt;=LS$40,LQ18&lt;&gt;""),AND(MQ18&gt;=MU$36,MR18&gt;=MU$40,MQ18&lt;&gt;""),AND(MS18&gt;=MU$36,MT18&gt;=MU$40,MS18&lt;&gt;""),AND(NS18&gt;=NW$36,NT18&gt;=NW$40,NS18&lt;&gt;""),AND(NU18&gt;=NW$36,NV18&gt;=NW$40,NU18&lt;&gt;""),AND(OU18&gt;=OY$36,OV18&gt;=OY$40,OU18&lt;&gt;""),AND(OW18&gt;=OY$36,OX18&gt;=OY$40,OW18&lt;&gt;""),AND(PW18&gt;=QA$36,PX18&gt;=QA$40,PW18&lt;&gt;""),AND(PY18&gt;=QA$36,PZ18&gt;=QA$40,PY18&lt;&gt;""),AND(QY18&gt;=RC$36,QZ18&gt;=RC$40,QY18&lt;&gt;""),AND(RA18&gt;=RC$36,RB18&gt;=RC$40,RA18&lt;&gt;""),AND(SA18&gt;=SE$36,SB18&gt;=SE$40,SA18&lt;&gt;""),AND(SC18&gt;=SE$36,SD18&gt;=SE$40,SC18&lt;&gt;""),AND(TC18&gt;=TG$36,TD18&gt;=TG$40,TC18&lt;&gt;""),AND(TE18&gt;=TG$36,TF18&gt;=TG$40,TE18&lt;&gt;"")),"Excellence",IF(I18="P","Worlds Team",IF(F18="P","National Team","")))))</f>
        <v/>
      </c>
      <c r="I18" s="3" t="str">
        <f>IF(OR(AND(AQ18&gt;=AU$35,AR18&gt;=AU$39,AQ18&lt;&gt;"",AM18=""),AND(AS18&gt;=AU$35,AT18&gt;=AU$39,AS18&lt;&gt;"",AM18=""),AND(BT18&gt;=BX$35,BU18&gt;=BX$39,BT18&lt;&gt;"",BP18=""),AND(BV18&gt;=BX$35,BW18&gt;=BX$39,BV18&lt;&gt;"",BP18=""),AND(CW18&gt;=DA$35,CX18&gt;=DA$39,CW18&lt;&gt;"",CS18=""),AND(CY18&gt;=DA$35,CZ18&gt;=DA$39,CY18&lt;&gt;"",CS18=""),AND(EA18&gt;=EE$35,EB18&gt;=EE$39,EA18&lt;&gt;""),AND(EC18&gt;=EE$35,ED18&gt;=EE$39,EC18&lt;&gt;""),AND(FC18&gt;=FG$35,FD18&gt;=FG$39,FC18&lt;&gt;""),AND(FE18&gt;=FG$35,FF18&gt;=FG$39,FE18&lt;&gt;""),AND(GE18&gt;=GI$35,GF18&gt;=GI$39,GE18&lt;&gt;""),AND(GG18&gt;=GI$35,GH18&gt;=GI$39,GG18&lt;&gt;""),AND(HG18&gt;=HK$35,HH18&gt;=HK$39,HG18&lt;&gt;""),AND(HI18&gt;=HK$35,HJ18&gt;=HK$39,HI18&lt;&gt;""),AND(II18&gt;=IM$35,IJ18&gt;=IM$39,II18&lt;&gt;""),AND(IK18&gt;=IM$35,IL18&gt;=IM$39,IK18&lt;&gt;""),AND(JK18&gt;=JO$35,JL18&gt;=JO$39,JK18&lt;&gt;""),AND(JM18&gt;=JO$35,JN18&gt;=JO$39,JM18&lt;&gt;""),AND(KM18&gt;=KQ$35,KN18&gt;=KQ$39,KM18&lt;&gt;""),AND(KO18&gt;=KQ$35,KP18&gt;=KQ$39,KO18&lt;&gt;""),AND(LO18&gt;=LS$35,LP18&gt;=LS$39,LO18&lt;&gt;""),AND(LQ18&gt;=LS$35,LR18&gt;=LS$39,LQ18&lt;&gt;""),AND(MQ18&gt;=MU$35,MR18&gt;=MU$39,MQ18&lt;&gt;""),AND(MS18&gt;=MU$35,MT18&gt;=MU$39,MS18&lt;&gt;""),AND(NS18&gt;=NW$35,NT18&gt;=NW$39,NS18&lt;&gt;""),AND(NU18&gt;=NW$35,NV18&gt;=NW$39,NU18&lt;&gt;""),AND(OU18&gt;=OY$35,OV18&gt;=OY$39,OU18&lt;&gt;""),AND(OW18&gt;=OY$35,OX18&gt;=OY$39,OW18&lt;&gt;""),AND(PW18&gt;=QA$35,PX18&gt;=QA$39,PW18&lt;&gt;""),AND(PY18&gt;=QA$35,PZ18&gt;=QA$39,PY18&lt;&gt;""),AND(QY18&gt;=RC$35,QZ18&gt;=RC$39,QY18&lt;&gt;""),AND(RA18&gt;=RC$35,RB18&gt;=RC$39,RA18&lt;&gt;""),AND(SA18&gt;=SE$35,SB18&gt;=SE$39,SA18&lt;&gt;""),AND(SC18&gt;=SE$35,SD18&gt;=SE$39,SC18&lt;&gt;""),AND(TC18&gt;=TG$35,TD18&gt;=TG$39,TC18&lt;&gt;""),AND(TE18&gt;=TG$35,TF18&gt;=TG$39,TE18&lt;&gt;"")),"P","")</f>
        <v/>
      </c>
      <c r="J18" s="8">
        <f>IF(COUNT(AO18,BR18,CU18)&gt;0,LARGE((AO18,BR18,CU18),1),0)</f>
        <v>50.999999999999993</v>
      </c>
      <c r="K18" s="8" t="str">
        <f>IF(J18=0,"",IF(J18=CU18,$BY$1,IF(J18=BR18,$AV$1,IF(J18=AO18,$S$1,""))))</f>
        <v>2025 Elite Canada</v>
      </c>
      <c r="L18" s="8">
        <f>IF(COUNT(AO18,BR18,CU18)&gt;1,LARGE((AO18,BR18,CU18),2),0)</f>
        <v>50.599999999999994</v>
      </c>
      <c r="M18" s="8" t="str">
        <f>IF(K18=0,"",IF(AND(L18=J18,L18=AO18,K18=BR18),$S$1,IF(AND(L18=J18,L18=AO18,L18=CU18),$S$1,IF(AND(L18=J18,L18=CU18,L18=BR18),$AV$1,IF(L18=CU18,$BY$1,IF(L18=BR18,$AV$1,IF(L18=AO18,$S$1,"")))))))</f>
        <v>2025 Nationals</v>
      </c>
      <c r="N18" s="8">
        <f>IF(MAX(AT18,BW18,CZ18)&gt;0,MAX(AT18,BW18,CZ18),0)</f>
        <v>50.4</v>
      </c>
      <c r="O18" s="8" t="str">
        <f>IF(N18=0,"",IF(N18=CZ18,$BY$1,IF(N18=BW18,$AV$1,IF(N18=AT18,$S$1,""))))</f>
        <v>2025 Elite Canada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18.7</v>
      </c>
      <c r="T18" s="19">
        <v>5.6</v>
      </c>
      <c r="U18" s="19">
        <v>0.2</v>
      </c>
      <c r="V18" s="19">
        <v>0</v>
      </c>
      <c r="W18" s="19">
        <v>18.8</v>
      </c>
      <c r="X18" s="19">
        <v>6</v>
      </c>
      <c r="Y18" s="19">
        <v>0</v>
      </c>
      <c r="Z18" s="19">
        <v>0</v>
      </c>
      <c r="AA18" s="19">
        <v>18.8</v>
      </c>
      <c r="AB18" s="19">
        <v>4</v>
      </c>
      <c r="AC18" s="19">
        <v>0</v>
      </c>
      <c r="AD18" s="19">
        <v>0</v>
      </c>
      <c r="AE18" s="19">
        <v>19</v>
      </c>
      <c r="AF18" s="19">
        <v>5.6</v>
      </c>
      <c r="AG18" s="19">
        <v>0</v>
      </c>
      <c r="AH18" s="19">
        <v>0</v>
      </c>
      <c r="AI18" s="19">
        <v>18.600000000000001</v>
      </c>
      <c r="AJ18" s="19">
        <v>6</v>
      </c>
      <c r="AK18" s="19">
        <v>0.6</v>
      </c>
      <c r="AL18" s="19">
        <v>0</v>
      </c>
      <c r="AM18" s="27"/>
      <c r="AN18" s="40">
        <f>IF(SUM(T18,X18)&gt;0,SUM(T18,X18),"")</f>
        <v>11.6</v>
      </c>
      <c r="AO18" s="40">
        <f>IF(SUM(S18:T18,V18:X18,Z18)-U18-Y18&gt;0,SUM(S18:T18,V18:X18,Z18)-U18-Y18,"")</f>
        <v>48.899999999999991</v>
      </c>
      <c r="AP18" s="40">
        <f>IF(SUM(AA18:AB18,AD18)-AC18&gt;0,SUM(AA18:AB18,AD18)-AC18,"")</f>
        <v>22.8</v>
      </c>
      <c r="AQ18" s="40">
        <f>IF(SUM(T18,X18,AB18)&gt;0,SUM(T18,X18,AB18),"")</f>
        <v>15.6</v>
      </c>
      <c r="AR18" s="40">
        <f>IF(SUM(AO18,AP18)&gt;0,SUM(AO18,AP18),"")</f>
        <v>71.699999999999989</v>
      </c>
      <c r="AS18" s="40">
        <f>IF(SUM(AF18,AJ18)&gt;0,SUM(AF18,AJ18),"")</f>
        <v>11.6</v>
      </c>
      <c r="AT18" s="40">
        <f>IF(SUM(AE18:AF18,AH18:AJ18,AL18)-SUM(AG18,AK18)&gt;0,SUM(AE18:AF18,AH18:AJ18,AL18)-SUM(AG18,AK18),"")</f>
        <v>48.6</v>
      </c>
      <c r="AU18" s="40">
        <f>IF(SUM(AO18,AP18,AT18)&gt;0,SUM(AO18,AP18,AT18),"")</f>
        <v>120.29999999999998</v>
      </c>
      <c r="AV18" s="18">
        <v>18.8</v>
      </c>
      <c r="AW18" s="18">
        <v>7.2</v>
      </c>
      <c r="AX18" s="18">
        <v>0.2</v>
      </c>
      <c r="AY18" s="18">
        <v>0</v>
      </c>
      <c r="AZ18" s="18">
        <v>18.600000000000001</v>
      </c>
      <c r="BA18" s="18">
        <v>6.8</v>
      </c>
      <c r="BB18" s="18">
        <v>0.2</v>
      </c>
      <c r="BC18" s="18">
        <v>0</v>
      </c>
      <c r="BD18" s="18"/>
      <c r="BE18" s="18"/>
      <c r="BF18" s="18"/>
      <c r="BG18" s="18"/>
      <c r="BH18" s="18">
        <v>18.5</v>
      </c>
      <c r="BI18" s="18">
        <v>7.2</v>
      </c>
      <c r="BJ18" s="18">
        <v>0</v>
      </c>
      <c r="BK18" s="18">
        <v>0</v>
      </c>
      <c r="BL18" s="18">
        <v>18.5</v>
      </c>
      <c r="BM18" s="18">
        <v>6.8</v>
      </c>
      <c r="BN18" s="18">
        <v>0.6</v>
      </c>
      <c r="BO18" s="18">
        <v>0</v>
      </c>
      <c r="BP18" s="28"/>
      <c r="BQ18" s="11">
        <f>IF(SUM(AW18,BA18)&gt;0,SUM(AW18,BA18),"")</f>
        <v>14</v>
      </c>
      <c r="BR18" s="11">
        <f>IF(SUM(AV18:AW18,AY18:BA18,BC18)-AX18-BB18&gt;0,SUM(AV18:AW18,AY18:BA18,BC18)-AX18-BB18,"")</f>
        <v>50.999999999999993</v>
      </c>
      <c r="BS18" s="11" t="str">
        <f>IF(SUM(BD18:BE18,BG18)-BF18&gt;0,SUM(BD18:BE18,BG18)-BF18,"")</f>
        <v/>
      </c>
      <c r="BT18" s="11">
        <f>IF(SUM(AW18,BA18,BE18)&gt;0,SUM(AW18,BA18,BE18),"")</f>
        <v>14</v>
      </c>
      <c r="BU18" s="11">
        <f>IF(SUM(BR18,BS18)&gt;0,SUM(BR18,BS18),"")</f>
        <v>50.999999999999993</v>
      </c>
      <c r="BV18" s="11">
        <f>IF(SUM(BI18,BM18)&gt;0,SUM(BI18,BM18),"")</f>
        <v>14</v>
      </c>
      <c r="BW18" s="11">
        <f>IF(SUM(BH18:BI18,BK18:BM18,BO18)-SUM(BJ18,BN18)&gt;0,SUM(BH18:BI18,BK18:BM18,BO18)-SUM(BJ18,BN18),"")</f>
        <v>50.4</v>
      </c>
      <c r="BX18" s="11">
        <f>IF(SUM(BR18,BS18,BW18)&gt;0,SUM(BR18,BS18,BW18),"")</f>
        <v>101.39999999999999</v>
      </c>
      <c r="BY18" s="19">
        <v>18.600000000000001</v>
      </c>
      <c r="BZ18" s="19">
        <v>7.2</v>
      </c>
      <c r="CA18" s="19">
        <v>0.2</v>
      </c>
      <c r="CB18" s="19">
        <v>0</v>
      </c>
      <c r="CC18" s="19">
        <v>18.399999999999999</v>
      </c>
      <c r="CD18" s="19">
        <v>6.8</v>
      </c>
      <c r="CE18" s="19">
        <v>0.2</v>
      </c>
      <c r="CF18" s="19">
        <v>0</v>
      </c>
      <c r="CG18" s="19"/>
      <c r="CH18" s="19"/>
      <c r="CI18" s="19"/>
      <c r="CJ18" s="19"/>
      <c r="CK18" s="19">
        <v>18.600000000000001</v>
      </c>
      <c r="CL18" s="19">
        <v>6.8</v>
      </c>
      <c r="CM18" s="19">
        <v>0</v>
      </c>
      <c r="CN18" s="19">
        <v>0</v>
      </c>
      <c r="CO18" s="19">
        <v>18.5</v>
      </c>
      <c r="CP18" s="19">
        <v>6.8</v>
      </c>
      <c r="CQ18" s="19">
        <v>0.6</v>
      </c>
      <c r="CR18" s="19">
        <v>0</v>
      </c>
      <c r="CS18" s="27"/>
      <c r="CT18" s="40">
        <f>IF(SUM(BZ18,CD18)&gt;0,SUM(BZ18,CD18),"")</f>
        <v>14</v>
      </c>
      <c r="CU18" s="40">
        <f>IF(SUM(BY18:BZ18,CB18:CD18,CF18)-CA18-CE18&gt;0,SUM(BY18:BZ18,CB18:CD18,CF18)-CA18-CE18,"")</f>
        <v>50.599999999999994</v>
      </c>
      <c r="CV18" s="40" t="str">
        <f>IF(SUM(CG18:CH18,CJ18)-CI18&gt;0,SUM(CG18:CH18,CJ18)-CI18,"")</f>
        <v/>
      </c>
      <c r="CW18" s="40">
        <f>IF(SUM(BZ18,CD18,CH18)&gt;0,SUM(BZ18,CD18,CH18),"")</f>
        <v>14</v>
      </c>
      <c r="CX18" s="40">
        <f>IF(SUM(CU18,CV18)&gt;0,SUM(CU18,CV18),"")</f>
        <v>50.599999999999994</v>
      </c>
      <c r="CY18" s="40">
        <f>IF(SUM(CL18,CP18)&gt;0,SUM(CL18,CP18),"")</f>
        <v>13.6</v>
      </c>
      <c r="CZ18" s="40">
        <f>IF(SUM(CK18:CL18,CN18:CP18,CR18)-SUM(CM18,CQ18)&gt;0,SUM(CK18:CL18,CN18:CP18,CR18)-SUM(CM18,CQ18),"")</f>
        <v>50.1</v>
      </c>
      <c r="DA18" s="40">
        <f>IF(SUM(CU18,CV18,CZ18)&gt;0,SUM(CU18,CV18,CZ18),"")</f>
        <v>100.69999999999999</v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>IF(SUM(EG18,EK18)&gt;0,SUM(EG18,EK18),"")</f>
        <v/>
      </c>
      <c r="FA18" s="11" t="str">
        <f>IF(SUM(EF18:EG18,EI18:EK18,EM18)-EH18-EL18&gt;0,SUM(EF18:EG18,EI18:EK18,EM18)-EH18-EL18,"")</f>
        <v/>
      </c>
      <c r="FB18" s="11" t="str">
        <f>IF(SUM(EN18:EO18,EQ18)-EP18&gt;0,SUM(EN18:EO18,EQ18)-EP18,"")</f>
        <v/>
      </c>
      <c r="FC18" s="11" t="str">
        <f>IF(SUM(EG18,EK18,EO18)&gt;0,SUM(EG18,EK18,EO18),"")</f>
        <v/>
      </c>
      <c r="FD18" s="11" t="str">
        <f>IF(SUM(FA18,FB18)&gt;0,SUM(FA18,FB18),"")</f>
        <v/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 t="str">
        <f>IF(SUM(FA18,FB18,FF18)&gt;0,SUM(FA18,FB18,FF18),"")</f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18.700000000000003</v>
      </c>
      <c r="TI18" s="26">
        <f>IF($CS18="P",BZ18,(BZ18+AW18)/2)</f>
        <v>7.2</v>
      </c>
      <c r="TJ18" s="26">
        <f>IF($CS18="P",CA18,(CA18+AX18)/2)</f>
        <v>0.2</v>
      </c>
      <c r="TK18" s="26">
        <f>IF($CS18="P",CB18,(CB18+AY18)/2)</f>
        <v>0</v>
      </c>
      <c r="TL18" s="26">
        <f>IF($CS18="P",CC18,(CC18+AZ18)/2)</f>
        <v>18.5</v>
      </c>
      <c r="TM18" s="26">
        <f>IF($CS18="P",CD18,(CD18+BA18)/2)</f>
        <v>6.8</v>
      </c>
      <c r="TN18" s="26">
        <f>IF($CS18="P",CE18,(CE18+BB18)/2)</f>
        <v>0.2</v>
      </c>
      <c r="TO18" s="26">
        <f>IF($CS18="P",CF18,(CF18+BC18)/2)</f>
        <v>0</v>
      </c>
      <c r="TP18" s="26">
        <f>IF($CS18="P",CG18,(CG18+BD18)/2)</f>
        <v>0</v>
      </c>
      <c r="TQ18" s="26">
        <f>IF($CS18="P",CH18,(CH18+BE18)/2)</f>
        <v>0</v>
      </c>
      <c r="TR18" s="26">
        <f>IF($CS18="P",CI18,(CI18+BF18)/2)</f>
        <v>0</v>
      </c>
      <c r="TS18" s="26">
        <f>IF($CS18="P",CJ18,(CJ18+BG18)/2)</f>
        <v>0</v>
      </c>
      <c r="TT18" s="26">
        <f>IF($CS18="P",CK18,(CK18+BH18)/2)</f>
        <v>18.55</v>
      </c>
      <c r="TU18" s="26">
        <f>IF($CS18="P",CL18,(CL18+BI18)/2)</f>
        <v>7</v>
      </c>
      <c r="TV18" s="26">
        <f>IF($CS18="P",CM18,(CM18+BJ18)/2)</f>
        <v>0</v>
      </c>
      <c r="TW18" s="26">
        <f>IF($CS18="P",CN18,(CN18+BK18)/2)</f>
        <v>0</v>
      </c>
      <c r="TX18" s="26">
        <f>IF($CS18="P",CO18,(CO18+BL18)/2)</f>
        <v>18.5</v>
      </c>
      <c r="TY18" s="26">
        <f>IF($CS18="P",CP18,(CP18+BM18)/2)</f>
        <v>6.8</v>
      </c>
      <c r="TZ18" s="26">
        <f>IF($CS18="P",CQ18,(CQ18+BN18)/2)</f>
        <v>0.6</v>
      </c>
      <c r="UA18" s="26">
        <f>IF($CS18="P",CR18,(CR18+BO18)/2)</f>
        <v>0</v>
      </c>
      <c r="UB18" s="28" t="s">
        <v>53</v>
      </c>
      <c r="UC18" s="11">
        <f>IF(SUM(TI18,TM18)&gt;0,SUM(TI18,TM18),"")</f>
        <v>14</v>
      </c>
      <c r="UD18" s="11">
        <f>IF(SUM(TH18:TI18,TK18:TM18,TO18)-TJ18-TN18&gt;0,SUM(TH18:TI18,TK18:TM18,TO18)-TJ18-TN18,"")</f>
        <v>50.8</v>
      </c>
      <c r="UE18" s="11" t="str">
        <f>IF(SUM(TP18:TQ18,TS18)-TR18&gt;0,SUM(TP18:TQ18,TS18)-TR18,"")</f>
        <v/>
      </c>
      <c r="UF18" s="11">
        <f>IF(SUM(TI18,TM18,TQ18)&gt;0,SUM(TI18,TM18,TQ18),"")</f>
        <v>14</v>
      </c>
      <c r="UG18" s="11">
        <f>IF(SUM(UD18,UE18)&gt;0,SUM(UD18,UE18),"")</f>
        <v>50.8</v>
      </c>
      <c r="UH18" s="11">
        <f>IF(SUM(TU18,TY18)&gt;0,SUM(TU18,TY18),"")</f>
        <v>13.8</v>
      </c>
      <c r="UI18" s="11">
        <f>IF(SUM(TT18:TU18,TW18:TY18,UA18)-SUM(TV18,TZ18)&gt;0,SUM(TT18:TU18,TW18:TY18,UA18)-SUM(TV18,TZ18),"")</f>
        <v>50.249999999999993</v>
      </c>
      <c r="UJ18" s="11">
        <f>IF(SUM(UD18,UE18,UI18)&gt;0,SUM(UD18,UE18,UI18),"")</f>
        <v>101.04999999999998</v>
      </c>
    </row>
    <row r="19" spans="1:556" x14ac:dyDescent="0.2">
      <c r="A19" s="4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5" t="s">
        <v>142</v>
      </c>
      <c r="C19" s="4" t="s">
        <v>3</v>
      </c>
      <c r="D19" s="4">
        <v>2005</v>
      </c>
      <c r="E19" s="9">
        <f>SUM(J19:P19)+SUM(J19:M19)*0.0000001+SUM(J19)*0.0000000000001</f>
        <v>151.80001013000512</v>
      </c>
      <c r="F19" s="3" t="str">
        <f>IF(OR(AND(AN19&gt;=AU$34,AO19&gt;=AU$38,AN19&lt;&gt;"",AM19=""),AND(AS19&gt;=AU$34,AT19&gt;=AU$38,AS19&lt;&gt;"",AM19=""),AND(BQ19&gt;=BX$34,BR19&gt;=BX$38,BQ19&lt;&gt;"",BP19=""),AND(BV19&gt;=BX$34,BW19&gt;=BX$38,BV19&lt;&gt;"",BP19=""),AND(CT19&gt;=DA$34,CU19&gt;=DA$38,CT19&lt;&gt;"",CS19=""),AND(CY19&gt;=DA$34,CZ19&gt;=DA$38,CY19&lt;&gt;""),AND(DX19&gt;=EE$34,DY19&gt;=EE$38,DX19&lt;&gt;""),AND(EC19&gt;=EE$34,ED19&gt;=EE$38,EC19&lt;&gt;""),AND(EZ19&gt;=FG$34,FA19&gt;=FG$38,EZ19&lt;&gt;""),AND(FE19&gt;=FG$34,FF19&gt;=FG$38,FE19&lt;&gt;""),AND(GB19&gt;=GI$34,GC19&gt;=GI$38,GB19&lt;&gt;""),AND(GG19&gt;=GI$34,GH19&gt;=GI$38,GG19&lt;&gt;""),AND(HD19&gt;=HK$34,HE19&gt;=HK$38,HD19&lt;&gt;""),AND(HI19&gt;=HK$34,HJ19&gt;=HK$38,HI19&lt;&gt;""),AND(IF19&gt;=IM$34,IG19&gt;=IM$38,IF19&lt;&gt;""),AND(IK19&gt;=IM$34,IL19&gt;=IM$38,IK19&lt;&gt;""),AND(JH19&gt;=JO$34,JI19&gt;=JO$38,JH19&lt;&gt;""),AND(JM19&gt;=JO$34,JN19&gt;=JO$38,JM19&lt;&gt;""),AND(KJ19&gt;=KQ$34,KK19&gt;=KQ$38,KJ19&lt;&gt;""),AND(KO19&gt;=KQ$34,KP19&gt;=KQ$38,KO19&lt;&gt;""),AND(LL19&gt;=LS$34,LM19&gt;=LS$38,LL19&lt;&gt;""),AND(LQ19&gt;=LS$34,LR19&gt;=LS$38,LQ19&lt;&gt;""),AND(MN19&gt;=MU$34,MO19&gt;=MU$38,MN19&lt;&gt;""),AND(MS19&gt;=MU$34,MT19&gt;=MU$38,MS19&lt;&gt;""),AND(NP19&gt;=NW$34,NQ19&gt;=NW$38,NP19&lt;&gt;""),AND(NU19&gt;=NW$34,NV19&gt;=NW$38,NU19&lt;&gt;""),AND(OR19&gt;=OY$34,OS19&gt;=OY$38,OR19&lt;&gt;""),AND(OW19&gt;=OY$34,OX19&gt;=OY$38,OW19&lt;&gt;""),AND(PT19&gt;=QA$34,PU19&gt;=QA$38,PT19&lt;&gt;""),AND(PY19&gt;=QA$34,PZ19&gt;=QA$38,PY19&lt;&gt;""),AND(QV19&gt;=RC$34,QW19&gt;=RC$38,QV19&lt;&gt;""),AND(RA19&gt;=RC$34,RB19&gt;=RC$38,RA19&lt;&gt;""),AND(RX19&gt;=SE$34,RY19&gt;=SE$38,RX19&lt;&gt;""),AND(SC19&gt;=SE$34,SD19&gt;=SE$38,SC19&lt;&gt;""),AND(SZ19&gt;=TG$34,TA19&gt;=TG$38,SZ19&lt;&gt;""),AND(TF19&gt;=TG$34,TG19&gt;=TG$38,TF19&lt;&gt;"")),"P","")</f>
        <v/>
      </c>
      <c r="G19" s="3" t="str">
        <f>IF(OR(AND(AO19&gt;=AU$38,AO19&lt;&gt;"",AM19=""),AND(AT19&gt;=AU$38,AT19&lt;&gt;"",AM19=""),AND(BR19&gt;=BX$38,BR19&lt;&gt;"",BP19=""),AND(BW19&gt;=BX$38,BW19&lt;&gt;"",BP19=""),AND(CU19&gt;=DA$38,CU19&lt;&gt;"",CS19=""),AND(CZ19&gt;=DA$38,CZ19&lt;&gt;"",CS19=""),AND(DY19&gt;=EE$38,DY19&lt;&gt;""),AND(ED19&gt;=EE$38,ED19&lt;&gt;""),AND(FA19&gt;=FG$38,FA19&lt;&gt;""),AND(FF19&gt;=FG$38,FF19&lt;&gt;""),AND(GC19&gt;=GI$38,GC19&lt;&gt;""),AND(GH19&gt;=GI$38,GH19&lt;&gt;""),AND(HE19&gt;=HK$38,HE19&lt;&gt;""),AND(HJ19&gt;=HK$38,HJ19&lt;&gt;""),AND(IG19&gt;=IM$38,IG19&lt;&gt;""),AND(IL19&gt;=IM$38,IL19&lt;&gt;""),AND(JI19&gt;=JO$38,JI19&lt;&gt;""),AND(JN19&gt;=JO$38,JN19&lt;&gt;""),AND(KK19&gt;=KQ$38,KK19&lt;&gt;""),AND(KP19&gt;=KQ$38,KP19&lt;&gt;""),AND(LM19&gt;=LS$38,LM19&lt;&gt;""),AND(LR19&gt;=LS$38,LR19&lt;&gt;""),AND(MO19&gt;=MU$38,MO19&lt;&gt;""),AND(MT19&gt;=MU$38,MT19&lt;&gt;""),AND(NQ19&gt;=NW$38,NQ19&lt;&gt;""),AND(NV19&gt;=NW$38,NV19&lt;&gt;""),AND(OS19&gt;=OY$38,OS19&lt;&gt;""),AND(OX19&gt;=OY$38,OX19&lt;&gt;""),AND(PU19&gt;=QA$38,PU19&lt;&gt;""),AND(PZ19&gt;=QA$38,PZ19&lt;&gt;""),AND(QW19&gt;=RC$38,QW19&lt;&gt;""),AND(RB19&gt;=RC$38,RB19&lt;&gt;""),AND(RY19&gt;=SE$38,RY19&lt;&gt;""),AND(SD19&gt;=SE$38,SD19&lt;&gt;""),AND(TA19&gt;=TG$38,TA19&lt;&gt;""),AND(TG19&gt;=TG$38,TG19&lt;&gt;"")),"P","")</f>
        <v/>
      </c>
      <c r="H19" s="36" t="str">
        <f>IF(AND(G19="P",F19=""),"No DD",IF(OR(AND(AQ19&gt;=AU$37,AR19&gt;=AU$41,AQ19&lt;&gt;"",AM19=""),AND(AS19&gt;=AU$37,AT19&gt;=AU$41,AS19&lt;&gt;"",AM19=""),AND(BT19&gt;=BX$37,BU19&gt;=BX$41,BT19&lt;&gt;"",BP19=""),AND(BV19&gt;=BX$37,BW19&gt;=BX$41,BV19&lt;&gt;"",BP19=""),AND(CW19&gt;=DA$37,CX19&gt;=DA$41,CW19&lt;&gt;"",CS19=""),AND(CY19&gt;=DA$37,CZ19&gt;=DA$41,CY19&lt;&gt;"",CS19=""),AND(EA19&gt;=EE$37,EB19&gt;=EE$41,EA19&lt;&gt;""),AND(EC19&gt;=EE$37,ED19&gt;=EE$41,EC19&lt;&gt;""),AND(FC19&gt;=FG$37,FD19&gt;=FG$41,FC19&lt;&gt;""),AND(FE19&gt;=FG$37,FF19&gt;=FG$41,FE19&lt;&gt;""),AND(GE19&gt;=GI$37,GF19&gt;=GI$41,GE19&lt;&gt;""),AND(GG19&gt;=GI$37,GH19&gt;=GI$41,GG19&lt;&gt;""),AND(HG19&gt;=HK$37,HH19&gt;=HK$41,HG19&lt;&gt;""),AND(HI19&gt;=HK$37,HJ19&gt;=HK$41,HI19&lt;&gt;""),AND(II19&gt;=IM$37,IJ19&gt;=IM$41,II19&lt;&gt;""),AND(IK19&gt;=IM$37,IL19&gt;=IM$41,IK19&lt;&gt;""),AND(JK19&gt;=JO$37,JL19&gt;=JO$41,JK19&lt;&gt;""),AND(JM19&gt;=JO$37,JN19&gt;=JO$41,JM19&lt;&gt;""),AND(KM19&gt;=KQ$37,KN19&gt;=KQ$41,KM19&lt;&gt;""),AND(KO19&gt;=KQ$37,KP19&gt;=KQ$41,KO19&lt;&gt;""),AND(LO19&gt;=LS$37,LP19&gt;=LS$41,LO19&lt;&gt;""),AND(LQ19&gt;=LS$37,LR19&gt;=LS$41,LQ19&lt;&gt;""),AND(MQ19&gt;=MU$37,MR19&gt;=MU$41,MQ19&lt;&gt;""),AND(MS19&gt;=MU$37,MT19&gt;=MU$41,MS19&lt;&gt;""),AND(NS19&gt;=NW$37,NT19&gt;=NW$41,NS19&lt;&gt;""),AND(NU19&gt;=NW$37,NV19&gt;=NW$41,NU19&lt;&gt;""),AND(OU19&gt;=OY$37,OV19&gt;=OY$41,OU19&lt;&gt;""),AND(OW19&gt;=OY$37,OX19&gt;=OY$41,OW19&lt;&gt;""),AND(PW19&gt;=QA$37,PX19&gt;=QA$41,PW19&lt;&gt;""),AND(PY19&gt;=QA$37,PZ19&gt;=QA$41,PY19&lt;&gt;""),AND(QY19&gt;=RC$37,QZ19&gt;=RC$41,QY19&lt;&gt;""),AND(RA19&gt;=RC$37,RB19&gt;=RC$41,RA19&lt;&gt;""),AND(SA19&gt;=SE$37,SB19&gt;=SE$41,SA19&lt;&gt;""),AND(SC19&gt;=SE$37,SD19&gt;=SE$41,SC19&lt;&gt;""),AND(TC19&gt;=TG$37,TD19&gt;=TG$41,TC19&lt;&gt;""),AND(TE19&gt;=TG$37,TF19&gt;=TG$41,TE19&lt;&gt;"")),"Merit",IF(OR(AND(AQ19&gt;=AU$36,AR19&gt;=AU$40,AQ19&lt;&gt;"",AM19=""),AND(AS19&gt;=AU$36,AT19&gt;=AU$40,AS19&lt;&gt;"",AM19=""),AND(BT19&gt;=BX$36,BU19&gt;=BX$40,BT19&lt;&gt;"",BP19=""),AND(BV19&gt;=BX$36,BW19&gt;=BX$40,BV19&lt;&gt;"",BP19=""),AND(CW19&gt;=DA$36,CX19&gt;=DA$40,CW19&lt;&gt;"",CS19=""),AND(CY19&gt;=DA$36,CZ19&gt;=DA$40,CY19&lt;&gt;"",CS19=""),AND(EA19&gt;=EE$36,EB19&gt;=EE$40,EA19&lt;&gt;""),AND(EC19&gt;=EE$36,ED19&gt;=EE$40,EC19&lt;&gt;""),AND(FC19&gt;=FG$36,FD19&gt;=FG$40,FC19&lt;&gt;""),AND(FE19&gt;=FG$36,FF19&gt;=FG$40,FE19&lt;&gt;""),AND(GE19&gt;=GI$36,GF19&gt;=GI$40,GE19&lt;&gt;""),AND(GG19&gt;=GI$36,GH19&gt;=GI$40,GG19&lt;&gt;""),AND(HG19&gt;=HK$36,HH19&gt;=HK$40,HG19&lt;&gt;""),AND(HI19&gt;=HK$36,HJ19&gt;=HK$40,HI19&lt;&gt;""),AND(II19&gt;=IM$36,IJ19&gt;=IM$40,II19&lt;&gt;""),AND(IK19&gt;=IM$36,IL19&gt;=IM$40,IK19&lt;&gt;""),AND(JK19&gt;=JO$36,JL19&gt;=JO$40,JK19&lt;&gt;""),AND(JM19&gt;=JO$36,JN19&gt;=JO$40,JM19&lt;&gt;""),AND(KM19&gt;=KQ$36,KN19&gt;=KQ$40,KM19&lt;&gt;""),AND(KO19&gt;=KQ$36,KP19&gt;=KQ$40,KO19&lt;&gt;""),AND(LO19&gt;=LS$36,LP19&gt;=LS$40,LO19&lt;&gt;""),AND(LQ19&gt;=LS$36,LR19&gt;=LS$40,LQ19&lt;&gt;""),AND(MQ19&gt;=MU$36,MR19&gt;=MU$40,MQ19&lt;&gt;""),AND(MS19&gt;=MU$36,MT19&gt;=MU$40,MS19&lt;&gt;""),AND(NS19&gt;=NW$36,NT19&gt;=NW$40,NS19&lt;&gt;""),AND(NU19&gt;=NW$36,NV19&gt;=NW$40,NU19&lt;&gt;""),AND(OU19&gt;=OY$36,OV19&gt;=OY$40,OU19&lt;&gt;""),AND(OW19&gt;=OY$36,OX19&gt;=OY$40,OW19&lt;&gt;""),AND(PW19&gt;=QA$36,PX19&gt;=QA$40,PW19&lt;&gt;""),AND(PY19&gt;=QA$36,PZ19&gt;=QA$40,PY19&lt;&gt;""),AND(QY19&gt;=RC$36,QZ19&gt;=RC$40,QY19&lt;&gt;""),AND(RA19&gt;=RC$36,RB19&gt;=RC$40,RA19&lt;&gt;""),AND(SA19&gt;=SE$36,SB19&gt;=SE$40,SA19&lt;&gt;""),AND(SC19&gt;=SE$36,SD19&gt;=SE$40,SC19&lt;&gt;""),AND(TC19&gt;=TG$36,TD19&gt;=TG$40,TC19&lt;&gt;""),AND(TE19&gt;=TG$36,TF19&gt;=TG$40,TE19&lt;&gt;"")),"Excellence",IF(I19="P","Worlds Team",IF(F19="P","National Team","")))))</f>
        <v/>
      </c>
      <c r="I19" s="3" t="str">
        <f>IF(OR(AND(AQ19&gt;=AU$35,AR19&gt;=AU$39,AQ19&lt;&gt;"",AM19=""),AND(AS19&gt;=AU$35,AT19&gt;=AU$39,AS19&lt;&gt;"",AM19=""),AND(BT19&gt;=BX$35,BU19&gt;=BX$39,BT19&lt;&gt;"",BP19=""),AND(BV19&gt;=BX$35,BW19&gt;=BX$39,BV19&lt;&gt;"",BP19=""),AND(CW19&gt;=DA$35,CX19&gt;=DA$39,CW19&lt;&gt;"",CS19=""),AND(CY19&gt;=DA$35,CZ19&gt;=DA$39,CY19&lt;&gt;"",CS19=""),AND(EA19&gt;=EE$35,EB19&gt;=EE$39,EA19&lt;&gt;""),AND(EC19&gt;=EE$35,ED19&gt;=EE$39,EC19&lt;&gt;""),AND(FC19&gt;=FG$35,FD19&gt;=FG$39,FC19&lt;&gt;""),AND(FE19&gt;=FG$35,FF19&gt;=FG$39,FE19&lt;&gt;""),AND(GE19&gt;=GI$35,GF19&gt;=GI$39,GE19&lt;&gt;""),AND(GG19&gt;=GI$35,GH19&gt;=GI$39,GG19&lt;&gt;""),AND(HG19&gt;=HK$35,HH19&gt;=HK$39,HG19&lt;&gt;""),AND(HI19&gt;=HK$35,HJ19&gt;=HK$39,HI19&lt;&gt;""),AND(II19&gt;=IM$35,IJ19&gt;=IM$39,II19&lt;&gt;""),AND(IK19&gt;=IM$35,IL19&gt;=IM$39,IK19&lt;&gt;""),AND(JK19&gt;=JO$35,JL19&gt;=JO$39,JK19&lt;&gt;""),AND(JM19&gt;=JO$35,JN19&gt;=JO$39,JM19&lt;&gt;""),AND(KM19&gt;=KQ$35,KN19&gt;=KQ$39,KM19&lt;&gt;""),AND(KO19&gt;=KQ$35,KP19&gt;=KQ$39,KO19&lt;&gt;""),AND(LO19&gt;=LS$35,LP19&gt;=LS$39,LO19&lt;&gt;""),AND(LQ19&gt;=LS$35,LR19&gt;=LS$39,LQ19&lt;&gt;""),AND(MQ19&gt;=MU$35,MR19&gt;=MU$39,MQ19&lt;&gt;""),AND(MS19&gt;=MU$35,MT19&gt;=MU$39,MS19&lt;&gt;""),AND(NS19&gt;=NW$35,NT19&gt;=NW$39,NS19&lt;&gt;""),AND(NU19&gt;=NW$35,NV19&gt;=NW$39,NU19&lt;&gt;""),AND(OU19&gt;=OY$35,OV19&gt;=OY$39,OU19&lt;&gt;""),AND(OW19&gt;=OY$35,OX19&gt;=OY$39,OW19&lt;&gt;""),AND(PW19&gt;=QA$35,PX19&gt;=QA$39,PW19&lt;&gt;""),AND(PY19&gt;=QA$35,PZ19&gt;=QA$39,PY19&lt;&gt;""),AND(QY19&gt;=RC$35,QZ19&gt;=RC$39,QY19&lt;&gt;""),AND(RA19&gt;=RC$35,RB19&gt;=RC$39,RA19&lt;&gt;""),AND(SA19&gt;=SE$35,SB19&gt;=SE$39,SA19&lt;&gt;""),AND(SC19&gt;=SE$35,SD19&gt;=SE$39,SC19&lt;&gt;""),AND(TC19&gt;=TG$35,TD19&gt;=TG$39,TC19&lt;&gt;""),AND(TE19&gt;=TG$35,TF19&gt;=TG$39,TE19&lt;&gt;"")),"P","")</f>
        <v/>
      </c>
      <c r="J19" s="8">
        <f>IF(COUNT(AO19,BR19,CU19)&gt;0,LARGE((AO19,BR19,CU19),1),0)</f>
        <v>51.2</v>
      </c>
      <c r="K19" s="8" t="str">
        <f>IF(J19=0,"",IF(J19=CU19,$BY$1,IF(J19=BR19,$AV$1,IF(J19=AO19,$S$1,""))))</f>
        <v>2025 Nationals</v>
      </c>
      <c r="L19" s="8">
        <f>IF(COUNT(AO19,BR19,CU19)&gt;1,LARGE((AO19,BR19,CU19),2),0)</f>
        <v>50.099999999999994</v>
      </c>
      <c r="M19" s="8" t="str">
        <f>IF(K19=0,"",IF(AND(L19=J19,L19=AO19,K19=BR19),$S$1,IF(AND(L19=J19,L19=AO19,L19=CU19),$S$1,IF(AND(L19=J19,L19=CU19,L19=BR19),$AV$1,IF(L19=CU19,$BY$1,IF(L19=BR19,$AV$1,IF(L19=AO19,$S$1,"")))))))</f>
        <v>2025 Elite Canada</v>
      </c>
      <c r="N19" s="8">
        <f>IF(MAX(AT19,BW19,CZ19)&gt;0,MAX(AT19,BW19,CZ19),0)</f>
        <v>50.5</v>
      </c>
      <c r="O19" s="8" t="str">
        <f>IF(N19=0,"",IF(N19=CZ19,$BY$1,IF(N19=BW19,$AV$1,IF(N19=AT19,$S$1,""))))</f>
        <v>2025 Elite Canada</v>
      </c>
      <c r="P19" s="8" t="str">
        <f>IF(MAX(DB19:DC19)&gt;0,MAX(DB19:DC19),"")</f>
        <v/>
      </c>
      <c r="Q19" s="11" t="str">
        <f>IF(P19="","",IF(P19=DB19,"("&amp;DB$2&amp;")",IF(P19=DC19,"("&amp;DC$2&amp;")")))</f>
        <v/>
      </c>
      <c r="R19" s="8" t="str">
        <f>IF(P19="","",IF(P19=DB19,IF(P19+IF(L19="",0,L19)=TA19,$SF$1,IF(P19+IF(L19="",0,L19)=RY19,$RD$1,IF(P19+IF(L19="",0,L19)=QW19,$QB$1,IF(P19+IF(L19="",0,L19)=PU19,$OZ$1,IF(P19+IF(L19="",0,L19)=OS19,$NX$1,IF(P19+IF(L19="",0,L19)=NQ19,$MV$1,IF(P19+IF(L19="",0,L19)=MO19,$LT$1,IF(P19+IF(L19="",0,L19)=LM19,$KR$1,IF(P19+IF(L19="",0,L19)=KK19,$JP$1,IF(P19+IF(L19="",0,L19)=JI19,$IN$1,IF(P19+IF(L19="",0,L19)=IG19,$HL$1,IF(P19+IF(L19="",0,L19)=HE19,$GJ$1,IF(P19+IF(L19="",0,L19)=GC19,$FH$1,IF(P19+IF(L19="",0,L19)=FA19,$EF$1,IF(P19+IF(L19="",0,L19)=DY19,$DD$1))))))))))))))),IF(P19=DC19,IF(P19+IF(N19="",0,N19)=TF19,$SF$1,IF(P19+IF(N19="",0,N19)=SD19,$RD$1,IF(P19+IF(N19="",0,N19)=RB19,$QB$1,IF(P19+IF(N19="",0,N19)=PZ19,$OZ$1,IF(P19+IF(N19="",0,N19)=OX19,$NX$1,IF(P19+IF(N19="",0,N19)=NV19,$MV$1,IF(P19+IF(N19="",0,N19)=MT19,$LT$1,IF(P19+IF(N19="",0,N19)=LR19,$KR$1,IF(P19+IF(N19="",0,N19)=KP19,$JP$1,IF(P19+IF(N19="",0,N19)=JN19,$IN$1,IF(P19+IF(N19="",0,N19)=IL19,$HL$1,IF(P19+IF(N19="",0,N19)=HJ19,$GJ$1,IF(P19+IF(N19="",0,N19)=GH19,$FH$1,IF(P19+IF(N19="",0,N19)=FF19,$EF$1,IF(P19+IF(N19="",0,N19)=ED19,$DD$1))))))))))))))))))</f>
        <v/>
      </c>
      <c r="S19" s="19">
        <v>19</v>
      </c>
      <c r="T19" s="19">
        <v>7.2</v>
      </c>
      <c r="U19" s="19">
        <v>0</v>
      </c>
      <c r="V19" s="19">
        <v>0</v>
      </c>
      <c r="W19" s="19">
        <v>17.3</v>
      </c>
      <c r="X19" s="19">
        <v>3.2</v>
      </c>
      <c r="Y19" s="19">
        <v>0</v>
      </c>
      <c r="Z19" s="19">
        <v>0</v>
      </c>
      <c r="AA19" s="19">
        <v>16.8</v>
      </c>
      <c r="AB19" s="19">
        <v>6.9</v>
      </c>
      <c r="AC19" s="19">
        <v>0.2</v>
      </c>
      <c r="AD19" s="19">
        <v>0</v>
      </c>
      <c r="AE19" s="19"/>
      <c r="AF19" s="19"/>
      <c r="AG19" s="19"/>
      <c r="AH19" s="19"/>
      <c r="AI19" s="19"/>
      <c r="AJ19" s="19"/>
      <c r="AK19" s="19"/>
      <c r="AL19" s="19"/>
      <c r="AM19" s="27"/>
      <c r="AN19" s="40">
        <f>IF(SUM(T19,X19)&gt;0,SUM(T19,X19),"")</f>
        <v>10.4</v>
      </c>
      <c r="AO19" s="40">
        <f>IF(SUM(S19:T19,V19:X19,Z19)-U19-Y19&gt;0,SUM(S19:T19,V19:X19,Z19)-U19-Y19,"")</f>
        <v>46.7</v>
      </c>
      <c r="AP19" s="40">
        <f>IF(SUM(AA19:AB19,AD19)-AC19&gt;0,SUM(AA19:AB19,AD19)-AC19,"")</f>
        <v>23.500000000000004</v>
      </c>
      <c r="AQ19" s="40">
        <f>IF(SUM(T19,X19,AB19)&gt;0,SUM(T19,X19,AB19),"")</f>
        <v>17.3</v>
      </c>
      <c r="AR19" s="40">
        <f>IF(SUM(AO19,AP19)&gt;0,SUM(AO19,AP19),"")</f>
        <v>70.2</v>
      </c>
      <c r="AS19" s="40" t="str">
        <f>IF(SUM(AF19,AJ19)&gt;0,SUM(AF19,AJ19),"")</f>
        <v/>
      </c>
      <c r="AT19" s="40" t="str">
        <f>IF(SUM(AE19:AF19,AH19:AJ19,AL19)-SUM(AG19,AK19)&gt;0,SUM(AE19:AF19,AH19:AJ19,AL19)-SUM(AG19,AK19),"")</f>
        <v/>
      </c>
      <c r="AU19" s="40">
        <f>IF(SUM(AO19,AP19,AT19)&gt;0,SUM(AO19,AP19,AT19),"")</f>
        <v>70.2</v>
      </c>
      <c r="AV19" s="18">
        <v>18.600000000000001</v>
      </c>
      <c r="AW19" s="18">
        <v>7.2</v>
      </c>
      <c r="AX19" s="18">
        <v>0.8</v>
      </c>
      <c r="AY19" s="18">
        <v>0</v>
      </c>
      <c r="AZ19" s="18">
        <v>18.5</v>
      </c>
      <c r="BA19" s="18">
        <v>6.8</v>
      </c>
      <c r="BB19" s="18">
        <v>0.2</v>
      </c>
      <c r="BC19" s="18">
        <v>0</v>
      </c>
      <c r="BD19" s="18"/>
      <c r="BE19" s="18"/>
      <c r="BF19" s="18"/>
      <c r="BG19" s="18"/>
      <c r="BH19" s="18">
        <v>19.2</v>
      </c>
      <c r="BI19" s="18">
        <v>7.2</v>
      </c>
      <c r="BJ19" s="18">
        <v>0</v>
      </c>
      <c r="BK19" s="18">
        <v>0</v>
      </c>
      <c r="BL19" s="18">
        <v>18.100000000000001</v>
      </c>
      <c r="BM19" s="18">
        <v>6.8</v>
      </c>
      <c r="BN19" s="18">
        <v>0.8</v>
      </c>
      <c r="BO19" s="18">
        <v>0</v>
      </c>
      <c r="BP19" s="28"/>
      <c r="BQ19" s="11">
        <f>IF(SUM(AW19,BA19)&gt;0,SUM(AW19,BA19),"")</f>
        <v>14</v>
      </c>
      <c r="BR19" s="11">
        <f>IF(SUM(AV19:AW19,AY19:BA19,BC19)-AX19-BB19&gt;0,SUM(AV19:AW19,AY19:BA19,BC19)-AX19-BB19,"")</f>
        <v>50.099999999999994</v>
      </c>
      <c r="BS19" s="11" t="str">
        <f>IF(SUM(BD19:BE19,BG19)-BF19&gt;0,SUM(BD19:BE19,BG19)-BF19,"")</f>
        <v/>
      </c>
      <c r="BT19" s="11">
        <f>IF(SUM(AW19,BA19,BE19)&gt;0,SUM(AW19,BA19,BE19),"")</f>
        <v>14</v>
      </c>
      <c r="BU19" s="11">
        <f>IF(SUM(BR19,BS19)&gt;0,SUM(BR19,BS19),"")</f>
        <v>50.099999999999994</v>
      </c>
      <c r="BV19" s="11">
        <f>IF(SUM(BI19,BM19)&gt;0,SUM(BI19,BM19),"")</f>
        <v>14</v>
      </c>
      <c r="BW19" s="11">
        <f>IF(SUM(BH19:BI19,BK19:BM19,BO19)-SUM(BJ19,BN19)&gt;0,SUM(BH19:BI19,BK19:BM19,BO19)-SUM(BJ19,BN19),"")</f>
        <v>50.5</v>
      </c>
      <c r="BX19" s="11">
        <f>IF(SUM(BR19,BS19,BW19)&gt;0,SUM(BR19,BS19,BW19),"")</f>
        <v>100.6</v>
      </c>
      <c r="BY19" s="19">
        <v>18.8</v>
      </c>
      <c r="BZ19" s="19">
        <v>8</v>
      </c>
      <c r="CA19" s="19">
        <v>0</v>
      </c>
      <c r="CB19" s="19">
        <v>0.3</v>
      </c>
      <c r="CC19" s="19">
        <v>18.100000000000001</v>
      </c>
      <c r="CD19" s="19">
        <v>6.8</v>
      </c>
      <c r="CE19" s="19">
        <v>0.8</v>
      </c>
      <c r="CF19" s="19">
        <v>0</v>
      </c>
      <c r="CG19" s="19"/>
      <c r="CH19" s="19"/>
      <c r="CI19" s="19"/>
      <c r="CJ19" s="19"/>
      <c r="CK19" s="19">
        <v>15.4</v>
      </c>
      <c r="CL19" s="19">
        <v>2.8</v>
      </c>
      <c r="CM19" s="19">
        <v>0</v>
      </c>
      <c r="CN19" s="19">
        <v>0</v>
      </c>
      <c r="CO19" s="19">
        <v>18.7</v>
      </c>
      <c r="CP19" s="19">
        <v>6.8</v>
      </c>
      <c r="CQ19" s="19">
        <v>0.2</v>
      </c>
      <c r="CR19" s="19">
        <v>0</v>
      </c>
      <c r="CS19" s="27"/>
      <c r="CT19" s="40">
        <f>IF(SUM(BZ19,CD19)&gt;0,SUM(BZ19,CD19),"")</f>
        <v>14.8</v>
      </c>
      <c r="CU19" s="40">
        <f>IF(SUM(BY19:BZ19,CB19:CD19,CF19)-CA19-CE19&gt;0,SUM(BY19:BZ19,CB19:CD19,CF19)-CA19-CE19,"")</f>
        <v>51.2</v>
      </c>
      <c r="CV19" s="40" t="str">
        <f>IF(SUM(CG19:CH19,CJ19)-CI19&gt;0,SUM(CG19:CH19,CJ19)-CI19,"")</f>
        <v/>
      </c>
      <c r="CW19" s="40">
        <f>IF(SUM(BZ19,CD19,CH19)&gt;0,SUM(BZ19,CD19,CH19),"")</f>
        <v>14.8</v>
      </c>
      <c r="CX19" s="40">
        <f>IF(SUM(CU19,CV19)&gt;0,SUM(CU19,CV19),"")</f>
        <v>51.2</v>
      </c>
      <c r="CY19" s="40">
        <f>IF(SUM(CL19,CP19)&gt;0,SUM(CL19,CP19),"")</f>
        <v>9.6</v>
      </c>
      <c r="CZ19" s="40">
        <f>IF(SUM(CK19:CL19,CN19:CP19,CR19)-SUM(CM19,CQ19)&gt;0,SUM(CK19:CL19,CN19:CP19,CR19)-SUM(CM19,CQ19),"")</f>
        <v>43.499999999999993</v>
      </c>
      <c r="DA19" s="40">
        <f>IF(SUM(CU19,CV19,CZ19)&gt;0,SUM(CU19,CV19,CZ19),"")</f>
        <v>94.699999999999989</v>
      </c>
      <c r="DB19" s="51" t="str">
        <f>IF(MAX(DY19,FA19,GC19,HE19,IG19,JI19,KK19,LM19,MO19,NQ19,OS19,PU19,QW19,RY19,TA19)-IF(L19="",0,L19)&gt;0.001,MAX(DY19,FA19,GC19,HE19,IG19,JI19,KK19,LM19,MO19,NQ19,OS19,PU19,QW19,RY19,TA19)-IF(L19="",0,L19),"")</f>
        <v/>
      </c>
      <c r="DC19" s="51" t="str">
        <f>IF(MAX(ED19,FF19,GH19,HJ19,IL19,JN19,KP19,LR19,MT19,NV19,OX19,PZ19,RB19,SD19,TF19)-IF(N19="",0,N19)&gt;0.001,MAX(ED19,FF19,GH19,HJ19,IL19,JN19,KP19,LR19,MT19,NV19,OX19,PZ19,RB19,SD19,TF19)-IF(N19="",0,N19),"")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IF(SUM(DE19,DI19)&gt;0,SUM(DE19,DI19),"")</f>
        <v/>
      </c>
      <c r="DY19" s="40" t="str">
        <f>IF(SUM(DD19:DE19,DG19:DI19,DK19)-DF19-DJ19&gt;0,SUM(DD19:DE19,DG19:DI19,DK19)-DF19-DJ19,"")</f>
        <v/>
      </c>
      <c r="DZ19" s="40" t="str">
        <f>IF(SUM(DL19:DM19,DO19)-DN19&gt;0,SUM(DL19:DM19,DO19)-DN19,"")</f>
        <v/>
      </c>
      <c r="EA19" s="40" t="str">
        <f>IF(SUM(DE19,DI19,DM19)&gt;0,SUM(DE19,DI19,DM19),"")</f>
        <v/>
      </c>
      <c r="EB19" s="40" t="str">
        <f>IF(SUM(DY19,DZ19)&gt;0,SUM(DY19,DZ19),"")</f>
        <v/>
      </c>
      <c r="EC19" s="40" t="str">
        <f>IF(SUM(DQ19,DU19)&gt;0,SUM(DQ19,DU19),"")</f>
        <v/>
      </c>
      <c r="ED19" s="40" t="str">
        <f>IF(SUM(DP19:DQ19,DS19:DU19,DW19)-SUM(DR19,DV19)&gt;0,SUM(DP19:DQ19,DS19:DU19,DW19)-SUM(DR19,DV19),"")</f>
        <v/>
      </c>
      <c r="EE19" s="40" t="str">
        <f>IF(SUM(DY19,DZ19,ED19)&gt;0,SUM(DY19,DZ19,ED19),"")</f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>IF(SUM(EG19,EK19)&gt;0,SUM(EG19,EK19),"")</f>
        <v/>
      </c>
      <c r="FA19" s="11" t="str">
        <f>IF(SUM(EF19:EG19,EI19:EK19,EM19)-EH19-EL19&gt;0,SUM(EF19:EG19,EI19:EK19,EM19)-EH19-EL19,"")</f>
        <v/>
      </c>
      <c r="FB19" s="11" t="str">
        <f>IF(SUM(EN19:EO19,EQ19)-EP19&gt;0,SUM(EN19:EO19,EQ19)-EP19,"")</f>
        <v/>
      </c>
      <c r="FC19" s="11" t="str">
        <f>IF(SUM(EG19,EK19,EO19)&gt;0,SUM(EG19,EK19,EO19),"")</f>
        <v/>
      </c>
      <c r="FD19" s="11" t="str">
        <f>IF(SUM(FA19,FB19)&gt;0,SUM(FA19,FB19),"")</f>
        <v/>
      </c>
      <c r="FE19" s="11" t="str">
        <f>IF(SUM(ES19,EW19)&gt;0,SUM(ES19,EW19),"")</f>
        <v/>
      </c>
      <c r="FF19" s="11" t="str">
        <f>IF(SUM(ER19:ES19,EU19:EW19,EY19)-SUM(ET19,EX19)&gt;0,SUM(ER19:ES19,EU19:EW19,EY19)-SUM(ET19,EX19),"")</f>
        <v/>
      </c>
      <c r="FG19" s="11" t="str">
        <f>IF(SUM(FA19,FB19,FF19)&gt;0,SUM(FA19,FB19,FF19),"")</f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>IF(SUM(FI19,FM19)&gt;0,SUM(FI19,FM19),"")</f>
        <v/>
      </c>
      <c r="GC19" s="40" t="str">
        <f>IF(SUM(FH19:FI19,FK19:FM19,FO19)-FJ19-FN19&gt;0,SUM(FH19:FI19,FK19:FM19,FO19)-FJ19-FN19,"")</f>
        <v/>
      </c>
      <c r="GD19" s="40" t="str">
        <f>IF(SUM(FP19:FQ19,FS19)-FR19&gt;0,SUM(FP19:FQ19,FS19)-FR19,"")</f>
        <v/>
      </c>
      <c r="GE19" s="40" t="str">
        <f>IF(SUM(FI19,FM19,FQ19)&gt;0,SUM(FI19,FM19,FQ19),"")</f>
        <v/>
      </c>
      <c r="GF19" s="40" t="str">
        <f>IF(SUM(GC19,GD19)&gt;0,SUM(GC19,GD19),"")</f>
        <v/>
      </c>
      <c r="GG19" s="40" t="str">
        <f>IF(SUM(FU19,FY19)&gt;0,SUM(FU19,FY19),"")</f>
        <v/>
      </c>
      <c r="GH19" s="40" t="str">
        <f>IF(SUM(FT19:FU19,FW19:FY19,GA19)-SUM(FV19,FZ19)&gt;0,SUM(FT19:FU19,FW19:FY19,GA19)-SUM(FV19,FZ19),"")</f>
        <v/>
      </c>
      <c r="GI19" s="40" t="str">
        <f>IF(SUM(GC19,GD19,GH19)&gt;0,SUM(GC19,GD19,GH19),"")</f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>IF(SUM(GK19,GO19)&gt;0,SUM(GK19,GO19),"")</f>
        <v/>
      </c>
      <c r="HE19" s="11" t="str">
        <f>IF(SUM(GJ19:GK19,GM19:GO19,GQ19)-GL19-GP19&gt;0,SUM(GJ19:GK19,GM19:GO19,GQ19)-GL19-GP19,"")</f>
        <v/>
      </c>
      <c r="HF19" s="11" t="str">
        <f>IF(SUM(GR19:GS19,GU19)-GT19&gt;0,SUM(GR19:GS19,GU19)-GT19,"")</f>
        <v/>
      </c>
      <c r="HG19" s="11" t="str">
        <f>IF(SUM(GK19,GO19,GS19)&gt;0,SUM(GK19,GO19,GS19),"")</f>
        <v/>
      </c>
      <c r="HH19" s="11" t="str">
        <f>IF(SUM(HE19,HF19)&gt;0,SUM(HE19,HF19),"")</f>
        <v/>
      </c>
      <c r="HI19" s="11" t="str">
        <f>IF(SUM(GW19,HA19)&gt;0,SUM(GW19,HA19),"")</f>
        <v/>
      </c>
      <c r="HJ19" s="11" t="str">
        <f>IF(SUM(GV19:GW19,GY19:HA19,HC19)-SUM(GX19,HB19)&gt;0,SUM(GV19:GW19,GY19:HA19,HC19)-SUM(GX19,HB19),"")</f>
        <v/>
      </c>
      <c r="HK19" s="11" t="str">
        <f>IF(SUM(HE19,HF19,HJ19)&gt;0,SUM(HE19,HF19,HJ19),"")</f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>IF(SUM(HM19,HQ19)&gt;0,SUM(HM19,HQ19),"")</f>
        <v/>
      </c>
      <c r="IG19" s="40" t="str">
        <f>IF(SUM(HL19:HM19,HO19:HQ19,HS19)-HN19-HR19&gt;0,SUM(HL19:HM19,HO19:HQ19,HS19)-HN19-HR19,"")</f>
        <v/>
      </c>
      <c r="IH19" s="40" t="str">
        <f>IF(SUM(HT19:HU19,HW19)-HV19&gt;0,SUM(HT19:HU19,HW19)-HV19,"")</f>
        <v/>
      </c>
      <c r="II19" s="40" t="str">
        <f>IF(SUM(HM19,HQ19,HU19)&gt;0,SUM(HM19,HQ19,HU19),"")</f>
        <v/>
      </c>
      <c r="IJ19" s="40" t="str">
        <f>IF(SUM(IG19,IH19)&gt;0,SUM(IG19,IH19),"")</f>
        <v/>
      </c>
      <c r="IK19" s="40" t="str">
        <f>IF(SUM(HY19,IC19)&gt;0,SUM(HY19,IC19),"")</f>
        <v/>
      </c>
      <c r="IL19" s="40" t="str">
        <f>IF(SUM(HX19:HY19,IA19:IC19,IE19)-SUM(HZ19,ID19)&gt;0,SUM(HX19:HY19,IA19:IC19,IE19)-SUM(HZ19,ID19),"")</f>
        <v/>
      </c>
      <c r="IM19" s="40" t="str">
        <f>IF(SUM(IG19,IH19,IL19)&gt;0,SUM(IG19,IH19,IL19),"")</f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>IF(SUM(IO19,IS19)&gt;0,SUM(IO19,IS19),"")</f>
        <v/>
      </c>
      <c r="JI19" s="11" t="str">
        <f>IF(SUM(IN19:IO19,IQ19:IS19,IU19)-IP19-IT19&gt;0,SUM(IN19:IO19,IQ19:IS19,IU19)-IP19-IT19,"")</f>
        <v/>
      </c>
      <c r="JJ19" s="11" t="str">
        <f>IF(SUM(IV19:IW19,IY19)-IX19&gt;0,SUM(IV19:IW19,IY19)-IX19,"")</f>
        <v/>
      </c>
      <c r="JK19" s="11" t="str">
        <f>IF(SUM(IO19,IS19,IW19)&gt;0,SUM(IO19,IS19,IW19),"")</f>
        <v/>
      </c>
      <c r="JL19" s="11" t="str">
        <f>IF(SUM(JI19,JJ19)&gt;0,SUM(JI19,JJ19),"")</f>
        <v/>
      </c>
      <c r="JM19" s="11" t="str">
        <f>IF(SUM(JA19,JE19)&gt;0,SUM(JA19,JE19),"")</f>
        <v/>
      </c>
      <c r="JN19" s="11" t="str">
        <f>IF(SUM(IZ19:JA19,JC19:JE19,JG19)-SUM(JB19,JF19)&gt;0,SUM(IZ19:JA19,JC19:JE19,JG19)-SUM(JB19,JF19),"")</f>
        <v/>
      </c>
      <c r="JO19" s="11" t="str">
        <f>IF(SUM(JI19,JJ19,JN19)&gt;0,SUM(JI19,JJ19,JN19),"")</f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>IF(SUM(JQ19,JU19)&gt;0,SUM(JQ19,JU19),"")</f>
        <v/>
      </c>
      <c r="KK19" s="40" t="str">
        <f>IF(SUM(JP19:JQ19,JS19:JU19,JW19)-JR19-JV19&gt;0,SUM(JP19:JQ19,JS19:JU19,JW19)-JR19-JV19,"")</f>
        <v/>
      </c>
      <c r="KL19" s="40" t="str">
        <f>IF(SUM(JX19:JY19,KA19)-JZ19&gt;0,SUM(JX19:JY19,KA19)-JZ19,"")</f>
        <v/>
      </c>
      <c r="KM19" s="40" t="str">
        <f>IF(SUM(JQ19,JU19,JY19)&gt;0,SUM(JQ19,JU19,JY19),"")</f>
        <v/>
      </c>
      <c r="KN19" s="40" t="str">
        <f>IF(SUM(KK19,KL19)&gt;0,SUM(KK19,KL19),"")</f>
        <v/>
      </c>
      <c r="KO19" s="40" t="str">
        <f>IF(SUM(KC19,KG19)&gt;0,SUM(KC19,KG19),"")</f>
        <v/>
      </c>
      <c r="KP19" s="40" t="str">
        <f>IF(SUM(KB19:KC19,KE19:KG19,KI19)-SUM(KD19,KH19)&gt;0,SUM(KB19:KC19,KE19:KG19,KI19)-SUM(KD19,KH19),"")</f>
        <v/>
      </c>
      <c r="KQ19" s="40" t="str">
        <f>IF(SUM(KK19,KL19,KP19)&gt;0,SUM(KK19,KL19,KP19),"")</f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>IF(SUM(KS19,KW19)&gt;0,SUM(KS19,KW19),"")</f>
        <v/>
      </c>
      <c r="LM19" s="11" t="str">
        <f>IF(SUM(KR19:KS19,KU19:KW19,KY19)-KT19-KX19&gt;0,SUM(KR19:KS19,KU19:KW19,KY19)-KT19-KX19,"")</f>
        <v/>
      </c>
      <c r="LN19" s="11" t="str">
        <f>IF(SUM(KZ19:LA19,LC19)-LB19&gt;0,SUM(KZ19:LA19,LC19)-LB19,"")</f>
        <v/>
      </c>
      <c r="LO19" s="11" t="str">
        <f>IF(SUM(KS19,KW19,LA19)&gt;0,SUM(KS19,KW19,LA19),"")</f>
        <v/>
      </c>
      <c r="LP19" s="11" t="str">
        <f>IF(SUM(LM19,LN19)&gt;0,SUM(LM19,LN19),"")</f>
        <v/>
      </c>
      <c r="LQ19" s="11" t="str">
        <f>IF(SUM(LE19,LI19)&gt;0,SUM(LE19,LI19),"")</f>
        <v/>
      </c>
      <c r="LR19" s="11" t="str">
        <f>IF(SUM(LD19:LE19,LG19:LI19,LK19)-SUM(LF19,LJ19)&gt;0,SUM(LD19:LE19,LG19:LI19,LK19)-SUM(LF19,LJ19),"")</f>
        <v/>
      </c>
      <c r="LS19" s="11" t="str">
        <f>IF(SUM(LM19,LN19,LR19)&gt;0,SUM(LM19,LN19,LR19),"")</f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>IF(SUM(LU19,LY19)&gt;0,SUM(LU19,LY19),"")</f>
        <v/>
      </c>
      <c r="MO19" s="40" t="str">
        <f>IF(SUM(LT19:LU19,LW19:LY19,MA19)-LV19-LZ19&gt;0,SUM(LT19:LU19,LW19:LY19,MA19)-LV19-LZ19,"")</f>
        <v/>
      </c>
      <c r="MP19" s="40" t="str">
        <f>IF(SUM(MB19:MC19,ME19)-MD19&gt;0,SUM(MB19:MC19,ME19)-MD19,"")</f>
        <v/>
      </c>
      <c r="MQ19" s="40" t="str">
        <f>IF(SUM(LU19,LY19,MC19)&gt;0,SUM(LU19,LY19,MC19),"")</f>
        <v/>
      </c>
      <c r="MR19" s="40" t="str">
        <f>IF(SUM(MO19,MP19)&gt;0,SUM(MO19,MP19),"")</f>
        <v/>
      </c>
      <c r="MS19" s="40" t="str">
        <f>IF(SUM(MG19,MK19)&gt;0,SUM(MG19,MK19),"")</f>
        <v/>
      </c>
      <c r="MT19" s="40" t="str">
        <f>IF(SUM(MF19:MG19,MI19:MK19,MM19)-SUM(MH19,ML19)&gt;0,SUM(MF19:MG19,MI19:MK19,MM19)-SUM(MH19,ML19),"")</f>
        <v/>
      </c>
      <c r="MU19" s="40" t="str">
        <f>IF(SUM(MO19,MP19,MT19)&gt;0,SUM(MO19,MP19,MT19),"")</f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>IF(SUM(MW19,NA19)&gt;0,SUM(MW19,NA19),"")</f>
        <v/>
      </c>
      <c r="NQ19" s="11" t="str">
        <f>IF(SUM(MV19:MW19,MY19:NA19,NC19)-MX19-NB19&gt;0,SUM(MV19:MW19,MY19:NA19,NC19)-MX19-NB19,"")</f>
        <v/>
      </c>
      <c r="NR19" s="11" t="str">
        <f>IF(SUM(ND19:NE19,NG19)-NF19&gt;0,SUM(ND19:NE19,NG19)-NF19,"")</f>
        <v/>
      </c>
      <c r="NS19" s="11" t="str">
        <f>IF(SUM(MW19,NA19,NE19)&gt;0,SUM(MW19,NA19,NE19),"")</f>
        <v/>
      </c>
      <c r="NT19" s="11" t="str">
        <f>IF(SUM(NQ19,NR19)&gt;0,SUM(NQ19,NR19),"")</f>
        <v/>
      </c>
      <c r="NU19" s="11" t="str">
        <f>IF(SUM(NI19,NM19)&gt;0,SUM(NI19,NM19),"")</f>
        <v/>
      </c>
      <c r="NV19" s="11" t="str">
        <f>IF(SUM(NH19:NI19,NK19:NM19,NO19)-SUM(NJ19,NN19)&gt;0,SUM(NH19:NI19,NK19:NM19,NO19)-SUM(NJ19,NN19),"")</f>
        <v/>
      </c>
      <c r="NW19" s="11" t="str">
        <f>IF(SUM(NQ19,NR19,NV19)&gt;0,SUM(NQ19,NR19,NV19),"")</f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>IF(SUM(NY19,OC19)&gt;0,SUM(NY19,OC19),"")</f>
        <v/>
      </c>
      <c r="OS19" s="40" t="str">
        <f>IF(SUM(NX19:NY19,OA19:OC19,OE19)-NZ19-OD19&gt;0,SUM(NX19:NY19,OA19:OC19,OE19)-NZ19-OD19,"")</f>
        <v/>
      </c>
      <c r="OT19" s="40" t="str">
        <f>IF(SUM(OF19:OG19,OI19)-OH19&gt;0,SUM(OF19:OG19,OI19)-OH19,"")</f>
        <v/>
      </c>
      <c r="OU19" s="40" t="str">
        <f>IF(SUM(NY19,OC19,OG19)&gt;0,SUM(NY19,OC19,OG19),"")</f>
        <v/>
      </c>
      <c r="OV19" s="40" t="str">
        <f>IF(SUM(OS19,OT19)&gt;0,SUM(OS19,OT19),"")</f>
        <v/>
      </c>
      <c r="OW19" s="40" t="str">
        <f>IF(SUM(OK19,OO19)&gt;0,SUM(OK19,OO19),"")</f>
        <v/>
      </c>
      <c r="OX19" s="40" t="str">
        <f>IF(SUM(OJ19:OK19,OM19:OO19,OQ19)-SUM(OL19,OP19)&gt;0,SUM(OJ19:OK19,OM19:OO19,OQ19)-SUM(OL19,OP19),"")</f>
        <v/>
      </c>
      <c r="OY19" s="40" t="str">
        <f>IF(SUM(OS19,OT19,OX19)&gt;0,SUM(OS19,OT19,OX19),"")</f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>IF(SUM(PA19,PE19)&gt;0,SUM(PA19,PE19),"")</f>
        <v/>
      </c>
      <c r="PU19" s="11" t="str">
        <f>IF(SUM(OZ19:PA19,PC19:PE19,PG19)-PB19-PF19&gt;0,SUM(OZ19:PA19,PC19:PE19,PG19)-PB19-PF19,"")</f>
        <v/>
      </c>
      <c r="PV19" s="11" t="str">
        <f>IF(SUM(PH19:PI19,PK19)-PJ19&gt;0,SUM(PH19:PI19,PK19)-PJ19,"")</f>
        <v/>
      </c>
      <c r="PW19" s="11" t="str">
        <f>IF(SUM(PA19,PE19,PI19)&gt;0,SUM(PA19,PE19,PI19),"")</f>
        <v/>
      </c>
      <c r="PX19" s="11" t="str">
        <f>IF(SUM(PU19,PV19)&gt;0,SUM(PU19,PV19),"")</f>
        <v/>
      </c>
      <c r="PY19" s="11" t="str">
        <f>IF(SUM(PM19,PQ19)&gt;0,SUM(PM19,PQ19),"")</f>
        <v/>
      </c>
      <c r="PZ19" s="11" t="str">
        <f>IF(SUM(PL19:PM19,PO19:PQ19,PS19)-SUM(PN19,PR19)&gt;0,SUM(PL19:PM19,PO19:PQ19,PS19)-SUM(PN19,PR19),"")</f>
        <v/>
      </c>
      <c r="QA19" s="11" t="str">
        <f>IF(SUM(PU19,PV19,PZ19)&gt;0,SUM(PU19,PV19,PZ19),"")</f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>IF(SUM(QC19,QG19)&gt;0,SUM(QC19,QG19),"")</f>
        <v/>
      </c>
      <c r="QW19" s="40" t="str">
        <f>IF(SUM(QB19:QC19,QE19:QG19,QI19)-QD19-QH19&gt;0,SUM(QB19:QC19,QE19:QG19,QI19)-QD19-QH19,"")</f>
        <v/>
      </c>
      <c r="QX19" s="40" t="str">
        <f>IF(SUM(QJ19:QK19,QM19)-QL19&gt;0,SUM(QJ19:QK19,QM19)-QL19,"")</f>
        <v/>
      </c>
      <c r="QY19" s="40" t="str">
        <f>IF(SUM(QC19,QG19,QK19)&gt;0,SUM(QC19,QG19,QK19),"")</f>
        <v/>
      </c>
      <c r="QZ19" s="40" t="str">
        <f>IF(SUM(QW19,QX19)&gt;0,SUM(QW19,QX19),"")</f>
        <v/>
      </c>
      <c r="RA19" s="40" t="str">
        <f>IF(SUM(QO19,QS19)&gt;0,SUM(QO19,QS19),"")</f>
        <v/>
      </c>
      <c r="RB19" s="40" t="str">
        <f>IF(SUM(QN19:QO19,QQ19:QS19,QU19)-SUM(QP19,QT19)&gt;0,SUM(QN19:QO19,QQ19:QS19,QU19)-SUM(QP19,QT19),"")</f>
        <v/>
      </c>
      <c r="RC19" s="40" t="str">
        <f>IF(SUM(QW19,QX19,RB19)&gt;0,SUM(QW19,QX19,RB19),"")</f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>IF(SUM(RE19,RI19)&gt;0,SUM(RE19,RI19),"")</f>
        <v/>
      </c>
      <c r="RY19" s="11" t="str">
        <f>IF(SUM(RD19:RE19,RG19:RI19,RK19)-RF19-RJ19&gt;0,SUM(RD19:RE19,RG19:RI19,RK19)-RF19-RJ19,"")</f>
        <v/>
      </c>
      <c r="RZ19" s="11" t="str">
        <f>IF(SUM(RL19:RM19,RO19)-RN19&gt;0,SUM(RL19:RM19,RO19)-RN19,"")</f>
        <v/>
      </c>
      <c r="SA19" s="11" t="str">
        <f>IF(SUM(RE19,RI19,RM19)&gt;0,SUM(RE19,RI19,RM19),"")</f>
        <v/>
      </c>
      <c r="SB19" s="11" t="str">
        <f>IF(SUM(RY19,RZ19)&gt;0,SUM(RY19,RZ19),"")</f>
        <v/>
      </c>
      <c r="SC19" s="11" t="str">
        <f>IF(SUM(RQ19,RU19)&gt;0,SUM(RQ19,RU19),"")</f>
        <v/>
      </c>
      <c r="SD19" s="11" t="str">
        <f>IF(SUM(RP19:RQ19,RS19:RU19,RW19)-SUM(RR19,RV19)&gt;0,SUM(RP19:RQ19,RS19:RU19,RW19)-SUM(RR19,RV19),"")</f>
        <v/>
      </c>
      <c r="SE19" s="11" t="str">
        <f>IF(SUM(RY19,RZ19,SD19)&gt;0,SUM(RY19,RZ19,SD19),"")</f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>IF(SUM(SG19,SK19)&gt;0,SUM(SG19,SK19),"")</f>
        <v/>
      </c>
      <c r="TA19" s="40" t="str">
        <f>IF(SUM(SF19:SG19,SI19:SK19,SM19)-SH19-SL19&gt;0,SUM(SF19:SG19,SI19:SK19,SM19)-SH19-SL19,"")</f>
        <v/>
      </c>
      <c r="TB19" s="40" t="str">
        <f>IF(SUM(SN19:SO19,SQ19)-SP19&gt;0,SUM(SN19:SO19,SQ19)-SP19,"")</f>
        <v/>
      </c>
      <c r="TC19" s="40" t="str">
        <f>IF(SUM(SG19,SK19,SO19)&gt;0,SUM(SG19,SK19,SO19),"")</f>
        <v/>
      </c>
      <c r="TD19" s="40" t="str">
        <f>IF(SUM(TA19,TB19)&gt;0,SUM(TA19,TB19),"")</f>
        <v/>
      </c>
      <c r="TE19" s="40" t="str">
        <f>IF(SUM(SS19,SW19)&gt;0,SUM(SS19,SW19),"")</f>
        <v/>
      </c>
      <c r="TF19" s="40" t="str">
        <f>IF(SUM(SR19:SS19,SU19:SW19,SY19)-SUM(ST19,SX19)&gt;0,SUM(SR19:SS19,SU19:SW19,SY19)-SUM(ST19,SX19),"")</f>
        <v/>
      </c>
      <c r="TG19" s="40" t="str">
        <f>IF(SUM(TA19,TB19,TF19)&gt;0,SUM(TA19,TB19,TF19),"")</f>
        <v/>
      </c>
      <c r="TH19" s="26">
        <f>IF($CS19="P",BY19,(BY19+AV19)/2)</f>
        <v>18.700000000000003</v>
      </c>
      <c r="TI19" s="26">
        <f>IF($CS19="P",BZ19,(BZ19+AW19)/2)</f>
        <v>7.6</v>
      </c>
      <c r="TJ19" s="26">
        <f>IF($CS19="P",CA19,(CA19+AX19)/2)</f>
        <v>0.4</v>
      </c>
      <c r="TK19" s="26">
        <f>IF($CS19="P",CB19,(CB19+AY19)/2)</f>
        <v>0.15</v>
      </c>
      <c r="TL19" s="26">
        <f>IF($CS19="P",CC19,(CC19+AZ19)/2)</f>
        <v>18.3</v>
      </c>
      <c r="TM19" s="26">
        <f>IF($CS19="P",CD19,(CD19+BA19)/2)</f>
        <v>6.8</v>
      </c>
      <c r="TN19" s="26">
        <f>IF($CS19="P",CE19,(CE19+BB19)/2)</f>
        <v>0.5</v>
      </c>
      <c r="TO19" s="26">
        <f>IF($CS19="P",CF19,(CF19+BC19)/2)</f>
        <v>0</v>
      </c>
      <c r="TP19" s="26">
        <f>IF($CS19="P",CG19,(CG19+BD19)/2)</f>
        <v>0</v>
      </c>
      <c r="TQ19" s="26">
        <f>IF($CS19="P",CH19,(CH19+BE19)/2)</f>
        <v>0</v>
      </c>
      <c r="TR19" s="26">
        <f>IF($CS19="P",CI19,(CI19+BF19)/2)</f>
        <v>0</v>
      </c>
      <c r="TS19" s="26">
        <f>IF($CS19="P",CJ19,(CJ19+BG19)/2)</f>
        <v>0</v>
      </c>
      <c r="TT19" s="26">
        <f>IF($CS19="P",CK19,(CK19+BH19)/2)</f>
        <v>17.3</v>
      </c>
      <c r="TU19" s="26">
        <f>IF($CS19="P",CL19,(CL19+BI19)/2)</f>
        <v>5</v>
      </c>
      <c r="TV19" s="26">
        <f>IF($CS19="P",CM19,(CM19+BJ19)/2)</f>
        <v>0</v>
      </c>
      <c r="TW19" s="26">
        <f>IF($CS19="P",CN19,(CN19+BK19)/2)</f>
        <v>0</v>
      </c>
      <c r="TX19" s="26">
        <f>IF($CS19="P",CO19,(CO19+BL19)/2)</f>
        <v>18.399999999999999</v>
      </c>
      <c r="TY19" s="26">
        <f>IF($CS19="P",CP19,(CP19+BM19)/2)</f>
        <v>6.8</v>
      </c>
      <c r="TZ19" s="26">
        <f>IF($CS19="P",CQ19,(CQ19+BN19)/2)</f>
        <v>0.5</v>
      </c>
      <c r="UA19" s="26">
        <f>IF($CS19="P",CR19,(CR19+BO19)/2)</f>
        <v>0</v>
      </c>
      <c r="UB19" s="28" t="s">
        <v>53</v>
      </c>
      <c r="UC19" s="11">
        <f>IF(SUM(TI19,TM19)&gt;0,SUM(TI19,TM19),"")</f>
        <v>14.399999999999999</v>
      </c>
      <c r="UD19" s="11">
        <f>IF(SUM(TH19:TI19,TK19:TM19,TO19)-TJ19-TN19&gt;0,SUM(TH19:TI19,TK19:TM19,TO19)-TJ19-TN19,"")</f>
        <v>50.65</v>
      </c>
      <c r="UE19" s="11" t="str">
        <f>IF(SUM(TP19:TQ19,TS19)-TR19&gt;0,SUM(TP19:TQ19,TS19)-TR19,"")</f>
        <v/>
      </c>
      <c r="UF19" s="11">
        <f>IF(SUM(TI19,TM19,TQ19)&gt;0,SUM(TI19,TM19,TQ19),"")</f>
        <v>14.399999999999999</v>
      </c>
      <c r="UG19" s="11">
        <f>IF(SUM(UD19,UE19)&gt;0,SUM(UD19,UE19),"")</f>
        <v>50.65</v>
      </c>
      <c r="UH19" s="11">
        <f>IF(SUM(TU19,TY19)&gt;0,SUM(TU19,TY19),"")</f>
        <v>11.8</v>
      </c>
      <c r="UI19" s="11">
        <f>IF(SUM(TT19:TU19,TW19:TY19,UA19)-SUM(TV19,TZ19)&gt;0,SUM(TT19:TU19,TW19:TY19,UA19)-SUM(TV19,TZ19),"")</f>
        <v>47</v>
      </c>
      <c r="UJ19" s="11">
        <f>IF(SUM(UD19,UE19,UI19)&gt;0,SUM(UD19,UE19,UI19),"")</f>
        <v>97.65</v>
      </c>
    </row>
    <row r="20" spans="1:556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178</v>
      </c>
      <c r="C20" s="4" t="s">
        <v>6</v>
      </c>
      <c r="D20" s="4">
        <v>2007</v>
      </c>
      <c r="E20" s="9">
        <f>SUM(J20:P20)+SUM(J20:M20)*0.0000001+SUM(J20)*0.0000000000001</f>
        <v>149.00000992000503</v>
      </c>
      <c r="F20" s="3" t="str">
        <f>IF(OR(AND(AN20&gt;=AU$34,AO20&gt;=AU$38,AN20&lt;&gt;"",AM20=""),AND(AS20&gt;=AU$34,AT20&gt;=AU$38,AS20&lt;&gt;"",AM20=""),AND(BQ20&gt;=BX$34,BR20&gt;=BX$38,BQ20&lt;&gt;"",BP20=""),AND(BV20&gt;=BX$34,BW20&gt;=BX$38,BV20&lt;&gt;"",BP20=""),AND(CT20&gt;=DA$34,CU20&gt;=DA$38,CT20&lt;&gt;"",CS20=""),AND(CY20&gt;=DA$34,CZ20&gt;=DA$38,CY20&lt;&gt;""),AND(DX20&gt;=EE$34,DY20&gt;=EE$38,DX20&lt;&gt;""),AND(EC20&gt;=EE$34,ED20&gt;=EE$38,EC20&lt;&gt;""),AND(EZ20&gt;=FG$34,FA20&gt;=FG$38,EZ20&lt;&gt;""),AND(FE20&gt;=FG$34,FF20&gt;=FG$38,FE20&lt;&gt;""),AND(GB20&gt;=GI$34,GC20&gt;=GI$38,GB20&lt;&gt;""),AND(GG20&gt;=GI$34,GH20&gt;=GI$38,GG20&lt;&gt;""),AND(HD20&gt;=HK$34,HE20&gt;=HK$38,HD20&lt;&gt;""),AND(HI20&gt;=HK$34,HJ20&gt;=HK$38,HI20&lt;&gt;""),AND(IF20&gt;=IM$34,IG20&gt;=IM$38,IF20&lt;&gt;""),AND(IK20&gt;=IM$34,IL20&gt;=IM$38,IK20&lt;&gt;""),AND(JH20&gt;=JO$34,JI20&gt;=JO$38,JH20&lt;&gt;""),AND(JM20&gt;=JO$34,JN20&gt;=JO$38,JM20&lt;&gt;""),AND(KJ20&gt;=KQ$34,KK20&gt;=KQ$38,KJ20&lt;&gt;""),AND(KO20&gt;=KQ$34,KP20&gt;=KQ$38,KO20&lt;&gt;""),AND(LL20&gt;=LS$34,LM20&gt;=LS$38,LL20&lt;&gt;""),AND(LQ20&gt;=LS$34,LR20&gt;=LS$38,LQ20&lt;&gt;""),AND(MN20&gt;=MU$34,MO20&gt;=MU$38,MN20&lt;&gt;""),AND(MS20&gt;=MU$34,MT20&gt;=MU$38,MS20&lt;&gt;""),AND(NP20&gt;=NW$34,NQ20&gt;=NW$38,NP20&lt;&gt;""),AND(NU20&gt;=NW$34,NV20&gt;=NW$38,NU20&lt;&gt;""),AND(OR20&gt;=OY$34,OS20&gt;=OY$38,OR20&lt;&gt;""),AND(OW20&gt;=OY$34,OX20&gt;=OY$38,OW20&lt;&gt;""),AND(PT20&gt;=QA$34,PU20&gt;=QA$38,PT20&lt;&gt;""),AND(PY20&gt;=QA$34,PZ20&gt;=QA$38,PY20&lt;&gt;""),AND(QV20&gt;=RC$34,QW20&gt;=RC$38,QV20&lt;&gt;""),AND(RA20&gt;=RC$34,RB20&gt;=RC$38,RA20&lt;&gt;""),AND(RX20&gt;=SE$34,RY20&gt;=SE$38,RX20&lt;&gt;""),AND(SC20&gt;=SE$34,SD20&gt;=SE$38,SC20&lt;&gt;""),AND(SZ20&gt;=TG$34,TA20&gt;=TG$38,SZ20&lt;&gt;""),AND(TF20&gt;=TG$34,TG20&gt;=TG$38,TF20&lt;&gt;"")),"P","")</f>
        <v/>
      </c>
      <c r="G20" s="3" t="str">
        <f>IF(OR(AND(AO20&gt;=AU$38,AO20&lt;&gt;"",AM20=""),AND(AT20&gt;=AU$38,AT20&lt;&gt;"",AM20=""),AND(BR20&gt;=BX$38,BR20&lt;&gt;"",BP20=""),AND(BW20&gt;=BX$38,BW20&lt;&gt;"",BP20=""),AND(CU20&gt;=DA$38,CU20&lt;&gt;"",CS20=""),AND(CZ20&gt;=DA$38,CZ20&lt;&gt;"",CS20=""),AND(DY20&gt;=EE$38,DY20&lt;&gt;""),AND(ED20&gt;=EE$38,ED20&lt;&gt;""),AND(FA20&gt;=FG$38,FA20&lt;&gt;""),AND(FF20&gt;=FG$38,FF20&lt;&gt;""),AND(GC20&gt;=GI$38,GC20&lt;&gt;""),AND(GH20&gt;=GI$38,GH20&lt;&gt;""),AND(HE20&gt;=HK$38,HE20&lt;&gt;""),AND(HJ20&gt;=HK$38,HJ20&lt;&gt;""),AND(IG20&gt;=IM$38,IG20&lt;&gt;""),AND(IL20&gt;=IM$38,IL20&lt;&gt;""),AND(JI20&gt;=JO$38,JI20&lt;&gt;""),AND(JN20&gt;=JO$38,JN20&lt;&gt;""),AND(KK20&gt;=KQ$38,KK20&lt;&gt;""),AND(KP20&gt;=KQ$38,KP20&lt;&gt;""),AND(LM20&gt;=LS$38,LM20&lt;&gt;""),AND(LR20&gt;=LS$38,LR20&lt;&gt;""),AND(MO20&gt;=MU$38,MO20&lt;&gt;""),AND(MT20&gt;=MU$38,MT20&lt;&gt;""),AND(NQ20&gt;=NW$38,NQ20&lt;&gt;""),AND(NV20&gt;=NW$38,NV20&lt;&gt;""),AND(OS20&gt;=OY$38,OS20&lt;&gt;""),AND(OX20&gt;=OY$38,OX20&lt;&gt;""),AND(PU20&gt;=QA$38,PU20&lt;&gt;""),AND(PZ20&gt;=QA$38,PZ20&lt;&gt;""),AND(QW20&gt;=RC$38,QW20&lt;&gt;""),AND(RB20&gt;=RC$38,RB20&lt;&gt;""),AND(RY20&gt;=SE$38,RY20&lt;&gt;""),AND(SD20&gt;=SE$38,SD20&lt;&gt;""),AND(TA20&gt;=TG$38,TA20&lt;&gt;""),AND(TG20&gt;=TG$38,TG20&lt;&gt;"")),"P","")</f>
        <v/>
      </c>
      <c r="H20" s="36" t="str">
        <f>IF(AND(G20="P",F20=""),"No DD",IF(OR(AND(AQ20&gt;=AU$37,AR20&gt;=AU$41,AQ20&lt;&gt;"",AM20=""),AND(AS20&gt;=AU$37,AT20&gt;=AU$41,AS20&lt;&gt;"",AM20=""),AND(BT20&gt;=BX$37,BU20&gt;=BX$41,BT20&lt;&gt;"",BP20=""),AND(BV20&gt;=BX$37,BW20&gt;=BX$41,BV20&lt;&gt;"",BP20=""),AND(CW20&gt;=DA$37,CX20&gt;=DA$41,CW20&lt;&gt;"",CS20=""),AND(CY20&gt;=DA$37,CZ20&gt;=DA$41,CY20&lt;&gt;"",CS20=""),AND(EA20&gt;=EE$37,EB20&gt;=EE$41,EA20&lt;&gt;""),AND(EC20&gt;=EE$37,ED20&gt;=EE$41,EC20&lt;&gt;""),AND(FC20&gt;=FG$37,FD20&gt;=FG$41,FC20&lt;&gt;""),AND(FE20&gt;=FG$37,FF20&gt;=FG$41,FE20&lt;&gt;""),AND(GE20&gt;=GI$37,GF20&gt;=GI$41,GE20&lt;&gt;""),AND(GG20&gt;=GI$37,GH20&gt;=GI$41,GG20&lt;&gt;""),AND(HG20&gt;=HK$37,HH20&gt;=HK$41,HG20&lt;&gt;""),AND(HI20&gt;=HK$37,HJ20&gt;=HK$41,HI20&lt;&gt;""),AND(II20&gt;=IM$37,IJ20&gt;=IM$41,II20&lt;&gt;""),AND(IK20&gt;=IM$37,IL20&gt;=IM$41,IK20&lt;&gt;""),AND(JK20&gt;=JO$37,JL20&gt;=JO$41,JK20&lt;&gt;""),AND(JM20&gt;=JO$37,JN20&gt;=JO$41,JM20&lt;&gt;""),AND(KM20&gt;=KQ$37,KN20&gt;=KQ$41,KM20&lt;&gt;""),AND(KO20&gt;=KQ$37,KP20&gt;=KQ$41,KO20&lt;&gt;""),AND(LO20&gt;=LS$37,LP20&gt;=LS$41,LO20&lt;&gt;""),AND(LQ20&gt;=LS$37,LR20&gt;=LS$41,LQ20&lt;&gt;""),AND(MQ20&gt;=MU$37,MR20&gt;=MU$41,MQ20&lt;&gt;""),AND(MS20&gt;=MU$37,MT20&gt;=MU$41,MS20&lt;&gt;""),AND(NS20&gt;=NW$37,NT20&gt;=NW$41,NS20&lt;&gt;""),AND(NU20&gt;=NW$37,NV20&gt;=NW$41,NU20&lt;&gt;""),AND(OU20&gt;=OY$37,OV20&gt;=OY$41,OU20&lt;&gt;""),AND(OW20&gt;=OY$37,OX20&gt;=OY$41,OW20&lt;&gt;""),AND(PW20&gt;=QA$37,PX20&gt;=QA$41,PW20&lt;&gt;""),AND(PY20&gt;=QA$37,PZ20&gt;=QA$41,PY20&lt;&gt;""),AND(QY20&gt;=RC$37,QZ20&gt;=RC$41,QY20&lt;&gt;""),AND(RA20&gt;=RC$37,RB20&gt;=RC$41,RA20&lt;&gt;""),AND(SA20&gt;=SE$37,SB20&gt;=SE$41,SA20&lt;&gt;""),AND(SC20&gt;=SE$37,SD20&gt;=SE$41,SC20&lt;&gt;""),AND(TC20&gt;=TG$37,TD20&gt;=TG$41,TC20&lt;&gt;""),AND(TE20&gt;=TG$37,TF20&gt;=TG$41,TE20&lt;&gt;"")),"Merit",IF(OR(AND(AQ20&gt;=AU$36,AR20&gt;=AU$40,AQ20&lt;&gt;"",AM20=""),AND(AS20&gt;=AU$36,AT20&gt;=AU$40,AS20&lt;&gt;"",AM20=""),AND(BT20&gt;=BX$36,BU20&gt;=BX$40,BT20&lt;&gt;"",BP20=""),AND(BV20&gt;=BX$36,BW20&gt;=BX$40,BV20&lt;&gt;"",BP20=""),AND(CW20&gt;=DA$36,CX20&gt;=DA$40,CW20&lt;&gt;"",CS20=""),AND(CY20&gt;=DA$36,CZ20&gt;=DA$40,CY20&lt;&gt;"",CS20=""),AND(EA20&gt;=EE$36,EB20&gt;=EE$40,EA20&lt;&gt;""),AND(EC20&gt;=EE$36,ED20&gt;=EE$40,EC20&lt;&gt;""),AND(FC20&gt;=FG$36,FD20&gt;=FG$40,FC20&lt;&gt;""),AND(FE20&gt;=FG$36,FF20&gt;=FG$40,FE20&lt;&gt;""),AND(GE20&gt;=GI$36,GF20&gt;=GI$40,GE20&lt;&gt;""),AND(GG20&gt;=GI$36,GH20&gt;=GI$40,GG20&lt;&gt;""),AND(HG20&gt;=HK$36,HH20&gt;=HK$40,HG20&lt;&gt;""),AND(HI20&gt;=HK$36,HJ20&gt;=HK$40,HI20&lt;&gt;""),AND(II20&gt;=IM$36,IJ20&gt;=IM$40,II20&lt;&gt;""),AND(IK20&gt;=IM$36,IL20&gt;=IM$40,IK20&lt;&gt;""),AND(JK20&gt;=JO$36,JL20&gt;=JO$40,JK20&lt;&gt;""),AND(JM20&gt;=JO$36,JN20&gt;=JO$40,JM20&lt;&gt;""),AND(KM20&gt;=KQ$36,KN20&gt;=KQ$40,KM20&lt;&gt;""),AND(KO20&gt;=KQ$36,KP20&gt;=KQ$40,KO20&lt;&gt;""),AND(LO20&gt;=LS$36,LP20&gt;=LS$40,LO20&lt;&gt;""),AND(LQ20&gt;=LS$36,LR20&gt;=LS$40,LQ20&lt;&gt;""),AND(MQ20&gt;=MU$36,MR20&gt;=MU$40,MQ20&lt;&gt;""),AND(MS20&gt;=MU$36,MT20&gt;=MU$40,MS20&lt;&gt;""),AND(NS20&gt;=NW$36,NT20&gt;=NW$40,NS20&lt;&gt;""),AND(NU20&gt;=NW$36,NV20&gt;=NW$40,NU20&lt;&gt;""),AND(OU20&gt;=OY$36,OV20&gt;=OY$40,OU20&lt;&gt;""),AND(OW20&gt;=OY$36,OX20&gt;=OY$40,OW20&lt;&gt;""),AND(PW20&gt;=QA$36,PX20&gt;=QA$40,PW20&lt;&gt;""),AND(PY20&gt;=QA$36,PZ20&gt;=QA$40,PY20&lt;&gt;""),AND(QY20&gt;=RC$36,QZ20&gt;=RC$40,QY20&lt;&gt;""),AND(RA20&gt;=RC$36,RB20&gt;=RC$40,RA20&lt;&gt;""),AND(SA20&gt;=SE$36,SB20&gt;=SE$40,SA20&lt;&gt;""),AND(SC20&gt;=SE$36,SD20&gt;=SE$40,SC20&lt;&gt;""),AND(TC20&gt;=TG$36,TD20&gt;=TG$40,TC20&lt;&gt;""),AND(TE20&gt;=TG$36,TF20&gt;=TG$40,TE20&lt;&gt;"")),"Excellence",IF(I20="P","Worlds Team",IF(F20="P","National Team","")))))</f>
        <v/>
      </c>
      <c r="I20" s="3" t="str">
        <f>IF(OR(AND(AQ20&gt;=AU$35,AR20&gt;=AU$39,AQ20&lt;&gt;"",AM20=""),AND(AS20&gt;=AU$35,AT20&gt;=AU$39,AS20&lt;&gt;"",AM20=""),AND(BT20&gt;=BX$35,BU20&gt;=BX$39,BT20&lt;&gt;"",BP20=""),AND(BV20&gt;=BX$35,BW20&gt;=BX$39,BV20&lt;&gt;"",BP20=""),AND(CW20&gt;=DA$35,CX20&gt;=DA$39,CW20&lt;&gt;"",CS20=""),AND(CY20&gt;=DA$35,CZ20&gt;=DA$39,CY20&lt;&gt;"",CS20=""),AND(EA20&gt;=EE$35,EB20&gt;=EE$39,EA20&lt;&gt;""),AND(EC20&gt;=EE$35,ED20&gt;=EE$39,EC20&lt;&gt;""),AND(FC20&gt;=FG$35,FD20&gt;=FG$39,FC20&lt;&gt;""),AND(FE20&gt;=FG$35,FF20&gt;=FG$39,FE20&lt;&gt;""),AND(GE20&gt;=GI$35,GF20&gt;=GI$39,GE20&lt;&gt;""),AND(GG20&gt;=GI$35,GH20&gt;=GI$39,GG20&lt;&gt;""),AND(HG20&gt;=HK$35,HH20&gt;=HK$39,HG20&lt;&gt;""),AND(HI20&gt;=HK$35,HJ20&gt;=HK$39,HI20&lt;&gt;""),AND(II20&gt;=IM$35,IJ20&gt;=IM$39,II20&lt;&gt;""),AND(IK20&gt;=IM$35,IL20&gt;=IM$39,IK20&lt;&gt;""),AND(JK20&gt;=JO$35,JL20&gt;=JO$39,JK20&lt;&gt;""),AND(JM20&gt;=JO$35,JN20&gt;=JO$39,JM20&lt;&gt;""),AND(KM20&gt;=KQ$35,KN20&gt;=KQ$39,KM20&lt;&gt;""),AND(KO20&gt;=KQ$35,KP20&gt;=KQ$39,KO20&lt;&gt;""),AND(LO20&gt;=LS$35,LP20&gt;=LS$39,LO20&lt;&gt;""),AND(LQ20&gt;=LS$35,LR20&gt;=LS$39,LQ20&lt;&gt;""),AND(MQ20&gt;=MU$35,MR20&gt;=MU$39,MQ20&lt;&gt;""),AND(MS20&gt;=MU$35,MT20&gt;=MU$39,MS20&lt;&gt;""),AND(NS20&gt;=NW$35,NT20&gt;=NW$39,NS20&lt;&gt;""),AND(NU20&gt;=NW$35,NV20&gt;=NW$39,NU20&lt;&gt;""),AND(OU20&gt;=OY$35,OV20&gt;=OY$39,OU20&lt;&gt;""),AND(OW20&gt;=OY$35,OX20&gt;=OY$39,OW20&lt;&gt;""),AND(PW20&gt;=QA$35,PX20&gt;=QA$39,PW20&lt;&gt;""),AND(PY20&gt;=QA$35,PZ20&gt;=QA$39,PY20&lt;&gt;""),AND(QY20&gt;=RC$35,QZ20&gt;=RC$39,QY20&lt;&gt;""),AND(RA20&gt;=RC$35,RB20&gt;=RC$39,RA20&lt;&gt;""),AND(SA20&gt;=SE$35,SB20&gt;=SE$39,SA20&lt;&gt;""),AND(SC20&gt;=SE$35,SD20&gt;=SE$39,SC20&lt;&gt;""),AND(TC20&gt;=TG$35,TD20&gt;=TG$39,TC20&lt;&gt;""),AND(TE20&gt;=TG$35,TF20&gt;=TG$39,TE20&lt;&gt;"")),"P","")</f>
        <v/>
      </c>
      <c r="J20" s="8">
        <f>IF(COUNT(AO20,BR20,CU20)&gt;0,LARGE((AO20,BR20,CU20),1),0)</f>
        <v>50.4</v>
      </c>
      <c r="K20" s="8" t="str">
        <f>IF(J20=0,"",IF(J20=CU20,$BY$1,IF(J20=BR20,$AV$1,IF(J20=AO20,$S$1,""))))</f>
        <v>2024 3rd Domestic Trial</v>
      </c>
      <c r="L20" s="8">
        <f>IF(COUNT(AO20,BR20,CU20)&gt;1,LARGE((AO20,BR20,CU20),2),0)</f>
        <v>48.8</v>
      </c>
      <c r="M20" s="8" t="str">
        <f>IF(K20=0,"",IF(AND(L20=J20,L20=AO20,K20=BR20),$S$1,IF(AND(L20=J20,L20=AO20,L20=CU20),$S$1,IF(AND(L20=J20,L20=CU20,L20=BR20),$AV$1,IF(L20=CU20,$BY$1,IF(L20=BR20,$AV$1,IF(L20=AO20,$S$1,"")))))))</f>
        <v>2025 Nationals</v>
      </c>
      <c r="N20" s="8">
        <f>IF(MAX(AT20,BW20,CZ20)&gt;0,MAX(AT20,BW20,CZ20),0)</f>
        <v>49.800000000000004</v>
      </c>
      <c r="O20" s="8" t="str">
        <f>IF(N20=0,"",IF(N20=CZ20,$BY$1,IF(N20=BW20,$AV$1,IF(N20=AT20,$S$1,""))))</f>
        <v>2024 3rd Domestic Trial</v>
      </c>
      <c r="P20" s="8" t="str">
        <f>IF(MAX(DB20:DC20)&gt;0,MAX(DB20:DC20),"")</f>
        <v/>
      </c>
      <c r="Q20" s="11" t="str">
        <f>IF(P20="","",IF(P20=DB20,"("&amp;DB$2&amp;")",IF(P20=DC20,"("&amp;DC$2&amp;")")))</f>
        <v/>
      </c>
      <c r="R20" s="8" t="str">
        <f>IF(P20="","",IF(P20=DB20,IF(P20+IF(L20="",0,L20)=TA20,$SF$1,IF(P20+IF(L20="",0,L20)=RY20,$RD$1,IF(P20+IF(L20="",0,L20)=QW20,$QB$1,IF(P20+IF(L20="",0,L20)=PU20,$OZ$1,IF(P20+IF(L20="",0,L20)=OS20,$NX$1,IF(P20+IF(L20="",0,L20)=NQ20,$MV$1,IF(P20+IF(L20="",0,L20)=MO20,$LT$1,IF(P20+IF(L20="",0,L20)=LM20,$KR$1,IF(P20+IF(L20="",0,L20)=KK20,$JP$1,IF(P20+IF(L20="",0,L20)=JI20,$IN$1,IF(P20+IF(L20="",0,L20)=IG20,$HL$1,IF(P20+IF(L20="",0,L20)=HE20,$GJ$1,IF(P20+IF(L20="",0,L20)=GC20,$FH$1,IF(P20+IF(L20="",0,L20)=FA20,$EF$1,IF(P20+IF(L20="",0,L20)=DY20,$DD$1))))))))))))))),IF(P20=DC20,IF(P20+IF(N20="",0,N20)=TF20,$SF$1,IF(P20+IF(N20="",0,N20)=SD20,$RD$1,IF(P20+IF(N20="",0,N20)=RB20,$QB$1,IF(P20+IF(N20="",0,N20)=PZ20,$OZ$1,IF(P20+IF(N20="",0,N20)=OX20,$NX$1,IF(P20+IF(N20="",0,N20)=NV20,$MV$1,IF(P20+IF(N20="",0,N20)=MT20,$LT$1,IF(P20+IF(N20="",0,N20)=LR20,$KR$1,IF(P20+IF(N20="",0,N20)=KP20,$JP$1,IF(P20+IF(N20="",0,N20)=JN20,$IN$1,IF(P20+IF(N20="",0,N20)=IL20,$HL$1,IF(P20+IF(N20="",0,N20)=HJ20,$GJ$1,IF(P20+IF(N20="",0,N20)=GH20,$FH$1,IF(P20+IF(N20="",0,N20)=FF20,$EF$1,IF(P20+IF(N20="",0,N20)=ED20,$DD$1))))))))))))))))))</f>
        <v/>
      </c>
      <c r="S20" s="19">
        <v>18.7</v>
      </c>
      <c r="T20" s="19">
        <v>6.8</v>
      </c>
      <c r="U20" s="19">
        <v>0</v>
      </c>
      <c r="V20" s="19">
        <v>0</v>
      </c>
      <c r="W20" s="19">
        <v>18.5</v>
      </c>
      <c r="X20" s="19">
        <v>6.4</v>
      </c>
      <c r="Y20" s="19">
        <v>0</v>
      </c>
      <c r="Z20" s="19">
        <v>0</v>
      </c>
      <c r="AA20" s="19">
        <v>18.399999999999999</v>
      </c>
      <c r="AB20" s="19">
        <v>6</v>
      </c>
      <c r="AC20" s="19">
        <v>0</v>
      </c>
      <c r="AD20" s="19">
        <v>0</v>
      </c>
      <c r="AE20" s="19">
        <v>18.8</v>
      </c>
      <c r="AF20" s="19">
        <v>6.8</v>
      </c>
      <c r="AG20" s="19">
        <v>0.6</v>
      </c>
      <c r="AH20" s="19">
        <v>0</v>
      </c>
      <c r="AI20" s="19">
        <v>18.600000000000001</v>
      </c>
      <c r="AJ20" s="19">
        <v>6.4</v>
      </c>
      <c r="AK20" s="19">
        <v>0.2</v>
      </c>
      <c r="AL20" s="19">
        <v>0</v>
      </c>
      <c r="AM20" s="27"/>
      <c r="AN20" s="40">
        <f>IF(SUM(T20,X20)&gt;0,SUM(T20,X20),"")</f>
        <v>13.2</v>
      </c>
      <c r="AO20" s="40">
        <f>IF(SUM(S20:T20,V20:X20,Z20)-U20-Y20&gt;0,SUM(S20:T20,V20:X20,Z20)-U20-Y20,"")</f>
        <v>50.4</v>
      </c>
      <c r="AP20" s="40">
        <f>IF(SUM(AA20:AB20,AD20)-AC20&gt;0,SUM(AA20:AB20,AD20)-AC20,"")</f>
        <v>24.4</v>
      </c>
      <c r="AQ20" s="40">
        <f>IF(SUM(T20,X20,AB20)&gt;0,SUM(T20,X20,AB20),"")</f>
        <v>19.2</v>
      </c>
      <c r="AR20" s="40">
        <f>IF(SUM(AO20,AP20)&gt;0,SUM(AO20,AP20),"")</f>
        <v>74.8</v>
      </c>
      <c r="AS20" s="40">
        <f>IF(SUM(AF20,AJ20)&gt;0,SUM(AF20,AJ20),"")</f>
        <v>13.2</v>
      </c>
      <c r="AT20" s="40">
        <f>IF(SUM(AE20:AF20,AH20:AJ20,AL20)-SUM(AG20,AK20)&gt;0,SUM(AE20:AF20,AH20:AJ20,AL20)-SUM(AG20,AK20),"")</f>
        <v>49.800000000000004</v>
      </c>
      <c r="AU20" s="40">
        <f>IF(SUM(AO20,AP20,AT20)&gt;0,SUM(AO20,AP20,AT20),"")</f>
        <v>124.6</v>
      </c>
      <c r="AV20" s="18">
        <v>18.2</v>
      </c>
      <c r="AW20" s="18">
        <v>6.4</v>
      </c>
      <c r="AX20" s="18">
        <v>0.6</v>
      </c>
      <c r="AY20" s="18">
        <v>0</v>
      </c>
      <c r="AZ20" s="18">
        <v>17.8</v>
      </c>
      <c r="BA20" s="18">
        <v>6</v>
      </c>
      <c r="BB20" s="18">
        <v>1.6</v>
      </c>
      <c r="BC20" s="18">
        <v>0</v>
      </c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28"/>
      <c r="BQ20" s="11">
        <f>IF(SUM(AW20,BA20)&gt;0,SUM(AW20,BA20),"")</f>
        <v>12.4</v>
      </c>
      <c r="BR20" s="11">
        <f>IF(SUM(AV20:AW20,AY20:BA20,BC20)-AX20-BB20&gt;0,SUM(AV20:AW20,AY20:BA20,BC20)-AX20-BB20,"")</f>
        <v>46.2</v>
      </c>
      <c r="BS20" s="11" t="str">
        <f>IF(SUM(BD20:BE20,BG20)-BF20&gt;0,SUM(BD20:BE20,BG20)-BF20,"")</f>
        <v/>
      </c>
      <c r="BT20" s="11">
        <f>IF(SUM(AW20,BA20,BE20)&gt;0,SUM(AW20,BA20,BE20),"")</f>
        <v>12.4</v>
      </c>
      <c r="BU20" s="11">
        <f>IF(SUM(BR20,BS20)&gt;0,SUM(BR20,BS20),"")</f>
        <v>46.2</v>
      </c>
      <c r="BV20" s="11" t="str">
        <f>IF(SUM(BI20,BM20)&gt;0,SUM(BI20,BM20),"")</f>
        <v/>
      </c>
      <c r="BW20" s="11" t="str">
        <f>IF(SUM(BH20:BI20,BK20:BM20,BO20)-SUM(BJ20,BN20)&gt;0,SUM(BH20:BI20,BK20:BM20,BO20)-SUM(BJ20,BN20),"")</f>
        <v/>
      </c>
      <c r="BX20" s="11">
        <f>IF(SUM(BR20,BS20,BW20)&gt;0,SUM(BR20,BS20,BW20),"")</f>
        <v>46.2</v>
      </c>
      <c r="BY20" s="19">
        <v>18.600000000000001</v>
      </c>
      <c r="BZ20" s="19">
        <v>7.2</v>
      </c>
      <c r="CA20" s="19">
        <v>0.2</v>
      </c>
      <c r="CB20" s="19">
        <v>0</v>
      </c>
      <c r="CC20" s="19">
        <v>18</v>
      </c>
      <c r="CD20" s="19">
        <v>6</v>
      </c>
      <c r="CE20" s="19">
        <v>0.8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>IF(SUM(BZ20,CD20)&gt;0,SUM(BZ20,CD20),"")</f>
        <v>13.2</v>
      </c>
      <c r="CU20" s="40">
        <f>IF(SUM(BY20:BZ20,CB20:CD20,CF20)-CA20-CE20&gt;0,SUM(BY20:BZ20,CB20:CD20,CF20)-CA20-CE20,"")</f>
        <v>48.8</v>
      </c>
      <c r="CV20" s="40" t="str">
        <f>IF(SUM(CG20:CH20,CJ20)-CI20&gt;0,SUM(CG20:CH20,CJ20)-CI20,"")</f>
        <v/>
      </c>
      <c r="CW20" s="40">
        <f>IF(SUM(BZ20,CD20,CH20)&gt;0,SUM(BZ20,CD20,CH20),"")</f>
        <v>13.2</v>
      </c>
      <c r="CX20" s="40">
        <f>IF(SUM(CU20,CV20)&gt;0,SUM(CU20,CV20),"")</f>
        <v>48.8</v>
      </c>
      <c r="CY20" s="40" t="str">
        <f>IF(SUM(CL20,CP20)&gt;0,SUM(CL20,CP20),"")</f>
        <v/>
      </c>
      <c r="CZ20" s="40" t="str">
        <f>IF(SUM(CK20:CL20,CN20:CP20,CR20)-SUM(CM20,CQ20)&gt;0,SUM(CK20:CL20,CN20:CP20,CR20)-SUM(CM20,CQ20),"")</f>
        <v/>
      </c>
      <c r="DA20" s="40">
        <f>IF(SUM(CU20,CV20,CZ20)&gt;0,SUM(CU20,CV20,CZ20),"")</f>
        <v>48.8</v>
      </c>
      <c r="DB20" s="51" t="str">
        <f>IF(MAX(DY20,FA20,GC20,HE20,IG20,JI20,KK20,LM20,MO20,NQ20,OS20,PU20,QW20,RY20,TA20)-IF(L20="",0,L20)&gt;0.001,MAX(DY20,FA20,GC20,HE20,IG20,JI20,KK20,LM20,MO20,NQ20,OS20,PU20,QW20,RY20,TA20)-IF(L20="",0,L20),"")</f>
        <v/>
      </c>
      <c r="DC20" s="51" t="str">
        <f>IF(MAX(ED20,FF20,GH20,HJ20,IL20,JN20,KP20,LR20,MT20,NV20,OX20,PZ20,RB20,SD20,TF20)-IF(N20="",0,N20)&gt;0.001,MAX(ED20,FF20,GH20,HJ20,IL20,JN20,KP20,LR20,MT20,NV20,OX20,PZ20,RB20,SD20,TF20)-IF(N20="",0,N20),"")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IF(SUM(DE20,DI20)&gt;0,SUM(DE20,DI20),"")</f>
        <v/>
      </c>
      <c r="DY20" s="40" t="str">
        <f>IF(SUM(DD20:DE20,DG20:DI20,DK20)-DF20-DJ20&gt;0,SUM(DD20:DE20,DG20:DI20,DK20)-DF20-DJ20,"")</f>
        <v/>
      </c>
      <c r="DZ20" s="40" t="str">
        <f>IF(SUM(DL20:DM20,DO20)-DN20&gt;0,SUM(DL20:DM20,DO20)-DN20,"")</f>
        <v/>
      </c>
      <c r="EA20" s="40" t="str">
        <f>IF(SUM(DE20,DI20,DM20)&gt;0,SUM(DE20,DI20,DM20),"")</f>
        <v/>
      </c>
      <c r="EB20" s="40" t="str">
        <f>IF(SUM(DY20,DZ20)&gt;0,SUM(DY20,DZ20),"")</f>
        <v/>
      </c>
      <c r="EC20" s="40" t="str">
        <f>IF(SUM(DQ20,DU20)&gt;0,SUM(DQ20,DU20),"")</f>
        <v/>
      </c>
      <c r="ED20" s="40" t="str">
        <f>IF(SUM(DP20:DQ20,DS20:DU20,DW20)-SUM(DR20,DV20)&gt;0,SUM(DP20:DQ20,DS20:DU20,DW20)-SUM(DR20,DV20),"")</f>
        <v/>
      </c>
      <c r="EE20" s="40" t="str">
        <f>IF(SUM(DY20,DZ20,ED20)&gt;0,SUM(DY20,DZ20,ED20),"")</f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>IF(SUM(EG20,EK20)&gt;0,SUM(EG20,EK20),"")</f>
        <v/>
      </c>
      <c r="FA20" s="11" t="str">
        <f>IF(SUM(EF20:EG20,EI20:EK20,EM20)-EH20-EL20&gt;0,SUM(EF20:EG20,EI20:EK20,EM20)-EH20-EL20,"")</f>
        <v/>
      </c>
      <c r="FB20" s="11" t="str">
        <f>IF(SUM(EN20:EO20,EQ20)-EP20&gt;0,SUM(EN20:EO20,EQ20)-EP20,"")</f>
        <v/>
      </c>
      <c r="FC20" s="11" t="str">
        <f>IF(SUM(EG20,EK20,EO20)&gt;0,SUM(EG20,EK20,EO20),"")</f>
        <v/>
      </c>
      <c r="FD20" s="11" t="str">
        <f>IF(SUM(FA20,FB20)&gt;0,SUM(FA20,FB20),"")</f>
        <v/>
      </c>
      <c r="FE20" s="11" t="str">
        <f>IF(SUM(ES20,EW20)&gt;0,SUM(ES20,EW20),"")</f>
        <v/>
      </c>
      <c r="FF20" s="11" t="str">
        <f>IF(SUM(ER20:ES20,EU20:EW20,EY20)-SUM(ET20,EX20)&gt;0,SUM(ER20:ES20,EU20:EW20,EY20)-SUM(ET20,EX20),"")</f>
        <v/>
      </c>
      <c r="FG20" s="11" t="str">
        <f>IF(SUM(FA20,FB20,FF20)&gt;0,SUM(FA20,FB20,FF20),"")</f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>IF(SUM(FI20,FM20)&gt;0,SUM(FI20,FM20),"")</f>
        <v/>
      </c>
      <c r="GC20" s="40" t="str">
        <f>IF(SUM(FH20:FI20,FK20:FM20,FO20)-FJ20-FN20&gt;0,SUM(FH20:FI20,FK20:FM20,FO20)-FJ20-FN20,"")</f>
        <v/>
      </c>
      <c r="GD20" s="40" t="str">
        <f>IF(SUM(FP20:FQ20,FS20)-FR20&gt;0,SUM(FP20:FQ20,FS20)-FR20,"")</f>
        <v/>
      </c>
      <c r="GE20" s="40" t="str">
        <f>IF(SUM(FI20,FM20,FQ20)&gt;0,SUM(FI20,FM20,FQ20),"")</f>
        <v/>
      </c>
      <c r="GF20" s="40" t="str">
        <f>IF(SUM(GC20,GD20)&gt;0,SUM(GC20,GD20),"")</f>
        <v/>
      </c>
      <c r="GG20" s="40" t="str">
        <f>IF(SUM(FU20,FY20)&gt;0,SUM(FU20,FY20),"")</f>
        <v/>
      </c>
      <c r="GH20" s="40" t="str">
        <f>IF(SUM(FT20:FU20,FW20:FY20,GA20)-SUM(FV20,FZ20)&gt;0,SUM(FT20:FU20,FW20:FY20,GA20)-SUM(FV20,FZ20),"")</f>
        <v/>
      </c>
      <c r="GI20" s="40" t="str">
        <f>IF(SUM(GC20,GD20,GH20)&gt;0,SUM(GC20,GD20,GH20),"")</f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>IF(SUM(GK20,GO20)&gt;0,SUM(GK20,GO20),"")</f>
        <v/>
      </c>
      <c r="HE20" s="11" t="str">
        <f>IF(SUM(GJ20:GK20,GM20:GO20,GQ20)-GL20-GP20&gt;0,SUM(GJ20:GK20,GM20:GO20,GQ20)-GL20-GP20,"")</f>
        <v/>
      </c>
      <c r="HF20" s="11" t="str">
        <f>IF(SUM(GR20:GS20,GU20)-GT20&gt;0,SUM(GR20:GS20,GU20)-GT20,"")</f>
        <v/>
      </c>
      <c r="HG20" s="11" t="str">
        <f>IF(SUM(GK20,GO20,GS20)&gt;0,SUM(GK20,GO20,GS20),"")</f>
        <v/>
      </c>
      <c r="HH20" s="11" t="str">
        <f>IF(SUM(HE20,HF20)&gt;0,SUM(HE20,HF20),"")</f>
        <v/>
      </c>
      <c r="HI20" s="11" t="str">
        <f>IF(SUM(GW20,HA20)&gt;0,SUM(GW20,HA20),"")</f>
        <v/>
      </c>
      <c r="HJ20" s="11" t="str">
        <f>IF(SUM(GV20:GW20,GY20:HA20,HC20)-SUM(GX20,HB20)&gt;0,SUM(GV20:GW20,GY20:HA20,HC20)-SUM(GX20,HB20),"")</f>
        <v/>
      </c>
      <c r="HK20" s="11" t="str">
        <f>IF(SUM(HE20,HF20,HJ20)&gt;0,SUM(HE20,HF20,HJ20),"")</f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>IF(SUM(HM20,HQ20)&gt;0,SUM(HM20,HQ20),"")</f>
        <v/>
      </c>
      <c r="IG20" s="40" t="str">
        <f>IF(SUM(HL20:HM20,HO20:HQ20,HS20)-HN20-HR20&gt;0,SUM(HL20:HM20,HO20:HQ20,HS20)-HN20-HR20,"")</f>
        <v/>
      </c>
      <c r="IH20" s="40" t="str">
        <f>IF(SUM(HT20:HU20,HW20)-HV20&gt;0,SUM(HT20:HU20,HW20)-HV20,"")</f>
        <v/>
      </c>
      <c r="II20" s="40" t="str">
        <f>IF(SUM(HM20,HQ20,HU20)&gt;0,SUM(HM20,HQ20,HU20),"")</f>
        <v/>
      </c>
      <c r="IJ20" s="40" t="str">
        <f>IF(SUM(IG20,IH20)&gt;0,SUM(IG20,IH20),"")</f>
        <v/>
      </c>
      <c r="IK20" s="40" t="str">
        <f>IF(SUM(HY20,IC20)&gt;0,SUM(HY20,IC20),"")</f>
        <v/>
      </c>
      <c r="IL20" s="40" t="str">
        <f>IF(SUM(HX20:HY20,IA20:IC20,IE20)-SUM(HZ20,ID20)&gt;0,SUM(HX20:HY20,IA20:IC20,IE20)-SUM(HZ20,ID20),"")</f>
        <v/>
      </c>
      <c r="IM20" s="40" t="str">
        <f>IF(SUM(IG20,IH20,IL20)&gt;0,SUM(IG20,IH20,IL20),"")</f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>IF(SUM(IO20,IS20)&gt;0,SUM(IO20,IS20),"")</f>
        <v/>
      </c>
      <c r="JI20" s="11" t="str">
        <f>IF(SUM(IN20:IO20,IQ20:IS20,IU20)-IP20-IT20&gt;0,SUM(IN20:IO20,IQ20:IS20,IU20)-IP20-IT20,"")</f>
        <v/>
      </c>
      <c r="JJ20" s="11" t="str">
        <f>IF(SUM(IV20:IW20,IY20)-IX20&gt;0,SUM(IV20:IW20,IY20)-IX20,"")</f>
        <v/>
      </c>
      <c r="JK20" s="11" t="str">
        <f>IF(SUM(IO20,IS20,IW20)&gt;0,SUM(IO20,IS20,IW20),"")</f>
        <v/>
      </c>
      <c r="JL20" s="11" t="str">
        <f>IF(SUM(JI20,JJ20)&gt;0,SUM(JI20,JJ20),"")</f>
        <v/>
      </c>
      <c r="JM20" s="11" t="str">
        <f>IF(SUM(JA20,JE20)&gt;0,SUM(JA20,JE20),"")</f>
        <v/>
      </c>
      <c r="JN20" s="11" t="str">
        <f>IF(SUM(IZ20:JA20,JC20:JE20,JG20)-SUM(JB20,JF20)&gt;0,SUM(IZ20:JA20,JC20:JE20,JG20)-SUM(JB20,JF20),"")</f>
        <v/>
      </c>
      <c r="JO20" s="11" t="str">
        <f>IF(SUM(JI20,JJ20,JN20)&gt;0,SUM(JI20,JJ20,JN20),"")</f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>IF(SUM(JQ20,JU20)&gt;0,SUM(JQ20,JU20),"")</f>
        <v/>
      </c>
      <c r="KK20" s="40" t="str">
        <f>IF(SUM(JP20:JQ20,JS20:JU20,JW20)-JR20-JV20&gt;0,SUM(JP20:JQ20,JS20:JU20,JW20)-JR20-JV20,"")</f>
        <v/>
      </c>
      <c r="KL20" s="40" t="str">
        <f>IF(SUM(JX20:JY20,KA20)-JZ20&gt;0,SUM(JX20:JY20,KA20)-JZ20,"")</f>
        <v/>
      </c>
      <c r="KM20" s="40" t="str">
        <f>IF(SUM(JQ20,JU20,JY20)&gt;0,SUM(JQ20,JU20,JY20),"")</f>
        <v/>
      </c>
      <c r="KN20" s="40" t="str">
        <f>IF(SUM(KK20,KL20)&gt;0,SUM(KK20,KL20),"")</f>
        <v/>
      </c>
      <c r="KO20" s="40" t="str">
        <f>IF(SUM(KC20,KG20)&gt;0,SUM(KC20,KG20),"")</f>
        <v/>
      </c>
      <c r="KP20" s="40" t="str">
        <f>IF(SUM(KB20:KC20,KE20:KG20,KI20)-SUM(KD20,KH20)&gt;0,SUM(KB20:KC20,KE20:KG20,KI20)-SUM(KD20,KH20),"")</f>
        <v/>
      </c>
      <c r="KQ20" s="40" t="str">
        <f>IF(SUM(KK20,KL20,KP20)&gt;0,SUM(KK20,KL20,KP20),"")</f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>IF(SUM(KS20,KW20)&gt;0,SUM(KS20,KW20),"")</f>
        <v/>
      </c>
      <c r="LM20" s="11" t="str">
        <f>IF(SUM(KR20:KS20,KU20:KW20,KY20)-KT20-KX20&gt;0,SUM(KR20:KS20,KU20:KW20,KY20)-KT20-KX20,"")</f>
        <v/>
      </c>
      <c r="LN20" s="11" t="str">
        <f>IF(SUM(KZ20:LA20,LC20)-LB20&gt;0,SUM(KZ20:LA20,LC20)-LB20,"")</f>
        <v/>
      </c>
      <c r="LO20" s="11" t="str">
        <f>IF(SUM(KS20,KW20,LA20)&gt;0,SUM(KS20,KW20,LA20),"")</f>
        <v/>
      </c>
      <c r="LP20" s="11" t="str">
        <f>IF(SUM(LM20,LN20)&gt;0,SUM(LM20,LN20),"")</f>
        <v/>
      </c>
      <c r="LQ20" s="11" t="str">
        <f>IF(SUM(LE20,LI20)&gt;0,SUM(LE20,LI20),"")</f>
        <v/>
      </c>
      <c r="LR20" s="11" t="str">
        <f>IF(SUM(LD20:LE20,LG20:LI20,LK20)-SUM(LF20,LJ20)&gt;0,SUM(LD20:LE20,LG20:LI20,LK20)-SUM(LF20,LJ20),"")</f>
        <v/>
      </c>
      <c r="LS20" s="11" t="str">
        <f>IF(SUM(LM20,LN20,LR20)&gt;0,SUM(LM20,LN20,LR20),"")</f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>IF(SUM(LU20,LY20)&gt;0,SUM(LU20,LY20),"")</f>
        <v/>
      </c>
      <c r="MO20" s="40" t="str">
        <f>IF(SUM(LT20:LU20,LW20:LY20,MA20)-LV20-LZ20&gt;0,SUM(LT20:LU20,LW20:LY20,MA20)-LV20-LZ20,"")</f>
        <v/>
      </c>
      <c r="MP20" s="40" t="str">
        <f>IF(SUM(MB20:MC20,ME20)-MD20&gt;0,SUM(MB20:MC20,ME20)-MD20,"")</f>
        <v/>
      </c>
      <c r="MQ20" s="40" t="str">
        <f>IF(SUM(LU20,LY20,MC20)&gt;0,SUM(LU20,LY20,MC20),"")</f>
        <v/>
      </c>
      <c r="MR20" s="40" t="str">
        <f>IF(SUM(MO20,MP20)&gt;0,SUM(MO20,MP20),"")</f>
        <v/>
      </c>
      <c r="MS20" s="40" t="str">
        <f>IF(SUM(MG20,MK20)&gt;0,SUM(MG20,MK20),"")</f>
        <v/>
      </c>
      <c r="MT20" s="40" t="str">
        <f>IF(SUM(MF20:MG20,MI20:MK20,MM20)-SUM(MH20,ML20)&gt;0,SUM(MF20:MG20,MI20:MK20,MM20)-SUM(MH20,ML20),"")</f>
        <v/>
      </c>
      <c r="MU20" s="40" t="str">
        <f>IF(SUM(MO20,MP20,MT20)&gt;0,SUM(MO20,MP20,MT20),"")</f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>IF(SUM(MW20,NA20)&gt;0,SUM(MW20,NA20),"")</f>
        <v/>
      </c>
      <c r="NQ20" s="11" t="str">
        <f>IF(SUM(MV20:MW20,MY20:NA20,NC20)-MX20-NB20&gt;0,SUM(MV20:MW20,MY20:NA20,NC20)-MX20-NB20,"")</f>
        <v/>
      </c>
      <c r="NR20" s="11" t="str">
        <f>IF(SUM(ND20:NE20,NG20)-NF20&gt;0,SUM(ND20:NE20,NG20)-NF20,"")</f>
        <v/>
      </c>
      <c r="NS20" s="11" t="str">
        <f>IF(SUM(MW20,NA20,NE20)&gt;0,SUM(MW20,NA20,NE20),"")</f>
        <v/>
      </c>
      <c r="NT20" s="11" t="str">
        <f>IF(SUM(NQ20,NR20)&gt;0,SUM(NQ20,NR20),"")</f>
        <v/>
      </c>
      <c r="NU20" s="11" t="str">
        <f>IF(SUM(NI20,NM20)&gt;0,SUM(NI20,NM20),"")</f>
        <v/>
      </c>
      <c r="NV20" s="11" t="str">
        <f>IF(SUM(NH20:NI20,NK20:NM20,NO20)-SUM(NJ20,NN20)&gt;0,SUM(NH20:NI20,NK20:NM20,NO20)-SUM(NJ20,NN20),"")</f>
        <v/>
      </c>
      <c r="NW20" s="11" t="str">
        <f>IF(SUM(NQ20,NR20,NV20)&gt;0,SUM(NQ20,NR20,NV20),"")</f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>IF(SUM(NY20,OC20)&gt;0,SUM(NY20,OC20),"")</f>
        <v/>
      </c>
      <c r="OS20" s="40" t="str">
        <f>IF(SUM(NX20:NY20,OA20:OC20,OE20)-NZ20-OD20&gt;0,SUM(NX20:NY20,OA20:OC20,OE20)-NZ20-OD20,"")</f>
        <v/>
      </c>
      <c r="OT20" s="40" t="str">
        <f>IF(SUM(OF20:OG20,OI20)-OH20&gt;0,SUM(OF20:OG20,OI20)-OH20,"")</f>
        <v/>
      </c>
      <c r="OU20" s="40" t="str">
        <f>IF(SUM(NY20,OC20,OG20)&gt;0,SUM(NY20,OC20,OG20),"")</f>
        <v/>
      </c>
      <c r="OV20" s="40" t="str">
        <f>IF(SUM(OS20,OT20)&gt;0,SUM(OS20,OT20),"")</f>
        <v/>
      </c>
      <c r="OW20" s="40" t="str">
        <f>IF(SUM(OK20,OO20)&gt;0,SUM(OK20,OO20),"")</f>
        <v/>
      </c>
      <c r="OX20" s="40" t="str">
        <f>IF(SUM(OJ20:OK20,OM20:OO20,OQ20)-SUM(OL20,OP20)&gt;0,SUM(OJ20:OK20,OM20:OO20,OQ20)-SUM(OL20,OP20),"")</f>
        <v/>
      </c>
      <c r="OY20" s="40" t="str">
        <f>IF(SUM(OS20,OT20,OX20)&gt;0,SUM(OS20,OT20,OX20),"")</f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>IF(SUM(PA20,PE20)&gt;0,SUM(PA20,PE20),"")</f>
        <v/>
      </c>
      <c r="PU20" s="11" t="str">
        <f>IF(SUM(OZ20:PA20,PC20:PE20,PG20)-PB20-PF20&gt;0,SUM(OZ20:PA20,PC20:PE20,PG20)-PB20-PF20,"")</f>
        <v/>
      </c>
      <c r="PV20" s="11" t="str">
        <f>IF(SUM(PH20:PI20,PK20)-PJ20&gt;0,SUM(PH20:PI20,PK20)-PJ20,"")</f>
        <v/>
      </c>
      <c r="PW20" s="11" t="str">
        <f>IF(SUM(PA20,PE20,PI20)&gt;0,SUM(PA20,PE20,PI20),"")</f>
        <v/>
      </c>
      <c r="PX20" s="11" t="str">
        <f>IF(SUM(PU20,PV20)&gt;0,SUM(PU20,PV20),"")</f>
        <v/>
      </c>
      <c r="PY20" s="11" t="str">
        <f>IF(SUM(PM20,PQ20)&gt;0,SUM(PM20,PQ20),"")</f>
        <v/>
      </c>
      <c r="PZ20" s="11" t="str">
        <f>IF(SUM(PL20:PM20,PO20:PQ20,PS20)-SUM(PN20,PR20)&gt;0,SUM(PL20:PM20,PO20:PQ20,PS20)-SUM(PN20,PR20),"")</f>
        <v/>
      </c>
      <c r="QA20" s="11" t="str">
        <f>IF(SUM(PU20,PV20,PZ20)&gt;0,SUM(PU20,PV20,PZ20),"")</f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>IF(SUM(QC20,QG20)&gt;0,SUM(QC20,QG20),"")</f>
        <v/>
      </c>
      <c r="QW20" s="40" t="str">
        <f>IF(SUM(QB20:QC20,QE20:QG20,QI20)-QD20-QH20&gt;0,SUM(QB20:QC20,QE20:QG20,QI20)-QD20-QH20,"")</f>
        <v/>
      </c>
      <c r="QX20" s="40" t="str">
        <f>IF(SUM(QJ20:QK20,QM20)-QL20&gt;0,SUM(QJ20:QK20,QM20)-QL20,"")</f>
        <v/>
      </c>
      <c r="QY20" s="40" t="str">
        <f>IF(SUM(QC20,QG20,QK20)&gt;0,SUM(QC20,QG20,QK20),"")</f>
        <v/>
      </c>
      <c r="QZ20" s="40" t="str">
        <f>IF(SUM(QW20,QX20)&gt;0,SUM(QW20,QX20),"")</f>
        <v/>
      </c>
      <c r="RA20" s="40" t="str">
        <f>IF(SUM(QO20,QS20)&gt;0,SUM(QO20,QS20),"")</f>
        <v/>
      </c>
      <c r="RB20" s="40" t="str">
        <f>IF(SUM(QN20:QO20,QQ20:QS20,QU20)-SUM(QP20,QT20)&gt;0,SUM(QN20:QO20,QQ20:QS20,QU20)-SUM(QP20,QT20),"")</f>
        <v/>
      </c>
      <c r="RC20" s="40" t="str">
        <f>IF(SUM(QW20,QX20,RB20)&gt;0,SUM(QW20,QX20,RB20),"")</f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>IF(SUM(RE20,RI20)&gt;0,SUM(RE20,RI20),"")</f>
        <v/>
      </c>
      <c r="RY20" s="11" t="str">
        <f>IF(SUM(RD20:RE20,RG20:RI20,RK20)-RF20-RJ20&gt;0,SUM(RD20:RE20,RG20:RI20,RK20)-RF20-RJ20,"")</f>
        <v/>
      </c>
      <c r="RZ20" s="11" t="str">
        <f>IF(SUM(RL20:RM20,RO20)-RN20&gt;0,SUM(RL20:RM20,RO20)-RN20,"")</f>
        <v/>
      </c>
      <c r="SA20" s="11" t="str">
        <f>IF(SUM(RE20,RI20,RM20)&gt;0,SUM(RE20,RI20,RM20),"")</f>
        <v/>
      </c>
      <c r="SB20" s="11" t="str">
        <f>IF(SUM(RY20,RZ20)&gt;0,SUM(RY20,RZ20),"")</f>
        <v/>
      </c>
      <c r="SC20" s="11" t="str">
        <f>IF(SUM(RQ20,RU20)&gt;0,SUM(RQ20,RU20),"")</f>
        <v/>
      </c>
      <c r="SD20" s="11" t="str">
        <f>IF(SUM(RP20:RQ20,RS20:RU20,RW20)-SUM(RR20,RV20)&gt;0,SUM(RP20:RQ20,RS20:RU20,RW20)-SUM(RR20,RV20),"")</f>
        <v/>
      </c>
      <c r="SE20" s="11" t="str">
        <f>IF(SUM(RY20,RZ20,SD20)&gt;0,SUM(RY20,RZ20,SD20),"")</f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>IF(SUM(SG20,SK20)&gt;0,SUM(SG20,SK20),"")</f>
        <v/>
      </c>
      <c r="TA20" s="40" t="str">
        <f>IF(SUM(SF20:SG20,SI20:SK20,SM20)-SH20-SL20&gt;0,SUM(SF20:SG20,SI20:SK20,SM20)-SH20-SL20,"")</f>
        <v/>
      </c>
      <c r="TB20" s="40" t="str">
        <f>IF(SUM(SN20:SO20,SQ20)-SP20&gt;0,SUM(SN20:SO20,SQ20)-SP20,"")</f>
        <v/>
      </c>
      <c r="TC20" s="40" t="str">
        <f>IF(SUM(SG20,SK20,SO20)&gt;0,SUM(SG20,SK20,SO20),"")</f>
        <v/>
      </c>
      <c r="TD20" s="40" t="str">
        <f>IF(SUM(TA20,TB20)&gt;0,SUM(TA20,TB20),"")</f>
        <v/>
      </c>
      <c r="TE20" s="40" t="str">
        <f>IF(SUM(SS20,SW20)&gt;0,SUM(SS20,SW20),"")</f>
        <v/>
      </c>
      <c r="TF20" s="40" t="str">
        <f>IF(SUM(SR20:SS20,SU20:SW20,SY20)-SUM(ST20,SX20)&gt;0,SUM(SR20:SS20,SU20:SW20,SY20)-SUM(ST20,SX20),"")</f>
        <v/>
      </c>
      <c r="TG20" s="40" t="str">
        <f>IF(SUM(TA20,TB20,TF20)&gt;0,SUM(TA20,TB20,TF20),"")</f>
        <v/>
      </c>
      <c r="TH20" s="26">
        <f>IF($CS20="P",BY20,(BY20+AV20)/2)</f>
        <v>18.399999999999999</v>
      </c>
      <c r="TI20" s="26">
        <f>IF($CS20="P",BZ20,(BZ20+AW20)/2)</f>
        <v>6.8000000000000007</v>
      </c>
      <c r="TJ20" s="26">
        <f>IF($CS20="P",CA20,(CA20+AX20)/2)</f>
        <v>0.4</v>
      </c>
      <c r="TK20" s="26">
        <f>IF($CS20="P",CB20,(CB20+AY20)/2)</f>
        <v>0</v>
      </c>
      <c r="TL20" s="26">
        <f>IF($CS20="P",CC20,(CC20+AZ20)/2)</f>
        <v>17.899999999999999</v>
      </c>
      <c r="TM20" s="26">
        <f>IF($CS20="P",CD20,(CD20+BA20)/2)</f>
        <v>6</v>
      </c>
      <c r="TN20" s="26">
        <f>IF($CS20="P",CE20,(CE20+BB20)/2)</f>
        <v>1.2000000000000002</v>
      </c>
      <c r="TO20" s="26">
        <f>IF($CS20="P",CF20,(CF20+BC20)/2)</f>
        <v>0</v>
      </c>
      <c r="TP20" s="26">
        <f>IF($CS20="P",CG20,(CG20+BD20)/2)</f>
        <v>0</v>
      </c>
      <c r="TQ20" s="26">
        <f>IF($CS20="P",CH20,(CH20+BE20)/2)</f>
        <v>0</v>
      </c>
      <c r="TR20" s="26">
        <f>IF($CS20="P",CI20,(CI20+BF20)/2)</f>
        <v>0</v>
      </c>
      <c r="TS20" s="26">
        <f>IF($CS20="P",CJ20,(CJ20+BG20)/2)</f>
        <v>0</v>
      </c>
      <c r="TT20" s="26">
        <f>IF($CS20="P",CK20,(CK20+BH20)/2)</f>
        <v>0</v>
      </c>
      <c r="TU20" s="26">
        <f>IF($CS20="P",CL20,(CL20+BI20)/2)</f>
        <v>0</v>
      </c>
      <c r="TV20" s="26">
        <f>IF($CS20="P",CM20,(CM20+BJ20)/2)</f>
        <v>0</v>
      </c>
      <c r="TW20" s="26">
        <f>IF($CS20="P",CN20,(CN20+BK20)/2)</f>
        <v>0</v>
      </c>
      <c r="TX20" s="26">
        <f>IF($CS20="P",CO20,(CO20+BL20)/2)</f>
        <v>0</v>
      </c>
      <c r="TY20" s="26">
        <f>IF($CS20="P",CP20,(CP20+BM20)/2)</f>
        <v>0</v>
      </c>
      <c r="TZ20" s="26">
        <f>IF($CS20="P",CQ20,(CQ20+BN20)/2)</f>
        <v>0</v>
      </c>
      <c r="UA20" s="26">
        <f>IF($CS20="P",CR20,(CR20+BO20)/2)</f>
        <v>0</v>
      </c>
      <c r="UB20" s="28" t="s">
        <v>53</v>
      </c>
      <c r="UC20" s="11">
        <f>IF(SUM(TI20,TM20)&gt;0,SUM(TI20,TM20),"")</f>
        <v>12.8</v>
      </c>
      <c r="UD20" s="11">
        <f>IF(SUM(TH20:TI20,TK20:TM20,TO20)-TJ20-TN20&gt;0,SUM(TH20:TI20,TK20:TM20,TO20)-TJ20-TN20,"")</f>
        <v>47.499999999999993</v>
      </c>
      <c r="UE20" s="11" t="str">
        <f>IF(SUM(TP20:TQ20,TS20)-TR20&gt;0,SUM(TP20:TQ20,TS20)-TR20,"")</f>
        <v/>
      </c>
      <c r="UF20" s="11">
        <f>IF(SUM(TI20,TM20,TQ20)&gt;0,SUM(TI20,TM20,TQ20),"")</f>
        <v>12.8</v>
      </c>
      <c r="UG20" s="11">
        <f>IF(SUM(UD20,UE20)&gt;0,SUM(UD20,UE20),"")</f>
        <v>47.499999999999993</v>
      </c>
      <c r="UH20" s="11" t="str">
        <f>IF(SUM(TU20,TY20)&gt;0,SUM(TU20,TY20),"")</f>
        <v/>
      </c>
      <c r="UI20" s="11" t="str">
        <f>IF(SUM(TT20:TU20,TW20:TY20,UA20)-SUM(TV20,TZ20)&gt;0,SUM(TT20:TU20,TW20:TY20,UA20)-SUM(TV20,TZ20),"")</f>
        <v/>
      </c>
      <c r="UJ20" s="11">
        <f>IF(SUM(UD20,UE20,UI20)&gt;0,SUM(UD20,UE20,UI20),"")</f>
        <v>47.499999999999993</v>
      </c>
    </row>
    <row r="21" spans="1:556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177</v>
      </c>
      <c r="C21" s="4" t="s">
        <v>6</v>
      </c>
      <c r="D21" s="4">
        <v>2007</v>
      </c>
      <c r="E21" s="9">
        <f>SUM(J21:P21)+SUM(J21:M21)*0.0000001+SUM(J21)*0.0000000000001</f>
        <v>148.30000985000504</v>
      </c>
      <c r="F21" s="3" t="str">
        <f>IF(OR(AND(AN21&gt;=AU$34,AO21&gt;=AU$38,AN21&lt;&gt;"",AM21=""),AND(AS21&gt;=AU$34,AT21&gt;=AU$38,AS21&lt;&gt;"",AM21=""),AND(BQ21&gt;=BX$34,BR21&gt;=BX$38,BQ21&lt;&gt;"",BP21=""),AND(BV21&gt;=BX$34,BW21&gt;=BX$38,BV21&lt;&gt;"",BP21=""),AND(CT21&gt;=DA$34,CU21&gt;=DA$38,CT21&lt;&gt;"",CS21=""),AND(CY21&gt;=DA$34,CZ21&gt;=DA$38,CY21&lt;&gt;""),AND(DX21&gt;=EE$34,DY21&gt;=EE$38,DX21&lt;&gt;""),AND(EC21&gt;=EE$34,ED21&gt;=EE$38,EC21&lt;&gt;""),AND(EZ21&gt;=FG$34,FA21&gt;=FG$38,EZ21&lt;&gt;""),AND(FE21&gt;=FG$34,FF21&gt;=FG$38,FE21&lt;&gt;""),AND(GB21&gt;=GI$34,GC21&gt;=GI$38,GB21&lt;&gt;""),AND(GG21&gt;=GI$34,GH21&gt;=GI$38,GG21&lt;&gt;""),AND(HD21&gt;=HK$34,HE21&gt;=HK$38,HD21&lt;&gt;""),AND(HI21&gt;=HK$34,HJ21&gt;=HK$38,HI21&lt;&gt;""),AND(IF21&gt;=IM$34,IG21&gt;=IM$38,IF21&lt;&gt;""),AND(IK21&gt;=IM$34,IL21&gt;=IM$38,IK21&lt;&gt;""),AND(JH21&gt;=JO$34,JI21&gt;=JO$38,JH21&lt;&gt;""),AND(JM21&gt;=JO$34,JN21&gt;=JO$38,JM21&lt;&gt;""),AND(KJ21&gt;=KQ$34,KK21&gt;=KQ$38,KJ21&lt;&gt;""),AND(KO21&gt;=KQ$34,KP21&gt;=KQ$38,KO21&lt;&gt;""),AND(LL21&gt;=LS$34,LM21&gt;=LS$38,LL21&lt;&gt;""),AND(LQ21&gt;=LS$34,LR21&gt;=LS$38,LQ21&lt;&gt;""),AND(MN21&gt;=MU$34,MO21&gt;=MU$38,MN21&lt;&gt;""),AND(MS21&gt;=MU$34,MT21&gt;=MU$38,MS21&lt;&gt;""),AND(NP21&gt;=NW$34,NQ21&gt;=NW$38,NP21&lt;&gt;""),AND(NU21&gt;=NW$34,NV21&gt;=NW$38,NU21&lt;&gt;""),AND(OR21&gt;=OY$34,OS21&gt;=OY$38,OR21&lt;&gt;""),AND(OW21&gt;=OY$34,OX21&gt;=OY$38,OW21&lt;&gt;""),AND(PT21&gt;=QA$34,PU21&gt;=QA$38,PT21&lt;&gt;""),AND(PY21&gt;=QA$34,PZ21&gt;=QA$38,PY21&lt;&gt;""),AND(QV21&gt;=RC$34,QW21&gt;=RC$38,QV21&lt;&gt;""),AND(RA21&gt;=RC$34,RB21&gt;=RC$38,RA21&lt;&gt;""),AND(RX21&gt;=SE$34,RY21&gt;=SE$38,RX21&lt;&gt;""),AND(SC21&gt;=SE$34,SD21&gt;=SE$38,SC21&lt;&gt;""),AND(SZ21&gt;=TG$34,TA21&gt;=TG$38,SZ21&lt;&gt;""),AND(TF21&gt;=TG$34,TG21&gt;=TG$38,TF21&lt;&gt;"")),"P","")</f>
        <v/>
      </c>
      <c r="G21" s="3" t="str">
        <f>IF(OR(AND(AO21&gt;=AU$38,AO21&lt;&gt;"",AM21=""),AND(AT21&gt;=AU$38,AT21&lt;&gt;"",AM21=""),AND(BR21&gt;=BX$38,BR21&lt;&gt;"",BP21=""),AND(BW21&gt;=BX$38,BW21&lt;&gt;"",BP21=""),AND(CU21&gt;=DA$38,CU21&lt;&gt;"",CS21=""),AND(CZ21&gt;=DA$38,CZ21&lt;&gt;"",CS21=""),AND(DY21&gt;=EE$38,DY21&lt;&gt;""),AND(ED21&gt;=EE$38,ED21&lt;&gt;""),AND(FA21&gt;=FG$38,FA21&lt;&gt;""),AND(FF21&gt;=FG$38,FF21&lt;&gt;""),AND(GC21&gt;=GI$38,GC21&lt;&gt;""),AND(GH21&gt;=GI$38,GH21&lt;&gt;""),AND(HE21&gt;=HK$38,HE21&lt;&gt;""),AND(HJ21&gt;=HK$38,HJ21&lt;&gt;""),AND(IG21&gt;=IM$38,IG21&lt;&gt;""),AND(IL21&gt;=IM$38,IL21&lt;&gt;""),AND(JI21&gt;=JO$38,JI21&lt;&gt;""),AND(JN21&gt;=JO$38,JN21&lt;&gt;""),AND(KK21&gt;=KQ$38,KK21&lt;&gt;""),AND(KP21&gt;=KQ$38,KP21&lt;&gt;""),AND(LM21&gt;=LS$38,LM21&lt;&gt;""),AND(LR21&gt;=LS$38,LR21&lt;&gt;""),AND(MO21&gt;=MU$38,MO21&lt;&gt;""),AND(MT21&gt;=MU$38,MT21&lt;&gt;""),AND(NQ21&gt;=NW$38,NQ21&lt;&gt;""),AND(NV21&gt;=NW$38,NV21&lt;&gt;""),AND(OS21&gt;=OY$38,OS21&lt;&gt;""),AND(OX21&gt;=OY$38,OX21&lt;&gt;""),AND(PU21&gt;=QA$38,PU21&lt;&gt;""),AND(PZ21&gt;=QA$38,PZ21&lt;&gt;""),AND(QW21&gt;=RC$38,QW21&lt;&gt;""),AND(RB21&gt;=RC$38,RB21&lt;&gt;""),AND(RY21&gt;=SE$38,RY21&lt;&gt;""),AND(SD21&gt;=SE$38,SD21&lt;&gt;""),AND(TA21&gt;=TG$38,TA21&lt;&gt;""),AND(TG21&gt;=TG$38,TG21&lt;&gt;"")),"P","")</f>
        <v/>
      </c>
      <c r="H21" s="36" t="str">
        <f>IF(AND(G21="P",F21=""),"No DD",IF(OR(AND(AQ21&gt;=AU$37,AR21&gt;=AU$41,AQ21&lt;&gt;"",AM21=""),AND(AS21&gt;=AU$37,AT21&gt;=AU$41,AS21&lt;&gt;"",AM21=""),AND(BT21&gt;=BX$37,BU21&gt;=BX$41,BT21&lt;&gt;"",BP21=""),AND(BV21&gt;=BX$37,BW21&gt;=BX$41,BV21&lt;&gt;"",BP21=""),AND(CW21&gt;=DA$37,CX21&gt;=DA$41,CW21&lt;&gt;"",CS21=""),AND(CY21&gt;=DA$37,CZ21&gt;=DA$41,CY21&lt;&gt;"",CS21=""),AND(EA21&gt;=EE$37,EB21&gt;=EE$41,EA21&lt;&gt;""),AND(EC21&gt;=EE$37,ED21&gt;=EE$41,EC21&lt;&gt;""),AND(FC21&gt;=FG$37,FD21&gt;=FG$41,FC21&lt;&gt;""),AND(FE21&gt;=FG$37,FF21&gt;=FG$41,FE21&lt;&gt;""),AND(GE21&gt;=GI$37,GF21&gt;=GI$41,GE21&lt;&gt;""),AND(GG21&gt;=GI$37,GH21&gt;=GI$41,GG21&lt;&gt;""),AND(HG21&gt;=HK$37,HH21&gt;=HK$41,HG21&lt;&gt;""),AND(HI21&gt;=HK$37,HJ21&gt;=HK$41,HI21&lt;&gt;""),AND(II21&gt;=IM$37,IJ21&gt;=IM$41,II21&lt;&gt;""),AND(IK21&gt;=IM$37,IL21&gt;=IM$41,IK21&lt;&gt;""),AND(JK21&gt;=JO$37,JL21&gt;=JO$41,JK21&lt;&gt;""),AND(JM21&gt;=JO$37,JN21&gt;=JO$41,JM21&lt;&gt;""),AND(KM21&gt;=KQ$37,KN21&gt;=KQ$41,KM21&lt;&gt;""),AND(KO21&gt;=KQ$37,KP21&gt;=KQ$41,KO21&lt;&gt;""),AND(LO21&gt;=LS$37,LP21&gt;=LS$41,LO21&lt;&gt;""),AND(LQ21&gt;=LS$37,LR21&gt;=LS$41,LQ21&lt;&gt;""),AND(MQ21&gt;=MU$37,MR21&gt;=MU$41,MQ21&lt;&gt;""),AND(MS21&gt;=MU$37,MT21&gt;=MU$41,MS21&lt;&gt;""),AND(NS21&gt;=NW$37,NT21&gt;=NW$41,NS21&lt;&gt;""),AND(NU21&gt;=NW$37,NV21&gt;=NW$41,NU21&lt;&gt;""),AND(OU21&gt;=OY$37,OV21&gt;=OY$41,OU21&lt;&gt;""),AND(OW21&gt;=OY$37,OX21&gt;=OY$41,OW21&lt;&gt;""),AND(PW21&gt;=QA$37,PX21&gt;=QA$41,PW21&lt;&gt;""),AND(PY21&gt;=QA$37,PZ21&gt;=QA$41,PY21&lt;&gt;""),AND(QY21&gt;=RC$37,QZ21&gt;=RC$41,QY21&lt;&gt;""),AND(RA21&gt;=RC$37,RB21&gt;=RC$41,RA21&lt;&gt;""),AND(SA21&gt;=SE$37,SB21&gt;=SE$41,SA21&lt;&gt;""),AND(SC21&gt;=SE$37,SD21&gt;=SE$41,SC21&lt;&gt;""),AND(TC21&gt;=TG$37,TD21&gt;=TG$41,TC21&lt;&gt;""),AND(TE21&gt;=TG$37,TF21&gt;=TG$41,TE21&lt;&gt;"")),"Merit",IF(OR(AND(AQ21&gt;=AU$36,AR21&gt;=AU$40,AQ21&lt;&gt;"",AM21=""),AND(AS21&gt;=AU$36,AT21&gt;=AU$40,AS21&lt;&gt;"",AM21=""),AND(BT21&gt;=BX$36,BU21&gt;=BX$40,BT21&lt;&gt;"",BP21=""),AND(BV21&gt;=BX$36,BW21&gt;=BX$40,BV21&lt;&gt;"",BP21=""),AND(CW21&gt;=DA$36,CX21&gt;=DA$40,CW21&lt;&gt;"",CS21=""),AND(CY21&gt;=DA$36,CZ21&gt;=DA$40,CY21&lt;&gt;"",CS21=""),AND(EA21&gt;=EE$36,EB21&gt;=EE$40,EA21&lt;&gt;""),AND(EC21&gt;=EE$36,ED21&gt;=EE$40,EC21&lt;&gt;""),AND(FC21&gt;=FG$36,FD21&gt;=FG$40,FC21&lt;&gt;""),AND(FE21&gt;=FG$36,FF21&gt;=FG$40,FE21&lt;&gt;""),AND(GE21&gt;=GI$36,GF21&gt;=GI$40,GE21&lt;&gt;""),AND(GG21&gt;=GI$36,GH21&gt;=GI$40,GG21&lt;&gt;""),AND(HG21&gt;=HK$36,HH21&gt;=HK$40,HG21&lt;&gt;""),AND(HI21&gt;=HK$36,HJ21&gt;=HK$40,HI21&lt;&gt;""),AND(II21&gt;=IM$36,IJ21&gt;=IM$40,II21&lt;&gt;""),AND(IK21&gt;=IM$36,IL21&gt;=IM$40,IK21&lt;&gt;""),AND(JK21&gt;=JO$36,JL21&gt;=JO$40,JK21&lt;&gt;""),AND(JM21&gt;=JO$36,JN21&gt;=JO$40,JM21&lt;&gt;""),AND(KM21&gt;=KQ$36,KN21&gt;=KQ$40,KM21&lt;&gt;""),AND(KO21&gt;=KQ$36,KP21&gt;=KQ$40,KO21&lt;&gt;""),AND(LO21&gt;=LS$36,LP21&gt;=LS$40,LO21&lt;&gt;""),AND(LQ21&gt;=LS$36,LR21&gt;=LS$40,LQ21&lt;&gt;""),AND(MQ21&gt;=MU$36,MR21&gt;=MU$40,MQ21&lt;&gt;""),AND(MS21&gt;=MU$36,MT21&gt;=MU$40,MS21&lt;&gt;""),AND(NS21&gt;=NW$36,NT21&gt;=NW$40,NS21&lt;&gt;""),AND(NU21&gt;=NW$36,NV21&gt;=NW$40,NU21&lt;&gt;""),AND(OU21&gt;=OY$36,OV21&gt;=OY$40,OU21&lt;&gt;""),AND(OW21&gt;=OY$36,OX21&gt;=OY$40,OW21&lt;&gt;""),AND(PW21&gt;=QA$36,PX21&gt;=QA$40,PW21&lt;&gt;""),AND(PY21&gt;=QA$36,PZ21&gt;=QA$40,PY21&lt;&gt;""),AND(QY21&gt;=RC$36,QZ21&gt;=RC$40,QY21&lt;&gt;""),AND(RA21&gt;=RC$36,RB21&gt;=RC$40,RA21&lt;&gt;""),AND(SA21&gt;=SE$36,SB21&gt;=SE$40,SA21&lt;&gt;""),AND(SC21&gt;=SE$36,SD21&gt;=SE$40,SC21&lt;&gt;""),AND(TC21&gt;=TG$36,TD21&gt;=TG$40,TC21&lt;&gt;""),AND(TE21&gt;=TG$36,TF21&gt;=TG$40,TE21&lt;&gt;"")),"Excellence",IF(I21="P","Worlds Team",IF(F21="P","National Team","")))))</f>
        <v/>
      </c>
      <c r="I21" s="3" t="str">
        <f>IF(OR(AND(AQ21&gt;=AU$35,AR21&gt;=AU$39,AQ21&lt;&gt;"",AM21=""),AND(AS21&gt;=AU$35,AT21&gt;=AU$39,AS21&lt;&gt;"",AM21=""),AND(BT21&gt;=BX$35,BU21&gt;=BX$39,BT21&lt;&gt;"",BP21=""),AND(BV21&gt;=BX$35,BW21&gt;=BX$39,BV21&lt;&gt;"",BP21=""),AND(CW21&gt;=DA$35,CX21&gt;=DA$39,CW21&lt;&gt;"",CS21=""),AND(CY21&gt;=DA$35,CZ21&gt;=DA$39,CY21&lt;&gt;"",CS21=""),AND(EA21&gt;=EE$35,EB21&gt;=EE$39,EA21&lt;&gt;""),AND(EC21&gt;=EE$35,ED21&gt;=EE$39,EC21&lt;&gt;""),AND(FC21&gt;=FG$35,FD21&gt;=FG$39,FC21&lt;&gt;""),AND(FE21&gt;=FG$35,FF21&gt;=FG$39,FE21&lt;&gt;""),AND(GE21&gt;=GI$35,GF21&gt;=GI$39,GE21&lt;&gt;""),AND(GG21&gt;=GI$35,GH21&gt;=GI$39,GG21&lt;&gt;""),AND(HG21&gt;=HK$35,HH21&gt;=HK$39,HG21&lt;&gt;""),AND(HI21&gt;=HK$35,HJ21&gt;=HK$39,HI21&lt;&gt;""),AND(II21&gt;=IM$35,IJ21&gt;=IM$39,II21&lt;&gt;""),AND(IK21&gt;=IM$35,IL21&gt;=IM$39,IK21&lt;&gt;""),AND(JK21&gt;=JO$35,JL21&gt;=JO$39,JK21&lt;&gt;""),AND(JM21&gt;=JO$35,JN21&gt;=JO$39,JM21&lt;&gt;""),AND(KM21&gt;=KQ$35,KN21&gt;=KQ$39,KM21&lt;&gt;""),AND(KO21&gt;=KQ$35,KP21&gt;=KQ$39,KO21&lt;&gt;""),AND(LO21&gt;=LS$35,LP21&gt;=LS$39,LO21&lt;&gt;""),AND(LQ21&gt;=LS$35,LR21&gt;=LS$39,LQ21&lt;&gt;""),AND(MQ21&gt;=MU$35,MR21&gt;=MU$39,MQ21&lt;&gt;""),AND(MS21&gt;=MU$35,MT21&gt;=MU$39,MS21&lt;&gt;""),AND(NS21&gt;=NW$35,NT21&gt;=NW$39,NS21&lt;&gt;""),AND(NU21&gt;=NW$35,NV21&gt;=NW$39,NU21&lt;&gt;""),AND(OU21&gt;=OY$35,OV21&gt;=OY$39,OU21&lt;&gt;""),AND(OW21&gt;=OY$35,OX21&gt;=OY$39,OW21&lt;&gt;""),AND(PW21&gt;=QA$35,PX21&gt;=QA$39,PW21&lt;&gt;""),AND(PY21&gt;=QA$35,PZ21&gt;=QA$39,PY21&lt;&gt;""),AND(QY21&gt;=RC$35,QZ21&gt;=RC$39,QY21&lt;&gt;""),AND(RA21&gt;=RC$35,RB21&gt;=RC$39,RA21&lt;&gt;""),AND(SA21&gt;=SE$35,SB21&gt;=SE$39,SA21&lt;&gt;""),AND(SC21&gt;=SE$35,SD21&gt;=SE$39,SC21&lt;&gt;""),AND(TC21&gt;=TG$35,TD21&gt;=TG$39,TC21&lt;&gt;""),AND(TE21&gt;=TG$35,TF21&gt;=TG$39,TE21&lt;&gt;"")),"P","")</f>
        <v/>
      </c>
      <c r="J21" s="8">
        <f>IF(COUNT(AO21,BR21,CU21)&gt;0,LARGE((AO21,BR21,CU21),1),0)</f>
        <v>50.4</v>
      </c>
      <c r="K21" s="8" t="str">
        <f>IF(J21=0,"",IF(J21=CU21,$BY$1,IF(J21=BR21,$AV$1,IF(J21=AO21,$S$1,""))))</f>
        <v>2024 3rd Domestic Trial</v>
      </c>
      <c r="L21" s="8">
        <f>IF(COUNT(AO21,BR21,CU21)&gt;1,LARGE((AO21,BR21,CU21),2),0)</f>
        <v>48.099999999999994</v>
      </c>
      <c r="M21" s="8" t="str">
        <f>IF(K21=0,"",IF(AND(L21=J21,L21=AO21,K21=BR21),$S$1,IF(AND(L21=J21,L21=AO21,L21=CU21),$S$1,IF(AND(L21=J21,L21=CU21,L21=BR21),$AV$1,IF(L21=CU21,$BY$1,IF(L21=BR21,$AV$1,IF(L21=AO21,$S$1,"")))))))</f>
        <v>2025 Elite Canada</v>
      </c>
      <c r="N21" s="8">
        <f>IF(MAX(AT21,BW21,CZ21)&gt;0,MAX(AT21,BW21,CZ21),0)</f>
        <v>49.800000000000004</v>
      </c>
      <c r="O21" s="8" t="str">
        <f>IF(N21=0,"",IF(N21=CZ21,$BY$1,IF(N21=BW21,$AV$1,IF(N21=AT21,$S$1,""))))</f>
        <v>2024 3rd Domestic Trial</v>
      </c>
      <c r="P21" s="8" t="str">
        <f>IF(MAX(DB21:DC21)&gt;0,MAX(DB21:DC21),"")</f>
        <v/>
      </c>
      <c r="Q21" s="11" t="str">
        <f>IF(P21="","",IF(P21=DB21,"("&amp;DB$2&amp;")",IF(P21=DC21,"("&amp;DC$2&amp;")")))</f>
        <v/>
      </c>
      <c r="R21" s="8" t="str">
        <f>IF(P21="","",IF(P21=DB21,IF(P21+IF(L21="",0,L21)=TA21,$SF$1,IF(P21+IF(L21="",0,L21)=RY21,$RD$1,IF(P21+IF(L21="",0,L21)=QW21,$QB$1,IF(P21+IF(L21="",0,L21)=PU21,$OZ$1,IF(P21+IF(L21="",0,L21)=OS21,$NX$1,IF(P21+IF(L21="",0,L21)=NQ21,$MV$1,IF(P21+IF(L21="",0,L21)=MO21,$LT$1,IF(P21+IF(L21="",0,L21)=LM21,$KR$1,IF(P21+IF(L21="",0,L21)=KK21,$JP$1,IF(P21+IF(L21="",0,L21)=JI21,$IN$1,IF(P21+IF(L21="",0,L21)=IG21,$HL$1,IF(P21+IF(L21="",0,L21)=HE21,$GJ$1,IF(P21+IF(L21="",0,L21)=GC21,$FH$1,IF(P21+IF(L21="",0,L21)=FA21,$EF$1,IF(P21+IF(L21="",0,L21)=DY21,$DD$1))))))))))))))),IF(P21=DC21,IF(P21+IF(N21="",0,N21)=TF21,$SF$1,IF(P21+IF(N21="",0,N21)=SD21,$RD$1,IF(P21+IF(N21="",0,N21)=RB21,$QB$1,IF(P21+IF(N21="",0,N21)=PZ21,$OZ$1,IF(P21+IF(N21="",0,N21)=OX21,$NX$1,IF(P21+IF(N21="",0,N21)=NV21,$MV$1,IF(P21+IF(N21="",0,N21)=MT21,$LT$1,IF(P21+IF(N21="",0,N21)=LR21,$KR$1,IF(P21+IF(N21="",0,N21)=KP21,$JP$1,IF(P21+IF(N21="",0,N21)=JN21,$IN$1,IF(P21+IF(N21="",0,N21)=IL21,$HL$1,IF(P21+IF(N21="",0,N21)=HJ21,$GJ$1,IF(P21+IF(N21="",0,N21)=GH21,$FH$1,IF(P21+IF(N21="",0,N21)=FF21,$EF$1,IF(P21+IF(N21="",0,N21)=ED21,$DD$1))))))))))))))))))</f>
        <v/>
      </c>
      <c r="S21" s="19">
        <v>18.8</v>
      </c>
      <c r="T21" s="19">
        <v>6</v>
      </c>
      <c r="U21" s="19">
        <v>0.2</v>
      </c>
      <c r="V21" s="19">
        <v>0</v>
      </c>
      <c r="W21" s="19">
        <v>18.8</v>
      </c>
      <c r="X21" s="19">
        <v>7.2</v>
      </c>
      <c r="Y21" s="19">
        <v>0.2</v>
      </c>
      <c r="Z21" s="19">
        <v>0</v>
      </c>
      <c r="AA21" s="19">
        <v>18.600000000000001</v>
      </c>
      <c r="AB21" s="19">
        <v>5.6</v>
      </c>
      <c r="AC21" s="19">
        <v>0.4</v>
      </c>
      <c r="AD21" s="19">
        <v>0</v>
      </c>
      <c r="AE21" s="19">
        <v>19</v>
      </c>
      <c r="AF21" s="19">
        <v>6</v>
      </c>
      <c r="AG21" s="19">
        <v>0</v>
      </c>
      <c r="AH21" s="19">
        <v>0</v>
      </c>
      <c r="AI21" s="19">
        <v>18.399999999999999</v>
      </c>
      <c r="AJ21" s="19">
        <v>7.2</v>
      </c>
      <c r="AK21" s="19">
        <v>0.8</v>
      </c>
      <c r="AL21" s="19">
        <v>0</v>
      </c>
      <c r="AM21" s="27"/>
      <c r="AN21" s="40">
        <f>IF(SUM(T21,X21)&gt;0,SUM(T21,X21),"")</f>
        <v>13.2</v>
      </c>
      <c r="AO21" s="40">
        <f>IF(SUM(S21:T21,V21:X21,Z21)-U21-Y21&gt;0,SUM(S21:T21,V21:X21,Z21)-U21-Y21,"")</f>
        <v>50.4</v>
      </c>
      <c r="AP21" s="40">
        <f>IF(SUM(AA21:AB21,AD21)-AC21&gt;0,SUM(AA21:AB21,AD21)-AC21,"")</f>
        <v>23.800000000000004</v>
      </c>
      <c r="AQ21" s="40">
        <f>IF(SUM(T21,X21,AB21)&gt;0,SUM(T21,X21,AB21),"")</f>
        <v>18.799999999999997</v>
      </c>
      <c r="AR21" s="40">
        <f>IF(SUM(AO21,AP21)&gt;0,SUM(AO21,AP21),"")</f>
        <v>74.2</v>
      </c>
      <c r="AS21" s="40">
        <f>IF(SUM(AF21,AJ21)&gt;0,SUM(AF21,AJ21),"")</f>
        <v>13.2</v>
      </c>
      <c r="AT21" s="40">
        <f>IF(SUM(AE21:AF21,AH21:AJ21,AL21)-SUM(AG21,AK21)&gt;0,SUM(AE21:AF21,AH21:AJ21,AL21)-SUM(AG21,AK21),"")</f>
        <v>49.800000000000004</v>
      </c>
      <c r="AU21" s="40">
        <f>IF(SUM(AO21,AP21,AT21)&gt;0,SUM(AO21,AP21,AT21),"")</f>
        <v>124</v>
      </c>
      <c r="AV21" s="18">
        <v>18</v>
      </c>
      <c r="AW21" s="18">
        <v>6.8</v>
      </c>
      <c r="AX21" s="18">
        <v>0.2</v>
      </c>
      <c r="AY21" s="18">
        <v>0</v>
      </c>
      <c r="AZ21" s="18">
        <v>18.3</v>
      </c>
      <c r="BA21" s="18">
        <v>6.4</v>
      </c>
      <c r="BB21" s="18">
        <v>1.2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>IF(SUM(AW21,BA21)&gt;0,SUM(AW21,BA21),"")</f>
        <v>13.2</v>
      </c>
      <c r="BR21" s="11">
        <f>IF(SUM(AV21:AW21,AY21:BA21,BC21)-AX21-BB21&gt;0,SUM(AV21:AW21,AY21:BA21,BC21)-AX21-BB21,"")</f>
        <v>48.099999999999994</v>
      </c>
      <c r="BS21" s="11" t="str">
        <f>IF(SUM(BD21:BE21,BG21)-BF21&gt;0,SUM(BD21:BE21,BG21)-BF21,"")</f>
        <v/>
      </c>
      <c r="BT21" s="11">
        <f>IF(SUM(AW21,BA21,BE21)&gt;0,SUM(AW21,BA21,BE21),"")</f>
        <v>13.2</v>
      </c>
      <c r="BU21" s="11">
        <f>IF(SUM(BR21,BS21)&gt;0,SUM(BR21,BS21),"")</f>
        <v>48.099999999999994</v>
      </c>
      <c r="BV21" s="11" t="str">
        <f>IF(SUM(BI21,BM21)&gt;0,SUM(BI21,BM21),"")</f>
        <v/>
      </c>
      <c r="BW21" s="11" t="str">
        <f>IF(SUM(BH21:BI21,BK21:BM21,BO21)-SUM(BJ21,BN21)&gt;0,SUM(BH21:BI21,BK21:BM21,BO21)-SUM(BJ21,BN21),"")</f>
        <v/>
      </c>
      <c r="BX21" s="11">
        <f>IF(SUM(BR21,BS21,BW21)&gt;0,SUM(BR21,BS21,BW21),"")</f>
        <v>48.099999999999994</v>
      </c>
      <c r="BY21" s="19">
        <v>16.8</v>
      </c>
      <c r="BZ21" s="19">
        <v>6.8</v>
      </c>
      <c r="CA21" s="19">
        <v>0.8</v>
      </c>
      <c r="CB21" s="19">
        <v>0</v>
      </c>
      <c r="CC21" s="19">
        <v>18.3</v>
      </c>
      <c r="CD21" s="19">
        <v>5.6</v>
      </c>
      <c r="CE21" s="19">
        <v>1.8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>IF(SUM(BZ21,CD21)&gt;0,SUM(BZ21,CD21),"")</f>
        <v>12.399999999999999</v>
      </c>
      <c r="CU21" s="40">
        <f>IF(SUM(BY21:BZ21,CB21:CD21,CF21)-CA21-CE21&gt;0,SUM(BY21:BZ21,CB21:CD21,CF21)-CA21-CE21,"")</f>
        <v>44.900000000000013</v>
      </c>
      <c r="CV21" s="40" t="str">
        <f>IF(SUM(CG21:CH21,CJ21)-CI21&gt;0,SUM(CG21:CH21,CJ21)-CI21,"")</f>
        <v/>
      </c>
      <c r="CW21" s="40">
        <f>IF(SUM(BZ21,CD21,CH21)&gt;0,SUM(BZ21,CD21,CH21),"")</f>
        <v>12.399999999999999</v>
      </c>
      <c r="CX21" s="40">
        <f>IF(SUM(CU21,CV21)&gt;0,SUM(CU21,CV21),"")</f>
        <v>44.900000000000013</v>
      </c>
      <c r="CY21" s="40" t="str">
        <f>IF(SUM(CL21,CP21)&gt;0,SUM(CL21,CP21),"")</f>
        <v/>
      </c>
      <c r="CZ21" s="40" t="str">
        <f>IF(SUM(CK21:CL21,CN21:CP21,CR21)-SUM(CM21,CQ21)&gt;0,SUM(CK21:CL21,CN21:CP21,CR21)-SUM(CM21,CQ21),"")</f>
        <v/>
      </c>
      <c r="DA21" s="40">
        <f>IF(SUM(CU21,CV21,CZ21)&gt;0,SUM(CU21,CV21,CZ21),"")</f>
        <v>44.900000000000013</v>
      </c>
      <c r="DB21" s="51" t="str">
        <f>IF(MAX(DY21,FA21,GC21,HE21,IG21,JI21,KK21,LM21,MO21,NQ21,OS21,PU21,QW21,RY21,TA21)-IF(L21="",0,L21)&gt;0.001,MAX(DY21,FA21,GC21,HE21,IG21,JI21,KK21,LM21,MO21,NQ21,OS21,PU21,QW21,RY21,TA21)-IF(L21="",0,L21),"")</f>
        <v/>
      </c>
      <c r="DC21" s="51" t="str">
        <f>IF(MAX(ED21,FF21,GH21,HJ21,IL21,JN21,KP21,LR21,MT21,NV21,OX21,PZ21,RB21,SD21,TF21)-IF(N21="",0,N21)&gt;0.001,MAX(ED21,FF21,GH21,HJ21,IL21,JN21,KP21,LR21,MT21,NV21,OX21,PZ21,RB21,SD21,TF21)-IF(N21="",0,N21),"")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IF(SUM(DE21,DI21)&gt;0,SUM(DE21,DI21),"")</f>
        <v/>
      </c>
      <c r="DY21" s="40" t="str">
        <f>IF(SUM(DD21:DE21,DG21:DI21,DK21)-DF21-DJ21&gt;0,SUM(DD21:DE21,DG21:DI21,DK21)-DF21-DJ21,"")</f>
        <v/>
      </c>
      <c r="DZ21" s="40" t="str">
        <f>IF(SUM(DL21:DM21,DO21)-DN21&gt;0,SUM(DL21:DM21,DO21)-DN21,"")</f>
        <v/>
      </c>
      <c r="EA21" s="40" t="str">
        <f>IF(SUM(DE21,DI21,DM21)&gt;0,SUM(DE21,DI21,DM21),"")</f>
        <v/>
      </c>
      <c r="EB21" s="40" t="str">
        <f>IF(SUM(DY21,DZ21)&gt;0,SUM(DY21,DZ21),"")</f>
        <v/>
      </c>
      <c r="EC21" s="40" t="str">
        <f>IF(SUM(DQ21,DU21)&gt;0,SUM(DQ21,DU21),"")</f>
        <v/>
      </c>
      <c r="ED21" s="40" t="str">
        <f>IF(SUM(DP21:DQ21,DS21:DU21,DW21)-SUM(DR21,DV21)&gt;0,SUM(DP21:DQ21,DS21:DU21,DW21)-SUM(DR21,DV21),"")</f>
        <v/>
      </c>
      <c r="EE21" s="40" t="str">
        <f>IF(SUM(DY21,DZ21,ED21)&gt;0,SUM(DY21,DZ21,ED21),"")</f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>IF(SUM(EG21,EK21)&gt;0,SUM(EG21,EK21),"")</f>
        <v/>
      </c>
      <c r="FA21" s="11" t="str">
        <f>IF(SUM(EF21:EG21,EI21:EK21,EM21)-EH21-EL21&gt;0,SUM(EF21:EG21,EI21:EK21,EM21)-EH21-EL21,"")</f>
        <v/>
      </c>
      <c r="FB21" s="11" t="str">
        <f>IF(SUM(EN21:EO21,EQ21)-EP21&gt;0,SUM(EN21:EO21,EQ21)-EP21,"")</f>
        <v/>
      </c>
      <c r="FC21" s="11" t="str">
        <f>IF(SUM(EG21,EK21,EO21)&gt;0,SUM(EG21,EK21,EO21),"")</f>
        <v/>
      </c>
      <c r="FD21" s="11" t="str">
        <f>IF(SUM(FA21,FB21)&gt;0,SUM(FA21,FB21),"")</f>
        <v/>
      </c>
      <c r="FE21" s="11" t="str">
        <f>IF(SUM(ES21,EW21)&gt;0,SUM(ES21,EW21),"")</f>
        <v/>
      </c>
      <c r="FF21" s="11" t="str">
        <f>IF(SUM(ER21:ES21,EU21:EW21,EY21)-SUM(ET21,EX21)&gt;0,SUM(ER21:ES21,EU21:EW21,EY21)-SUM(ET21,EX21),"")</f>
        <v/>
      </c>
      <c r="FG21" s="11" t="str">
        <f>IF(SUM(FA21,FB21,FF21)&gt;0,SUM(FA21,FB21,FF21),"")</f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>IF(SUM(FI21,FM21)&gt;0,SUM(FI21,FM21),"")</f>
        <v/>
      </c>
      <c r="GC21" s="40" t="str">
        <f>IF(SUM(FH21:FI21,FK21:FM21,FO21)-FJ21-FN21&gt;0,SUM(FH21:FI21,FK21:FM21,FO21)-FJ21-FN21,"")</f>
        <v/>
      </c>
      <c r="GD21" s="40" t="str">
        <f>IF(SUM(FP21:FQ21,FS21)-FR21&gt;0,SUM(FP21:FQ21,FS21)-FR21,"")</f>
        <v/>
      </c>
      <c r="GE21" s="40" t="str">
        <f>IF(SUM(FI21,FM21,FQ21)&gt;0,SUM(FI21,FM21,FQ21),"")</f>
        <v/>
      </c>
      <c r="GF21" s="40" t="str">
        <f>IF(SUM(GC21,GD21)&gt;0,SUM(GC21,GD21),"")</f>
        <v/>
      </c>
      <c r="GG21" s="40" t="str">
        <f>IF(SUM(FU21,FY21)&gt;0,SUM(FU21,FY21),"")</f>
        <v/>
      </c>
      <c r="GH21" s="40" t="str">
        <f>IF(SUM(FT21:FU21,FW21:FY21,GA21)-SUM(FV21,FZ21)&gt;0,SUM(FT21:FU21,FW21:FY21,GA21)-SUM(FV21,FZ21),"")</f>
        <v/>
      </c>
      <c r="GI21" s="40" t="str">
        <f>IF(SUM(GC21,GD21,GH21)&gt;0,SUM(GC21,GD21,GH21),"")</f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>IF(SUM(GK21,GO21)&gt;0,SUM(GK21,GO21),"")</f>
        <v/>
      </c>
      <c r="HE21" s="11" t="str">
        <f>IF(SUM(GJ21:GK21,GM21:GO21,GQ21)-GL21-GP21&gt;0,SUM(GJ21:GK21,GM21:GO21,GQ21)-GL21-GP21,"")</f>
        <v/>
      </c>
      <c r="HF21" s="11" t="str">
        <f>IF(SUM(GR21:GS21,GU21)-GT21&gt;0,SUM(GR21:GS21,GU21)-GT21,"")</f>
        <v/>
      </c>
      <c r="HG21" s="11" t="str">
        <f>IF(SUM(GK21,GO21,GS21)&gt;0,SUM(GK21,GO21,GS21),"")</f>
        <v/>
      </c>
      <c r="HH21" s="11" t="str">
        <f>IF(SUM(HE21,HF21)&gt;0,SUM(HE21,HF21),"")</f>
        <v/>
      </c>
      <c r="HI21" s="11" t="str">
        <f>IF(SUM(GW21,HA21)&gt;0,SUM(GW21,HA21),"")</f>
        <v/>
      </c>
      <c r="HJ21" s="11" t="str">
        <f>IF(SUM(GV21:GW21,GY21:HA21,HC21)-SUM(GX21,HB21)&gt;0,SUM(GV21:GW21,GY21:HA21,HC21)-SUM(GX21,HB21),"")</f>
        <v/>
      </c>
      <c r="HK21" s="11" t="str">
        <f>IF(SUM(HE21,HF21,HJ21)&gt;0,SUM(HE21,HF21,HJ21),"")</f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>IF(SUM(HM21,HQ21)&gt;0,SUM(HM21,HQ21),"")</f>
        <v/>
      </c>
      <c r="IG21" s="40" t="str">
        <f>IF(SUM(HL21:HM21,HO21:HQ21,HS21)-HN21-HR21&gt;0,SUM(HL21:HM21,HO21:HQ21,HS21)-HN21-HR21,"")</f>
        <v/>
      </c>
      <c r="IH21" s="40" t="str">
        <f>IF(SUM(HT21:HU21,HW21)-HV21&gt;0,SUM(HT21:HU21,HW21)-HV21,"")</f>
        <v/>
      </c>
      <c r="II21" s="40" t="str">
        <f>IF(SUM(HM21,HQ21,HU21)&gt;0,SUM(HM21,HQ21,HU21),"")</f>
        <v/>
      </c>
      <c r="IJ21" s="40" t="str">
        <f>IF(SUM(IG21,IH21)&gt;0,SUM(IG21,IH21),"")</f>
        <v/>
      </c>
      <c r="IK21" s="40" t="str">
        <f>IF(SUM(HY21,IC21)&gt;0,SUM(HY21,IC21),"")</f>
        <v/>
      </c>
      <c r="IL21" s="40" t="str">
        <f>IF(SUM(HX21:HY21,IA21:IC21,IE21)-SUM(HZ21,ID21)&gt;0,SUM(HX21:HY21,IA21:IC21,IE21)-SUM(HZ21,ID21),"")</f>
        <v/>
      </c>
      <c r="IM21" s="40" t="str">
        <f>IF(SUM(IG21,IH21,IL21)&gt;0,SUM(IG21,IH21,IL21),"")</f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>IF(SUM(IO21,IS21)&gt;0,SUM(IO21,IS21),"")</f>
        <v/>
      </c>
      <c r="JI21" s="11" t="str">
        <f>IF(SUM(IN21:IO21,IQ21:IS21,IU21)-IP21-IT21&gt;0,SUM(IN21:IO21,IQ21:IS21,IU21)-IP21-IT21,"")</f>
        <v/>
      </c>
      <c r="JJ21" s="11" t="str">
        <f>IF(SUM(IV21:IW21,IY21)-IX21&gt;0,SUM(IV21:IW21,IY21)-IX21,"")</f>
        <v/>
      </c>
      <c r="JK21" s="11" t="str">
        <f>IF(SUM(IO21,IS21,IW21)&gt;0,SUM(IO21,IS21,IW21),"")</f>
        <v/>
      </c>
      <c r="JL21" s="11" t="str">
        <f>IF(SUM(JI21,JJ21)&gt;0,SUM(JI21,JJ21),"")</f>
        <v/>
      </c>
      <c r="JM21" s="11" t="str">
        <f>IF(SUM(JA21,JE21)&gt;0,SUM(JA21,JE21),"")</f>
        <v/>
      </c>
      <c r="JN21" s="11" t="str">
        <f>IF(SUM(IZ21:JA21,JC21:JE21,JG21)-SUM(JB21,JF21)&gt;0,SUM(IZ21:JA21,JC21:JE21,JG21)-SUM(JB21,JF21),"")</f>
        <v/>
      </c>
      <c r="JO21" s="11" t="str">
        <f>IF(SUM(JI21,JJ21,JN21)&gt;0,SUM(JI21,JJ21,JN21),"")</f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>IF(SUM(JQ21,JU21)&gt;0,SUM(JQ21,JU21),"")</f>
        <v/>
      </c>
      <c r="KK21" s="40" t="str">
        <f>IF(SUM(JP21:JQ21,JS21:JU21,JW21)-JR21-JV21&gt;0,SUM(JP21:JQ21,JS21:JU21,JW21)-JR21-JV21,"")</f>
        <v/>
      </c>
      <c r="KL21" s="40" t="str">
        <f>IF(SUM(JX21:JY21,KA21)-JZ21&gt;0,SUM(JX21:JY21,KA21)-JZ21,"")</f>
        <v/>
      </c>
      <c r="KM21" s="40" t="str">
        <f>IF(SUM(JQ21,JU21,JY21)&gt;0,SUM(JQ21,JU21,JY21),"")</f>
        <v/>
      </c>
      <c r="KN21" s="40" t="str">
        <f>IF(SUM(KK21,KL21)&gt;0,SUM(KK21,KL21),"")</f>
        <v/>
      </c>
      <c r="KO21" s="40" t="str">
        <f>IF(SUM(KC21,KG21)&gt;0,SUM(KC21,KG21),"")</f>
        <v/>
      </c>
      <c r="KP21" s="40" t="str">
        <f>IF(SUM(KB21:KC21,KE21:KG21,KI21)-SUM(KD21,KH21)&gt;0,SUM(KB21:KC21,KE21:KG21,KI21)-SUM(KD21,KH21),"")</f>
        <v/>
      </c>
      <c r="KQ21" s="40" t="str">
        <f>IF(SUM(KK21,KL21,KP21)&gt;0,SUM(KK21,KL21,KP21),"")</f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>IF(SUM(KS21,KW21)&gt;0,SUM(KS21,KW21),"")</f>
        <v/>
      </c>
      <c r="LM21" s="11" t="str">
        <f>IF(SUM(KR21:KS21,KU21:KW21,KY21)-KT21-KX21&gt;0,SUM(KR21:KS21,KU21:KW21,KY21)-KT21-KX21,"")</f>
        <v/>
      </c>
      <c r="LN21" s="11" t="str">
        <f>IF(SUM(KZ21:LA21,LC21)-LB21&gt;0,SUM(KZ21:LA21,LC21)-LB21,"")</f>
        <v/>
      </c>
      <c r="LO21" s="11" t="str">
        <f>IF(SUM(KS21,KW21,LA21)&gt;0,SUM(KS21,KW21,LA21),"")</f>
        <v/>
      </c>
      <c r="LP21" s="11" t="str">
        <f>IF(SUM(LM21,LN21)&gt;0,SUM(LM21,LN21),"")</f>
        <v/>
      </c>
      <c r="LQ21" s="11" t="str">
        <f>IF(SUM(LE21,LI21)&gt;0,SUM(LE21,LI21),"")</f>
        <v/>
      </c>
      <c r="LR21" s="11" t="str">
        <f>IF(SUM(LD21:LE21,LG21:LI21,LK21)-SUM(LF21,LJ21)&gt;0,SUM(LD21:LE21,LG21:LI21,LK21)-SUM(LF21,LJ21),"")</f>
        <v/>
      </c>
      <c r="LS21" s="11" t="str">
        <f>IF(SUM(LM21,LN21,LR21)&gt;0,SUM(LM21,LN21,LR21),"")</f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>IF(SUM(LU21,LY21)&gt;0,SUM(LU21,LY21),"")</f>
        <v/>
      </c>
      <c r="MO21" s="40" t="str">
        <f>IF(SUM(LT21:LU21,LW21:LY21,MA21)-LV21-LZ21&gt;0,SUM(LT21:LU21,LW21:LY21,MA21)-LV21-LZ21,"")</f>
        <v/>
      </c>
      <c r="MP21" s="40" t="str">
        <f>IF(SUM(MB21:MC21,ME21)-MD21&gt;0,SUM(MB21:MC21,ME21)-MD21,"")</f>
        <v/>
      </c>
      <c r="MQ21" s="40" t="str">
        <f>IF(SUM(LU21,LY21,MC21)&gt;0,SUM(LU21,LY21,MC21),"")</f>
        <v/>
      </c>
      <c r="MR21" s="40" t="str">
        <f>IF(SUM(MO21,MP21)&gt;0,SUM(MO21,MP21),"")</f>
        <v/>
      </c>
      <c r="MS21" s="40" t="str">
        <f>IF(SUM(MG21,MK21)&gt;0,SUM(MG21,MK21),"")</f>
        <v/>
      </c>
      <c r="MT21" s="40" t="str">
        <f>IF(SUM(MF21:MG21,MI21:MK21,MM21)-SUM(MH21,ML21)&gt;0,SUM(MF21:MG21,MI21:MK21,MM21)-SUM(MH21,ML21),"")</f>
        <v/>
      </c>
      <c r="MU21" s="40" t="str">
        <f>IF(SUM(MO21,MP21,MT21)&gt;0,SUM(MO21,MP21,MT21),"")</f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>IF(SUM(MW21,NA21)&gt;0,SUM(MW21,NA21),"")</f>
        <v/>
      </c>
      <c r="NQ21" s="11" t="str">
        <f>IF(SUM(MV21:MW21,MY21:NA21,NC21)-MX21-NB21&gt;0,SUM(MV21:MW21,MY21:NA21,NC21)-MX21-NB21,"")</f>
        <v/>
      </c>
      <c r="NR21" s="11" t="str">
        <f>IF(SUM(ND21:NE21,NG21)-NF21&gt;0,SUM(ND21:NE21,NG21)-NF21,"")</f>
        <v/>
      </c>
      <c r="NS21" s="11" t="str">
        <f>IF(SUM(MW21,NA21,NE21)&gt;0,SUM(MW21,NA21,NE21),"")</f>
        <v/>
      </c>
      <c r="NT21" s="11" t="str">
        <f>IF(SUM(NQ21,NR21)&gt;0,SUM(NQ21,NR21),"")</f>
        <v/>
      </c>
      <c r="NU21" s="11" t="str">
        <f>IF(SUM(NI21,NM21)&gt;0,SUM(NI21,NM21),"")</f>
        <v/>
      </c>
      <c r="NV21" s="11" t="str">
        <f>IF(SUM(NH21:NI21,NK21:NM21,NO21)-SUM(NJ21,NN21)&gt;0,SUM(NH21:NI21,NK21:NM21,NO21)-SUM(NJ21,NN21),"")</f>
        <v/>
      </c>
      <c r="NW21" s="11" t="str">
        <f>IF(SUM(NQ21,NR21,NV21)&gt;0,SUM(NQ21,NR21,NV21),"")</f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>IF(SUM(NY21,OC21)&gt;0,SUM(NY21,OC21),"")</f>
        <v/>
      </c>
      <c r="OS21" s="40" t="str">
        <f>IF(SUM(NX21:NY21,OA21:OC21,OE21)-NZ21-OD21&gt;0,SUM(NX21:NY21,OA21:OC21,OE21)-NZ21-OD21,"")</f>
        <v/>
      </c>
      <c r="OT21" s="40" t="str">
        <f>IF(SUM(OF21:OG21,OI21)-OH21&gt;0,SUM(OF21:OG21,OI21)-OH21,"")</f>
        <v/>
      </c>
      <c r="OU21" s="40" t="str">
        <f>IF(SUM(NY21,OC21,OG21)&gt;0,SUM(NY21,OC21,OG21),"")</f>
        <v/>
      </c>
      <c r="OV21" s="40" t="str">
        <f>IF(SUM(OS21,OT21)&gt;0,SUM(OS21,OT21),"")</f>
        <v/>
      </c>
      <c r="OW21" s="40" t="str">
        <f>IF(SUM(OK21,OO21)&gt;0,SUM(OK21,OO21),"")</f>
        <v/>
      </c>
      <c r="OX21" s="40" t="str">
        <f>IF(SUM(OJ21:OK21,OM21:OO21,OQ21)-SUM(OL21,OP21)&gt;0,SUM(OJ21:OK21,OM21:OO21,OQ21)-SUM(OL21,OP21),"")</f>
        <v/>
      </c>
      <c r="OY21" s="40" t="str">
        <f>IF(SUM(OS21,OT21,OX21)&gt;0,SUM(OS21,OT21,OX21),"")</f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>IF(SUM(PA21,PE21)&gt;0,SUM(PA21,PE21),"")</f>
        <v/>
      </c>
      <c r="PU21" s="11" t="str">
        <f>IF(SUM(OZ21:PA21,PC21:PE21,PG21)-PB21-PF21&gt;0,SUM(OZ21:PA21,PC21:PE21,PG21)-PB21-PF21,"")</f>
        <v/>
      </c>
      <c r="PV21" s="11" t="str">
        <f>IF(SUM(PH21:PI21,PK21)-PJ21&gt;0,SUM(PH21:PI21,PK21)-PJ21,"")</f>
        <v/>
      </c>
      <c r="PW21" s="11" t="str">
        <f>IF(SUM(PA21,PE21,PI21)&gt;0,SUM(PA21,PE21,PI21),"")</f>
        <v/>
      </c>
      <c r="PX21" s="11" t="str">
        <f>IF(SUM(PU21,PV21)&gt;0,SUM(PU21,PV21),"")</f>
        <v/>
      </c>
      <c r="PY21" s="11" t="str">
        <f>IF(SUM(PM21,PQ21)&gt;0,SUM(PM21,PQ21),"")</f>
        <v/>
      </c>
      <c r="PZ21" s="11" t="str">
        <f>IF(SUM(PL21:PM21,PO21:PQ21,PS21)-SUM(PN21,PR21)&gt;0,SUM(PL21:PM21,PO21:PQ21,PS21)-SUM(PN21,PR21),"")</f>
        <v/>
      </c>
      <c r="QA21" s="11" t="str">
        <f>IF(SUM(PU21,PV21,PZ21)&gt;0,SUM(PU21,PV21,PZ21),"")</f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>IF(SUM(QC21,QG21)&gt;0,SUM(QC21,QG21),"")</f>
        <v/>
      </c>
      <c r="QW21" s="40" t="str">
        <f>IF(SUM(QB21:QC21,QE21:QG21,QI21)-QD21-QH21&gt;0,SUM(QB21:QC21,QE21:QG21,QI21)-QD21-QH21,"")</f>
        <v/>
      </c>
      <c r="QX21" s="40" t="str">
        <f>IF(SUM(QJ21:QK21,QM21)-QL21&gt;0,SUM(QJ21:QK21,QM21)-QL21,"")</f>
        <v/>
      </c>
      <c r="QY21" s="40" t="str">
        <f>IF(SUM(QC21,QG21,QK21)&gt;0,SUM(QC21,QG21,QK21),"")</f>
        <v/>
      </c>
      <c r="QZ21" s="40" t="str">
        <f>IF(SUM(QW21,QX21)&gt;0,SUM(QW21,QX21),"")</f>
        <v/>
      </c>
      <c r="RA21" s="40" t="str">
        <f>IF(SUM(QO21,QS21)&gt;0,SUM(QO21,QS21),"")</f>
        <v/>
      </c>
      <c r="RB21" s="40" t="str">
        <f>IF(SUM(QN21:QO21,QQ21:QS21,QU21)-SUM(QP21,QT21)&gt;0,SUM(QN21:QO21,QQ21:QS21,QU21)-SUM(QP21,QT21),"")</f>
        <v/>
      </c>
      <c r="RC21" s="40" t="str">
        <f>IF(SUM(QW21,QX21,RB21)&gt;0,SUM(QW21,QX21,RB21),"")</f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>IF(SUM(RE21,RI21)&gt;0,SUM(RE21,RI21),"")</f>
        <v/>
      </c>
      <c r="RY21" s="11" t="str">
        <f>IF(SUM(RD21:RE21,RG21:RI21,RK21)-RF21-RJ21&gt;0,SUM(RD21:RE21,RG21:RI21,RK21)-RF21-RJ21,"")</f>
        <v/>
      </c>
      <c r="RZ21" s="11" t="str">
        <f>IF(SUM(RL21:RM21,RO21)-RN21&gt;0,SUM(RL21:RM21,RO21)-RN21,"")</f>
        <v/>
      </c>
      <c r="SA21" s="11" t="str">
        <f>IF(SUM(RE21,RI21,RM21)&gt;0,SUM(RE21,RI21,RM21),"")</f>
        <v/>
      </c>
      <c r="SB21" s="11" t="str">
        <f>IF(SUM(RY21,RZ21)&gt;0,SUM(RY21,RZ21),"")</f>
        <v/>
      </c>
      <c r="SC21" s="11" t="str">
        <f>IF(SUM(RQ21,RU21)&gt;0,SUM(RQ21,RU21),"")</f>
        <v/>
      </c>
      <c r="SD21" s="11" t="str">
        <f>IF(SUM(RP21:RQ21,RS21:RU21,RW21)-SUM(RR21,RV21)&gt;0,SUM(RP21:RQ21,RS21:RU21,RW21)-SUM(RR21,RV21),"")</f>
        <v/>
      </c>
      <c r="SE21" s="11" t="str">
        <f>IF(SUM(RY21,RZ21,SD21)&gt;0,SUM(RY21,RZ21,SD21),"")</f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>IF(SUM(SG21,SK21)&gt;0,SUM(SG21,SK21),"")</f>
        <v/>
      </c>
      <c r="TA21" s="40" t="str">
        <f>IF(SUM(SF21:SG21,SI21:SK21,SM21)-SH21-SL21&gt;0,SUM(SF21:SG21,SI21:SK21,SM21)-SH21-SL21,"")</f>
        <v/>
      </c>
      <c r="TB21" s="40" t="str">
        <f>IF(SUM(SN21:SO21,SQ21)-SP21&gt;0,SUM(SN21:SO21,SQ21)-SP21,"")</f>
        <v/>
      </c>
      <c r="TC21" s="40" t="str">
        <f>IF(SUM(SG21,SK21,SO21)&gt;0,SUM(SG21,SK21,SO21),"")</f>
        <v/>
      </c>
      <c r="TD21" s="40" t="str">
        <f>IF(SUM(TA21,TB21)&gt;0,SUM(TA21,TB21),"")</f>
        <v/>
      </c>
      <c r="TE21" s="40" t="str">
        <f>IF(SUM(SS21,SW21)&gt;0,SUM(SS21,SW21),"")</f>
        <v/>
      </c>
      <c r="TF21" s="40" t="str">
        <f>IF(SUM(SR21:SS21,SU21:SW21,SY21)-SUM(ST21,SX21)&gt;0,SUM(SR21:SS21,SU21:SW21,SY21)-SUM(ST21,SX21),"")</f>
        <v/>
      </c>
      <c r="TG21" s="40" t="str">
        <f>IF(SUM(TA21,TB21,TF21)&gt;0,SUM(TA21,TB21,TF21),"")</f>
        <v/>
      </c>
      <c r="TH21" s="26">
        <f>IF($CS21="P",BY21,(BY21+AV21)/2)</f>
        <v>17.399999999999999</v>
      </c>
      <c r="TI21" s="26">
        <f>IF($CS21="P",BZ21,(BZ21+AW21)/2)</f>
        <v>6.8</v>
      </c>
      <c r="TJ21" s="26">
        <f>IF($CS21="P",CA21,(CA21+AX21)/2)</f>
        <v>0.5</v>
      </c>
      <c r="TK21" s="26">
        <f>IF($CS21="P",CB21,(CB21+AY21)/2)</f>
        <v>0</v>
      </c>
      <c r="TL21" s="26">
        <f>IF($CS21="P",CC21,(CC21+AZ21)/2)</f>
        <v>18.3</v>
      </c>
      <c r="TM21" s="26">
        <f>IF($CS21="P",CD21,(CD21+BA21)/2)</f>
        <v>6</v>
      </c>
      <c r="TN21" s="26">
        <f>IF($CS21="P",CE21,(CE21+BB21)/2)</f>
        <v>1.5</v>
      </c>
      <c r="TO21" s="26">
        <f>IF($CS21="P",CF21,(CF21+BC21)/2)</f>
        <v>0</v>
      </c>
      <c r="TP21" s="26">
        <f>IF($CS21="P",CG21,(CG21+BD21)/2)</f>
        <v>0</v>
      </c>
      <c r="TQ21" s="26">
        <f>IF($CS21="P",CH21,(CH21+BE21)/2)</f>
        <v>0</v>
      </c>
      <c r="TR21" s="26">
        <f>IF($CS21="P",CI21,(CI21+BF21)/2)</f>
        <v>0</v>
      </c>
      <c r="TS21" s="26">
        <f>IF($CS21="P",CJ21,(CJ21+BG21)/2)</f>
        <v>0</v>
      </c>
      <c r="TT21" s="26">
        <f>IF($CS21="P",CK21,(CK21+BH21)/2)</f>
        <v>0</v>
      </c>
      <c r="TU21" s="26">
        <f>IF($CS21="P",CL21,(CL21+BI21)/2)</f>
        <v>0</v>
      </c>
      <c r="TV21" s="26">
        <f>IF($CS21="P",CM21,(CM21+BJ21)/2)</f>
        <v>0</v>
      </c>
      <c r="TW21" s="26">
        <f>IF($CS21="P",CN21,(CN21+BK21)/2)</f>
        <v>0</v>
      </c>
      <c r="TX21" s="26">
        <f>IF($CS21="P",CO21,(CO21+BL21)/2)</f>
        <v>0</v>
      </c>
      <c r="TY21" s="26">
        <f>IF($CS21="P",CP21,(CP21+BM21)/2)</f>
        <v>0</v>
      </c>
      <c r="TZ21" s="26">
        <f>IF($CS21="P",CQ21,(CQ21+BN21)/2)</f>
        <v>0</v>
      </c>
      <c r="UA21" s="26">
        <f>IF($CS21="P",CR21,(CR21+BO21)/2)</f>
        <v>0</v>
      </c>
      <c r="UB21" s="28" t="s">
        <v>53</v>
      </c>
      <c r="UC21" s="11">
        <f>IF(SUM(TI21,TM21)&gt;0,SUM(TI21,TM21),"")</f>
        <v>12.8</v>
      </c>
      <c r="UD21" s="11">
        <f>IF(SUM(TH21:TI21,TK21:TM21,TO21)-TJ21-TN21&gt;0,SUM(TH21:TI21,TK21:TM21,TO21)-TJ21-TN21,"")</f>
        <v>46.5</v>
      </c>
      <c r="UE21" s="11" t="str">
        <f>IF(SUM(TP21:TQ21,TS21)-TR21&gt;0,SUM(TP21:TQ21,TS21)-TR21,"")</f>
        <v/>
      </c>
      <c r="UF21" s="11">
        <f>IF(SUM(TI21,TM21,TQ21)&gt;0,SUM(TI21,TM21,TQ21),"")</f>
        <v>12.8</v>
      </c>
      <c r="UG21" s="11">
        <f>IF(SUM(UD21,UE21)&gt;0,SUM(UD21,UE21),"")</f>
        <v>46.5</v>
      </c>
      <c r="UH21" s="11" t="str">
        <f>IF(SUM(TU21,TY21)&gt;0,SUM(TU21,TY21),"")</f>
        <v/>
      </c>
      <c r="UI21" s="11" t="str">
        <f>IF(SUM(TT21:TU21,TW21:TY21,UA21)-SUM(TV21,TZ21)&gt;0,SUM(TT21:TU21,TW21:TY21,UA21)-SUM(TV21,TZ21),"")</f>
        <v/>
      </c>
      <c r="UJ21" s="11">
        <f>IF(SUM(UD21,UE21,UI21)&gt;0,SUM(UD21,UE21,UI21),"")</f>
        <v>46.5</v>
      </c>
    </row>
    <row r="22" spans="1:556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201</v>
      </c>
      <c r="C22" s="4" t="s">
        <v>5</v>
      </c>
      <c r="D22" s="4">
        <v>2007</v>
      </c>
      <c r="E22" s="9">
        <f>SUM(J22:P22)+SUM(J22:M22)*0.0000001+SUM(J22)*0.0000000000001</f>
        <v>148.00000975000512</v>
      </c>
      <c r="F22" s="3" t="str">
        <f>IF(OR(AND(AN22&gt;=AU$34,AO22&gt;=AU$38,AN22&lt;&gt;"",AM22=""),AND(AS22&gt;=AU$34,AT22&gt;=AU$38,AS22&lt;&gt;"",AM22=""),AND(BQ22&gt;=BX$34,BR22&gt;=BX$38,BQ22&lt;&gt;"",BP22=""),AND(BV22&gt;=BX$34,BW22&gt;=BX$38,BV22&lt;&gt;"",BP22=""),AND(CT22&gt;=DA$34,CU22&gt;=DA$38,CT22&lt;&gt;"",CS22=""),AND(CY22&gt;=DA$34,CZ22&gt;=DA$38,CY22&lt;&gt;""),AND(DX22&gt;=EE$34,DY22&gt;=EE$38,DX22&lt;&gt;""),AND(EC22&gt;=EE$34,ED22&gt;=EE$38,EC22&lt;&gt;""),AND(EZ22&gt;=FG$34,FA22&gt;=FG$38,EZ22&lt;&gt;""),AND(FE22&gt;=FG$34,FF22&gt;=FG$38,FE22&lt;&gt;""),AND(GB22&gt;=GI$34,GC22&gt;=GI$38,GB22&lt;&gt;""),AND(GG22&gt;=GI$34,GH22&gt;=GI$38,GG22&lt;&gt;""),AND(HD22&gt;=HK$34,HE22&gt;=HK$38,HD22&lt;&gt;""),AND(HI22&gt;=HK$34,HJ22&gt;=HK$38,HI22&lt;&gt;""),AND(IF22&gt;=IM$34,IG22&gt;=IM$38,IF22&lt;&gt;""),AND(IK22&gt;=IM$34,IL22&gt;=IM$38,IK22&lt;&gt;""),AND(JH22&gt;=JO$34,JI22&gt;=JO$38,JH22&lt;&gt;""),AND(JM22&gt;=JO$34,JN22&gt;=JO$38,JM22&lt;&gt;""),AND(KJ22&gt;=KQ$34,KK22&gt;=KQ$38,KJ22&lt;&gt;""),AND(KO22&gt;=KQ$34,KP22&gt;=KQ$38,KO22&lt;&gt;""),AND(LL22&gt;=LS$34,LM22&gt;=LS$38,LL22&lt;&gt;""),AND(LQ22&gt;=LS$34,LR22&gt;=LS$38,LQ22&lt;&gt;""),AND(MN22&gt;=MU$34,MO22&gt;=MU$38,MN22&lt;&gt;""),AND(MS22&gt;=MU$34,MT22&gt;=MU$38,MS22&lt;&gt;""),AND(NP22&gt;=NW$34,NQ22&gt;=NW$38,NP22&lt;&gt;""),AND(NU22&gt;=NW$34,NV22&gt;=NW$38,NU22&lt;&gt;""),AND(OR22&gt;=OY$34,OS22&gt;=OY$38,OR22&lt;&gt;""),AND(OW22&gt;=OY$34,OX22&gt;=OY$38,OW22&lt;&gt;""),AND(PT22&gt;=QA$34,PU22&gt;=QA$38,PT22&lt;&gt;""),AND(PY22&gt;=QA$34,PZ22&gt;=QA$38,PY22&lt;&gt;""),AND(QV22&gt;=RC$34,QW22&gt;=RC$38,QV22&lt;&gt;""),AND(RA22&gt;=RC$34,RB22&gt;=RC$38,RA22&lt;&gt;""),AND(RX22&gt;=SE$34,RY22&gt;=SE$38,RX22&lt;&gt;""),AND(SC22&gt;=SE$34,SD22&gt;=SE$38,SC22&lt;&gt;""),AND(SZ22&gt;=TG$34,TA22&gt;=TG$38,SZ22&lt;&gt;""),AND(TF22&gt;=TG$34,TG22&gt;=TG$38,TF22&lt;&gt;"")),"P","")</f>
        <v/>
      </c>
      <c r="G22" s="3" t="str">
        <f>IF(OR(AND(AO22&gt;=AU$38,AO22&lt;&gt;"",AM22=""),AND(AT22&gt;=AU$38,AT22&lt;&gt;"",AM22=""),AND(BR22&gt;=BX$38,BR22&lt;&gt;"",BP22=""),AND(BW22&gt;=BX$38,BW22&lt;&gt;"",BP22=""),AND(CU22&gt;=DA$38,CU22&lt;&gt;"",CS22=""),AND(CZ22&gt;=DA$38,CZ22&lt;&gt;"",CS22=""),AND(DY22&gt;=EE$38,DY22&lt;&gt;""),AND(ED22&gt;=EE$38,ED22&lt;&gt;""),AND(FA22&gt;=FG$38,FA22&lt;&gt;""),AND(FF22&gt;=FG$38,FF22&lt;&gt;""),AND(GC22&gt;=GI$38,GC22&lt;&gt;""),AND(GH22&gt;=GI$38,GH22&lt;&gt;""),AND(HE22&gt;=HK$38,HE22&lt;&gt;""),AND(HJ22&gt;=HK$38,HJ22&lt;&gt;""),AND(IG22&gt;=IM$38,IG22&lt;&gt;""),AND(IL22&gt;=IM$38,IL22&lt;&gt;""),AND(JI22&gt;=JO$38,JI22&lt;&gt;""),AND(JN22&gt;=JO$38,JN22&lt;&gt;""),AND(KK22&gt;=KQ$38,KK22&lt;&gt;""),AND(KP22&gt;=KQ$38,KP22&lt;&gt;""),AND(LM22&gt;=LS$38,LM22&lt;&gt;""),AND(LR22&gt;=LS$38,LR22&lt;&gt;""),AND(MO22&gt;=MU$38,MO22&lt;&gt;""),AND(MT22&gt;=MU$38,MT22&lt;&gt;""),AND(NQ22&gt;=NW$38,NQ22&lt;&gt;""),AND(NV22&gt;=NW$38,NV22&lt;&gt;""),AND(OS22&gt;=OY$38,OS22&lt;&gt;""),AND(OX22&gt;=OY$38,OX22&lt;&gt;""),AND(PU22&gt;=QA$38,PU22&lt;&gt;""),AND(PZ22&gt;=QA$38,PZ22&lt;&gt;""),AND(QW22&gt;=RC$38,QW22&lt;&gt;""),AND(RB22&gt;=RC$38,RB22&lt;&gt;""),AND(RY22&gt;=SE$38,RY22&lt;&gt;""),AND(SD22&gt;=SE$38,SD22&lt;&gt;""),AND(TA22&gt;=TG$38,TA22&lt;&gt;""),AND(TG22&gt;=TG$38,TG22&lt;&gt;"")),"P","")</f>
        <v/>
      </c>
      <c r="H22" s="36" t="str">
        <f>IF(AND(G22="P",F22=""),"No DD",IF(OR(AND(AQ22&gt;=AU$37,AR22&gt;=AU$41,AQ22&lt;&gt;"",AM22=""),AND(AS22&gt;=AU$37,AT22&gt;=AU$41,AS22&lt;&gt;"",AM22=""),AND(BT22&gt;=BX$37,BU22&gt;=BX$41,BT22&lt;&gt;"",BP22=""),AND(BV22&gt;=BX$37,BW22&gt;=BX$41,BV22&lt;&gt;"",BP22=""),AND(CW22&gt;=DA$37,CX22&gt;=DA$41,CW22&lt;&gt;"",CS22=""),AND(CY22&gt;=DA$37,CZ22&gt;=DA$41,CY22&lt;&gt;"",CS22=""),AND(EA22&gt;=EE$37,EB22&gt;=EE$41,EA22&lt;&gt;""),AND(EC22&gt;=EE$37,ED22&gt;=EE$41,EC22&lt;&gt;""),AND(FC22&gt;=FG$37,FD22&gt;=FG$41,FC22&lt;&gt;""),AND(FE22&gt;=FG$37,FF22&gt;=FG$41,FE22&lt;&gt;""),AND(GE22&gt;=GI$37,GF22&gt;=GI$41,GE22&lt;&gt;""),AND(GG22&gt;=GI$37,GH22&gt;=GI$41,GG22&lt;&gt;""),AND(HG22&gt;=HK$37,HH22&gt;=HK$41,HG22&lt;&gt;""),AND(HI22&gt;=HK$37,HJ22&gt;=HK$41,HI22&lt;&gt;""),AND(II22&gt;=IM$37,IJ22&gt;=IM$41,II22&lt;&gt;""),AND(IK22&gt;=IM$37,IL22&gt;=IM$41,IK22&lt;&gt;""),AND(JK22&gt;=JO$37,JL22&gt;=JO$41,JK22&lt;&gt;""),AND(JM22&gt;=JO$37,JN22&gt;=JO$41,JM22&lt;&gt;""),AND(KM22&gt;=KQ$37,KN22&gt;=KQ$41,KM22&lt;&gt;""),AND(KO22&gt;=KQ$37,KP22&gt;=KQ$41,KO22&lt;&gt;""),AND(LO22&gt;=LS$37,LP22&gt;=LS$41,LO22&lt;&gt;""),AND(LQ22&gt;=LS$37,LR22&gt;=LS$41,LQ22&lt;&gt;""),AND(MQ22&gt;=MU$37,MR22&gt;=MU$41,MQ22&lt;&gt;""),AND(MS22&gt;=MU$37,MT22&gt;=MU$41,MS22&lt;&gt;""),AND(NS22&gt;=NW$37,NT22&gt;=NW$41,NS22&lt;&gt;""),AND(NU22&gt;=NW$37,NV22&gt;=NW$41,NU22&lt;&gt;""),AND(OU22&gt;=OY$37,OV22&gt;=OY$41,OU22&lt;&gt;""),AND(OW22&gt;=OY$37,OX22&gt;=OY$41,OW22&lt;&gt;""),AND(PW22&gt;=QA$37,PX22&gt;=QA$41,PW22&lt;&gt;""),AND(PY22&gt;=QA$37,PZ22&gt;=QA$41,PY22&lt;&gt;""),AND(QY22&gt;=RC$37,QZ22&gt;=RC$41,QY22&lt;&gt;""),AND(RA22&gt;=RC$37,RB22&gt;=RC$41,RA22&lt;&gt;""),AND(SA22&gt;=SE$37,SB22&gt;=SE$41,SA22&lt;&gt;""),AND(SC22&gt;=SE$37,SD22&gt;=SE$41,SC22&lt;&gt;""),AND(TC22&gt;=TG$37,TD22&gt;=TG$41,TC22&lt;&gt;""),AND(TE22&gt;=TG$37,TF22&gt;=TG$41,TE22&lt;&gt;"")),"Merit",IF(OR(AND(AQ22&gt;=AU$36,AR22&gt;=AU$40,AQ22&lt;&gt;"",AM22=""),AND(AS22&gt;=AU$36,AT22&gt;=AU$40,AS22&lt;&gt;"",AM22=""),AND(BT22&gt;=BX$36,BU22&gt;=BX$40,BT22&lt;&gt;"",BP22=""),AND(BV22&gt;=BX$36,BW22&gt;=BX$40,BV22&lt;&gt;"",BP22=""),AND(CW22&gt;=DA$36,CX22&gt;=DA$40,CW22&lt;&gt;"",CS22=""),AND(CY22&gt;=DA$36,CZ22&gt;=DA$40,CY22&lt;&gt;"",CS22=""),AND(EA22&gt;=EE$36,EB22&gt;=EE$40,EA22&lt;&gt;""),AND(EC22&gt;=EE$36,ED22&gt;=EE$40,EC22&lt;&gt;""),AND(FC22&gt;=FG$36,FD22&gt;=FG$40,FC22&lt;&gt;""),AND(FE22&gt;=FG$36,FF22&gt;=FG$40,FE22&lt;&gt;""),AND(GE22&gt;=GI$36,GF22&gt;=GI$40,GE22&lt;&gt;""),AND(GG22&gt;=GI$36,GH22&gt;=GI$40,GG22&lt;&gt;""),AND(HG22&gt;=HK$36,HH22&gt;=HK$40,HG22&lt;&gt;""),AND(HI22&gt;=HK$36,HJ22&gt;=HK$40,HI22&lt;&gt;""),AND(II22&gt;=IM$36,IJ22&gt;=IM$40,II22&lt;&gt;""),AND(IK22&gt;=IM$36,IL22&gt;=IM$40,IK22&lt;&gt;""),AND(JK22&gt;=JO$36,JL22&gt;=JO$40,JK22&lt;&gt;""),AND(JM22&gt;=JO$36,JN22&gt;=JO$40,JM22&lt;&gt;""),AND(KM22&gt;=KQ$36,KN22&gt;=KQ$40,KM22&lt;&gt;""),AND(KO22&gt;=KQ$36,KP22&gt;=KQ$40,KO22&lt;&gt;""),AND(LO22&gt;=LS$36,LP22&gt;=LS$40,LO22&lt;&gt;""),AND(LQ22&gt;=LS$36,LR22&gt;=LS$40,LQ22&lt;&gt;""),AND(MQ22&gt;=MU$36,MR22&gt;=MU$40,MQ22&lt;&gt;""),AND(MS22&gt;=MU$36,MT22&gt;=MU$40,MS22&lt;&gt;""),AND(NS22&gt;=NW$36,NT22&gt;=NW$40,NS22&lt;&gt;""),AND(NU22&gt;=NW$36,NV22&gt;=NW$40,NU22&lt;&gt;""),AND(OU22&gt;=OY$36,OV22&gt;=OY$40,OU22&lt;&gt;""),AND(OW22&gt;=OY$36,OX22&gt;=OY$40,OW22&lt;&gt;""),AND(PW22&gt;=QA$36,PX22&gt;=QA$40,PW22&lt;&gt;""),AND(PY22&gt;=QA$36,PZ22&gt;=QA$40,PY22&lt;&gt;""),AND(QY22&gt;=RC$36,QZ22&gt;=RC$40,QY22&lt;&gt;""),AND(RA22&gt;=RC$36,RB22&gt;=RC$40,RA22&lt;&gt;""),AND(SA22&gt;=SE$36,SB22&gt;=SE$40,SA22&lt;&gt;""),AND(SC22&gt;=SE$36,SD22&gt;=SE$40,SC22&lt;&gt;""),AND(TC22&gt;=TG$36,TD22&gt;=TG$40,TC22&lt;&gt;""),AND(TE22&gt;=TG$36,TF22&gt;=TG$40,TE22&lt;&gt;"")),"Excellence",IF(I22="P","Worlds Team",IF(F22="P","National Team","")))))</f>
        <v/>
      </c>
      <c r="I22" s="3" t="str">
        <f>IF(OR(AND(AQ22&gt;=AU$35,AR22&gt;=AU$39,AQ22&lt;&gt;"",AM22=""),AND(AS22&gt;=AU$35,AT22&gt;=AU$39,AS22&lt;&gt;"",AM22=""),AND(BT22&gt;=BX$35,BU22&gt;=BX$39,BT22&lt;&gt;"",BP22=""),AND(BV22&gt;=BX$35,BW22&gt;=BX$39,BV22&lt;&gt;"",BP22=""),AND(CW22&gt;=DA$35,CX22&gt;=DA$39,CW22&lt;&gt;"",CS22=""),AND(CY22&gt;=DA$35,CZ22&gt;=DA$39,CY22&lt;&gt;"",CS22=""),AND(EA22&gt;=EE$35,EB22&gt;=EE$39,EA22&lt;&gt;""),AND(EC22&gt;=EE$35,ED22&gt;=EE$39,EC22&lt;&gt;""),AND(FC22&gt;=FG$35,FD22&gt;=FG$39,FC22&lt;&gt;""),AND(FE22&gt;=FG$35,FF22&gt;=FG$39,FE22&lt;&gt;""),AND(GE22&gt;=GI$35,GF22&gt;=GI$39,GE22&lt;&gt;""),AND(GG22&gt;=GI$35,GH22&gt;=GI$39,GG22&lt;&gt;""),AND(HG22&gt;=HK$35,HH22&gt;=HK$39,HG22&lt;&gt;""),AND(HI22&gt;=HK$35,HJ22&gt;=HK$39,HI22&lt;&gt;""),AND(II22&gt;=IM$35,IJ22&gt;=IM$39,II22&lt;&gt;""),AND(IK22&gt;=IM$35,IL22&gt;=IM$39,IK22&lt;&gt;""),AND(JK22&gt;=JO$35,JL22&gt;=JO$39,JK22&lt;&gt;""),AND(JM22&gt;=JO$35,JN22&gt;=JO$39,JM22&lt;&gt;""),AND(KM22&gt;=KQ$35,KN22&gt;=KQ$39,KM22&lt;&gt;""),AND(KO22&gt;=KQ$35,KP22&gt;=KQ$39,KO22&lt;&gt;""),AND(LO22&gt;=LS$35,LP22&gt;=LS$39,LO22&lt;&gt;""),AND(LQ22&gt;=LS$35,LR22&gt;=LS$39,LQ22&lt;&gt;""),AND(MQ22&gt;=MU$35,MR22&gt;=MU$39,MQ22&lt;&gt;""),AND(MS22&gt;=MU$35,MT22&gt;=MU$39,MS22&lt;&gt;""),AND(NS22&gt;=NW$35,NT22&gt;=NW$39,NS22&lt;&gt;""),AND(NU22&gt;=NW$35,NV22&gt;=NW$39,NU22&lt;&gt;""),AND(OU22&gt;=OY$35,OV22&gt;=OY$39,OU22&lt;&gt;""),AND(OW22&gt;=OY$35,OX22&gt;=OY$39,OW22&lt;&gt;""),AND(PW22&gt;=QA$35,PX22&gt;=QA$39,PW22&lt;&gt;""),AND(PY22&gt;=QA$35,PZ22&gt;=QA$39,PY22&lt;&gt;""),AND(QY22&gt;=RC$35,QZ22&gt;=RC$39,QY22&lt;&gt;""),AND(RA22&gt;=RC$35,RB22&gt;=RC$39,RA22&lt;&gt;""),AND(SA22&gt;=SE$35,SB22&gt;=SE$39,SA22&lt;&gt;""),AND(SC22&gt;=SE$35,SD22&gt;=SE$39,SC22&lt;&gt;""),AND(TC22&gt;=TG$35,TD22&gt;=TG$39,TC22&lt;&gt;""),AND(TE22&gt;=TG$35,TF22&gt;=TG$39,TE22&lt;&gt;"")),"P","")</f>
        <v/>
      </c>
      <c r="J22" s="8">
        <f>IF(COUNT(AO22,BR22,CU22)&gt;0,LARGE((AO22,BR22,CU22),1),0)</f>
        <v>51.099999999999994</v>
      </c>
      <c r="K22" s="8" t="str">
        <f>IF(J22=0,"",IF(J22=CU22,$BY$1,IF(J22=BR22,$AV$1,IF(J22=AO22,$S$1,""))))</f>
        <v>2024 3rd Domestic Trial</v>
      </c>
      <c r="L22" s="8">
        <f>IF(COUNT(AO22,BR22,CU22)&gt;1,LARGE((AO22,BR22,CU22),2),0)</f>
        <v>46.4</v>
      </c>
      <c r="M22" s="8" t="str">
        <f>IF(K22=0,"",IF(AND(L22=J22,L22=AO22,K22=BR22),$S$1,IF(AND(L22=J22,L22=AO22,L22=CU22),$S$1,IF(AND(L22=J22,L22=CU22,L22=BR22),$AV$1,IF(L22=CU22,$BY$1,IF(L22=BR22,$AV$1,IF(L22=AO22,$S$1,"")))))))</f>
        <v>2025 Elite Canada</v>
      </c>
      <c r="N22" s="8">
        <f>IF(MAX(AT22,BW22,CZ22)&gt;0,MAX(AT22,BW22,CZ22),0)</f>
        <v>50.5</v>
      </c>
      <c r="O22" s="8" t="str">
        <f>IF(N22=0,"",IF(N22=CZ22,$BY$1,IF(N22=BW22,$AV$1,IF(N22=AT22,$S$1,""))))</f>
        <v>2024 3rd Domestic Trial</v>
      </c>
      <c r="P22" s="8" t="str">
        <f>IF(MAX(DB22:DC22)&gt;0,MAX(DB22:DC22),"")</f>
        <v/>
      </c>
      <c r="Q22" s="11" t="str">
        <f>IF(P22="","",IF(P22=DB22,"("&amp;DB$2&amp;")",IF(P22=DC22,"("&amp;DC$2&amp;")")))</f>
        <v/>
      </c>
      <c r="R22" s="8" t="str">
        <f>IF(P22="","",IF(P22=DB22,IF(P22+IF(L22="",0,L22)=TA22,$SF$1,IF(P22+IF(L22="",0,L22)=RY22,$RD$1,IF(P22+IF(L22="",0,L22)=QW22,$QB$1,IF(P22+IF(L22="",0,L22)=PU22,$OZ$1,IF(P22+IF(L22="",0,L22)=OS22,$NX$1,IF(P22+IF(L22="",0,L22)=NQ22,$MV$1,IF(P22+IF(L22="",0,L22)=MO22,$LT$1,IF(P22+IF(L22="",0,L22)=LM22,$KR$1,IF(P22+IF(L22="",0,L22)=KK22,$JP$1,IF(P22+IF(L22="",0,L22)=JI22,$IN$1,IF(P22+IF(L22="",0,L22)=IG22,$HL$1,IF(P22+IF(L22="",0,L22)=HE22,$GJ$1,IF(P22+IF(L22="",0,L22)=GC22,$FH$1,IF(P22+IF(L22="",0,L22)=FA22,$EF$1,IF(P22+IF(L22="",0,L22)=DY22,$DD$1))))))))))))))),IF(P22=DC22,IF(P22+IF(N22="",0,N22)=TF22,$SF$1,IF(P22+IF(N22="",0,N22)=SD22,$RD$1,IF(P22+IF(N22="",0,N22)=RB22,$QB$1,IF(P22+IF(N22="",0,N22)=PZ22,$OZ$1,IF(P22+IF(N22="",0,N22)=OX22,$NX$1,IF(P22+IF(N22="",0,N22)=NV22,$MV$1,IF(P22+IF(N22="",0,N22)=MT22,$LT$1,IF(P22+IF(N22="",0,N22)=LR22,$KR$1,IF(P22+IF(N22="",0,N22)=KP22,$JP$1,IF(P22+IF(N22="",0,N22)=JN22,$IN$1,IF(P22+IF(N22="",0,N22)=IL22,$HL$1,IF(P22+IF(N22="",0,N22)=HJ22,$GJ$1,IF(P22+IF(N22="",0,N22)=GH22,$FH$1,IF(P22+IF(N22="",0,N22)=FF22,$EF$1,IF(P22+IF(N22="",0,N22)=ED22,$DD$1))))))))))))))))))</f>
        <v/>
      </c>
      <c r="S22" s="19">
        <v>18.899999999999999</v>
      </c>
      <c r="T22" s="19">
        <v>7.2</v>
      </c>
      <c r="U22" s="19">
        <v>0.6</v>
      </c>
      <c r="V22" s="19"/>
      <c r="W22" s="19">
        <v>18.8</v>
      </c>
      <c r="X22" s="19">
        <v>6.8</v>
      </c>
      <c r="Y22" s="19">
        <v>0</v>
      </c>
      <c r="Z22" s="19"/>
      <c r="AA22" s="19">
        <v>18.7</v>
      </c>
      <c r="AB22" s="19">
        <v>6</v>
      </c>
      <c r="AC22" s="19">
        <v>0</v>
      </c>
      <c r="AD22" s="19"/>
      <c r="AE22" s="19">
        <v>18.7</v>
      </c>
      <c r="AF22" s="19">
        <v>7.2</v>
      </c>
      <c r="AG22" s="19">
        <v>0.6</v>
      </c>
      <c r="AH22" s="19"/>
      <c r="AI22" s="19">
        <v>18.600000000000001</v>
      </c>
      <c r="AJ22" s="19">
        <v>6.8</v>
      </c>
      <c r="AK22" s="19">
        <v>0.2</v>
      </c>
      <c r="AL22" s="19"/>
      <c r="AM22" s="27"/>
      <c r="AN22" s="40">
        <f>IF(SUM(T22,X22)&gt;0,SUM(T22,X22),"")</f>
        <v>14</v>
      </c>
      <c r="AO22" s="40">
        <f>IF(SUM(S22:T22,V22:X22,Z22)-U22-Y22&gt;0,SUM(S22:T22,V22:X22,Z22)-U22-Y22,"")</f>
        <v>51.099999999999994</v>
      </c>
      <c r="AP22" s="40">
        <f>IF(SUM(AA22:AB22,AD22)-AC22&gt;0,SUM(AA22:AB22,AD22)-AC22,"")</f>
        <v>24.7</v>
      </c>
      <c r="AQ22" s="40">
        <f>IF(SUM(T22,X22,AB22)&gt;0,SUM(T22,X22,AB22),"")</f>
        <v>20</v>
      </c>
      <c r="AR22" s="40">
        <f>IF(SUM(AO22,AP22)&gt;0,SUM(AO22,AP22),"")</f>
        <v>75.8</v>
      </c>
      <c r="AS22" s="40">
        <f>IF(SUM(AF22,AJ22)&gt;0,SUM(AF22,AJ22),"")</f>
        <v>14</v>
      </c>
      <c r="AT22" s="40">
        <f>IF(SUM(AE22:AF22,AH22:AJ22,AL22)-SUM(AG22,AK22)&gt;0,SUM(AE22:AF22,AH22:AJ22,AL22)-SUM(AG22,AK22),"")</f>
        <v>50.5</v>
      </c>
      <c r="AU22" s="40">
        <f>IF(SUM(AO22,AP22,AT22)&gt;0,SUM(AO22,AP22,AT22),"")</f>
        <v>126.3</v>
      </c>
      <c r="AV22" s="18">
        <v>19</v>
      </c>
      <c r="AW22" s="18">
        <v>7.2</v>
      </c>
      <c r="AX22" s="18">
        <v>0.2</v>
      </c>
      <c r="AY22" s="18">
        <v>0</v>
      </c>
      <c r="AZ22" s="18">
        <v>16.2</v>
      </c>
      <c r="BA22" s="18">
        <v>6</v>
      </c>
      <c r="BB22" s="18">
        <v>1.8</v>
      </c>
      <c r="BC22" s="18">
        <v>0</v>
      </c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>
        <f>IF(SUM(AW22,BA22)&gt;0,SUM(AW22,BA22),"")</f>
        <v>13.2</v>
      </c>
      <c r="BR22" s="11">
        <f>IF(SUM(AV22:AW22,AY22:BA22,BC22)-AX22-BB22&gt;0,SUM(AV22:AW22,AY22:BA22,BC22)-AX22-BB22,"")</f>
        <v>46.4</v>
      </c>
      <c r="BS22" s="11" t="str">
        <f>IF(SUM(BD22:BE22,BG22)-BF22&gt;0,SUM(BD22:BE22,BG22)-BF22,"")</f>
        <v/>
      </c>
      <c r="BT22" s="11">
        <f>IF(SUM(AW22,BA22,BE22)&gt;0,SUM(AW22,BA22,BE22),"")</f>
        <v>13.2</v>
      </c>
      <c r="BU22" s="11">
        <f>IF(SUM(BR22,BS22)&gt;0,SUM(BR22,BS22),"")</f>
        <v>46.4</v>
      </c>
      <c r="BV22" s="11" t="str">
        <f>IF(SUM(BI22,BM22)&gt;0,SUM(BI22,BM22),"")</f>
        <v/>
      </c>
      <c r="BW22" s="11" t="str">
        <f>IF(SUM(BH22:BI22,BK22:BM22,BO22)-SUM(BJ22,BN22)&gt;0,SUM(BH22:BI22,BK22:BM22,BO22)-SUM(BJ22,BN22),"")</f>
        <v/>
      </c>
      <c r="BX22" s="11">
        <f>IF(SUM(BR22,BS22,BW22)&gt;0,SUM(BR22,BS22,BW22),"")</f>
        <v>46.4</v>
      </c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 t="str">
        <f>IF(SUM(BZ22,CD22)&gt;0,SUM(BZ22,CD22),"")</f>
        <v/>
      </c>
      <c r="CU22" s="40" t="str">
        <f>IF(SUM(BY22:BZ22,CB22:CD22,CF22)-CA22-CE22&gt;0,SUM(BY22:BZ22,CB22:CD22,CF22)-CA22-CE22,"")</f>
        <v/>
      </c>
      <c r="CV22" s="40" t="str">
        <f>IF(SUM(CG22:CH22,CJ22)-CI22&gt;0,SUM(CG22:CH22,CJ22)-CI22,"")</f>
        <v/>
      </c>
      <c r="CW22" s="40" t="str">
        <f>IF(SUM(BZ22,CD22,CH22)&gt;0,SUM(BZ22,CD22,CH22),"")</f>
        <v/>
      </c>
      <c r="CX22" s="40" t="str">
        <f>IF(SUM(CU22,CV22)&gt;0,SUM(CU22,CV22),"")</f>
        <v/>
      </c>
      <c r="CY22" s="40" t="str">
        <f>IF(SUM(CL22,CP22)&gt;0,SUM(CL22,CP22),"")</f>
        <v/>
      </c>
      <c r="CZ22" s="40" t="str">
        <f>IF(SUM(CK22:CL22,CN22:CP22,CR22)-SUM(CM22,CQ22)&gt;0,SUM(CK22:CL22,CN22:CP22,CR22)-SUM(CM22,CQ22),"")</f>
        <v/>
      </c>
      <c r="DA22" s="40" t="str">
        <f>IF(SUM(CU22,CV22,CZ22)&gt;0,SUM(CU22,CV22,CZ22),"")</f>
        <v/>
      </c>
      <c r="DB22" s="51" t="str">
        <f>IF(MAX(DY22,FA22,GC22,HE22,IG22,JI22,KK22,LM22,MO22,NQ22,OS22,PU22,QW22,RY22,TA22)-IF(L22="",0,L22)&gt;0.001,MAX(DY22,FA22,GC22,HE22,IG22,JI22,KK22,LM22,MO22,NQ22,OS22,PU22,QW22,RY22,TA22)-IF(L22="",0,L22),"")</f>
        <v/>
      </c>
      <c r="DC22" s="51" t="str">
        <f>IF(MAX(ED22,FF22,GH22,HJ22,IL22,JN22,KP22,LR22,MT22,NV22,OX22,PZ22,RB22,SD22,TF22)-IF(N22="",0,N22)&gt;0.001,MAX(ED22,FF22,GH22,HJ22,IL22,JN22,KP22,LR22,MT22,NV22,OX22,PZ22,RB22,SD22,TF22)-IF(N22="",0,N22),"")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IF(SUM(DE22,DI22)&gt;0,SUM(DE22,DI22),"")</f>
        <v/>
      </c>
      <c r="DY22" s="40" t="str">
        <f>IF(SUM(DD22:DE22,DG22:DI22,DK22)-DF22-DJ22&gt;0,SUM(DD22:DE22,DG22:DI22,DK22)-DF22-DJ22,"")</f>
        <v/>
      </c>
      <c r="DZ22" s="40" t="str">
        <f>IF(SUM(DL22:DM22,DO22)-DN22&gt;0,SUM(DL22:DM22,DO22)-DN22,"")</f>
        <v/>
      </c>
      <c r="EA22" s="40" t="str">
        <f>IF(SUM(DE22,DI22,DM22)&gt;0,SUM(DE22,DI22,DM22),"")</f>
        <v/>
      </c>
      <c r="EB22" s="40" t="str">
        <f>IF(SUM(DY22,DZ22)&gt;0,SUM(DY22,DZ22),"")</f>
        <v/>
      </c>
      <c r="EC22" s="40" t="str">
        <f>IF(SUM(DQ22,DU22)&gt;0,SUM(DQ22,DU22),"")</f>
        <v/>
      </c>
      <c r="ED22" s="40" t="str">
        <f>IF(SUM(DP22:DQ22,DS22:DU22,DW22)-SUM(DR22,DV22)&gt;0,SUM(DP22:DQ22,DS22:DU22,DW22)-SUM(DR22,DV22),"")</f>
        <v/>
      </c>
      <c r="EE22" s="40" t="str">
        <f>IF(SUM(DY22,DZ22,ED22)&gt;0,SUM(DY22,DZ22,ED22),"")</f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>IF(SUM(EG22,EK22)&gt;0,SUM(EG22,EK22),"")</f>
        <v/>
      </c>
      <c r="FA22" s="11" t="str">
        <f>IF(SUM(EF22:EG22,EI22:EK22,EM22)-EH22-EL22&gt;0,SUM(EF22:EG22,EI22:EK22,EM22)-EH22-EL22,"")</f>
        <v/>
      </c>
      <c r="FB22" s="11" t="str">
        <f>IF(SUM(EN22:EO22,EQ22)-EP22&gt;0,SUM(EN22:EO22,EQ22)-EP22,"")</f>
        <v/>
      </c>
      <c r="FC22" s="11" t="str">
        <f>IF(SUM(EG22,EK22,EO22)&gt;0,SUM(EG22,EK22,EO22),"")</f>
        <v/>
      </c>
      <c r="FD22" s="11" t="str">
        <f>IF(SUM(FA22,FB22)&gt;0,SUM(FA22,FB22),"")</f>
        <v/>
      </c>
      <c r="FE22" s="11" t="str">
        <f>IF(SUM(ES22,EW22)&gt;0,SUM(ES22,EW22),"")</f>
        <v/>
      </c>
      <c r="FF22" s="11" t="str">
        <f>IF(SUM(ER22:ES22,EU22:EW22,EY22)-SUM(ET22,EX22)&gt;0,SUM(ER22:ES22,EU22:EW22,EY22)-SUM(ET22,EX22),"")</f>
        <v/>
      </c>
      <c r="FG22" s="11" t="str">
        <f>IF(SUM(FA22,FB22,FF22)&gt;0,SUM(FA22,FB22,FF22),"")</f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>IF(SUM(FI22,FM22)&gt;0,SUM(FI22,FM22),"")</f>
        <v/>
      </c>
      <c r="GC22" s="40" t="str">
        <f>IF(SUM(FH22:FI22,FK22:FM22,FO22)-FJ22-FN22&gt;0,SUM(FH22:FI22,FK22:FM22,FO22)-FJ22-FN22,"")</f>
        <v/>
      </c>
      <c r="GD22" s="40" t="str">
        <f>IF(SUM(FP22:FQ22,FS22)-FR22&gt;0,SUM(FP22:FQ22,FS22)-FR22,"")</f>
        <v/>
      </c>
      <c r="GE22" s="40" t="str">
        <f>IF(SUM(FI22,FM22,FQ22)&gt;0,SUM(FI22,FM22,FQ22),"")</f>
        <v/>
      </c>
      <c r="GF22" s="40" t="str">
        <f>IF(SUM(GC22,GD22)&gt;0,SUM(GC22,GD22),"")</f>
        <v/>
      </c>
      <c r="GG22" s="40" t="str">
        <f>IF(SUM(FU22,FY22)&gt;0,SUM(FU22,FY22),"")</f>
        <v/>
      </c>
      <c r="GH22" s="40" t="str">
        <f>IF(SUM(FT22:FU22,FW22:FY22,GA22)-SUM(FV22,FZ22)&gt;0,SUM(FT22:FU22,FW22:FY22,GA22)-SUM(FV22,FZ22),"")</f>
        <v/>
      </c>
      <c r="GI22" s="40" t="str">
        <f>IF(SUM(GC22,GD22,GH22)&gt;0,SUM(GC22,GD22,GH22),"")</f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>IF(SUM(GK22,GO22)&gt;0,SUM(GK22,GO22),"")</f>
        <v/>
      </c>
      <c r="HE22" s="11" t="str">
        <f>IF(SUM(GJ22:GK22,GM22:GO22,GQ22)-GL22-GP22&gt;0,SUM(GJ22:GK22,GM22:GO22,GQ22)-GL22-GP22,"")</f>
        <v/>
      </c>
      <c r="HF22" s="11" t="str">
        <f>IF(SUM(GR22:GS22,GU22)-GT22&gt;0,SUM(GR22:GS22,GU22)-GT22,"")</f>
        <v/>
      </c>
      <c r="HG22" s="11" t="str">
        <f>IF(SUM(GK22,GO22,GS22)&gt;0,SUM(GK22,GO22,GS22),"")</f>
        <v/>
      </c>
      <c r="HH22" s="11" t="str">
        <f>IF(SUM(HE22,HF22)&gt;0,SUM(HE22,HF22),"")</f>
        <v/>
      </c>
      <c r="HI22" s="11" t="str">
        <f>IF(SUM(GW22,HA22)&gt;0,SUM(GW22,HA22),"")</f>
        <v/>
      </c>
      <c r="HJ22" s="11" t="str">
        <f>IF(SUM(GV22:GW22,GY22:HA22,HC22)-SUM(GX22,HB22)&gt;0,SUM(GV22:GW22,GY22:HA22,HC22)-SUM(GX22,HB22),"")</f>
        <v/>
      </c>
      <c r="HK22" s="11" t="str">
        <f>IF(SUM(HE22,HF22,HJ22)&gt;0,SUM(HE22,HF22,HJ22),"")</f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>IF(SUM(HM22,HQ22)&gt;0,SUM(HM22,HQ22),"")</f>
        <v/>
      </c>
      <c r="IG22" s="40" t="str">
        <f>IF(SUM(HL22:HM22,HO22:HQ22,HS22)-HN22-HR22&gt;0,SUM(HL22:HM22,HO22:HQ22,HS22)-HN22-HR22,"")</f>
        <v/>
      </c>
      <c r="IH22" s="40" t="str">
        <f>IF(SUM(HT22:HU22,HW22)-HV22&gt;0,SUM(HT22:HU22,HW22)-HV22,"")</f>
        <v/>
      </c>
      <c r="II22" s="40" t="str">
        <f>IF(SUM(HM22,HQ22,HU22)&gt;0,SUM(HM22,HQ22,HU22),"")</f>
        <v/>
      </c>
      <c r="IJ22" s="40" t="str">
        <f>IF(SUM(IG22,IH22)&gt;0,SUM(IG22,IH22),"")</f>
        <v/>
      </c>
      <c r="IK22" s="40" t="str">
        <f>IF(SUM(HY22,IC22)&gt;0,SUM(HY22,IC22),"")</f>
        <v/>
      </c>
      <c r="IL22" s="40" t="str">
        <f>IF(SUM(HX22:HY22,IA22:IC22,IE22)-SUM(HZ22,ID22)&gt;0,SUM(HX22:HY22,IA22:IC22,IE22)-SUM(HZ22,ID22),"")</f>
        <v/>
      </c>
      <c r="IM22" s="40" t="str">
        <f>IF(SUM(IG22,IH22,IL22)&gt;0,SUM(IG22,IH22,IL22),"")</f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>IF(SUM(IO22,IS22)&gt;0,SUM(IO22,IS22),"")</f>
        <v/>
      </c>
      <c r="JI22" s="11" t="str">
        <f>IF(SUM(IN22:IO22,IQ22:IS22,IU22)-IP22-IT22&gt;0,SUM(IN22:IO22,IQ22:IS22,IU22)-IP22-IT22,"")</f>
        <v/>
      </c>
      <c r="JJ22" s="11" t="str">
        <f>IF(SUM(IV22:IW22,IY22)-IX22&gt;0,SUM(IV22:IW22,IY22)-IX22,"")</f>
        <v/>
      </c>
      <c r="JK22" s="11" t="str">
        <f>IF(SUM(IO22,IS22,IW22)&gt;0,SUM(IO22,IS22,IW22),"")</f>
        <v/>
      </c>
      <c r="JL22" s="11" t="str">
        <f>IF(SUM(JI22,JJ22)&gt;0,SUM(JI22,JJ22),"")</f>
        <v/>
      </c>
      <c r="JM22" s="11" t="str">
        <f>IF(SUM(JA22,JE22)&gt;0,SUM(JA22,JE22),"")</f>
        <v/>
      </c>
      <c r="JN22" s="11" t="str">
        <f>IF(SUM(IZ22:JA22,JC22:JE22,JG22)-SUM(JB22,JF22)&gt;0,SUM(IZ22:JA22,JC22:JE22,JG22)-SUM(JB22,JF22),"")</f>
        <v/>
      </c>
      <c r="JO22" s="11" t="str">
        <f>IF(SUM(JI22,JJ22,JN22)&gt;0,SUM(JI22,JJ22,JN22),"")</f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>IF(SUM(JQ22,JU22)&gt;0,SUM(JQ22,JU22),"")</f>
        <v/>
      </c>
      <c r="KK22" s="40" t="str">
        <f>IF(SUM(JP22:JQ22,JS22:JU22,JW22)-JR22-JV22&gt;0,SUM(JP22:JQ22,JS22:JU22,JW22)-JR22-JV22,"")</f>
        <v/>
      </c>
      <c r="KL22" s="40" t="str">
        <f>IF(SUM(JX22:JY22,KA22)-JZ22&gt;0,SUM(JX22:JY22,KA22)-JZ22,"")</f>
        <v/>
      </c>
      <c r="KM22" s="40" t="str">
        <f>IF(SUM(JQ22,JU22,JY22)&gt;0,SUM(JQ22,JU22,JY22),"")</f>
        <v/>
      </c>
      <c r="KN22" s="40" t="str">
        <f>IF(SUM(KK22,KL22)&gt;0,SUM(KK22,KL22),"")</f>
        <v/>
      </c>
      <c r="KO22" s="40" t="str">
        <f>IF(SUM(KC22,KG22)&gt;0,SUM(KC22,KG22),"")</f>
        <v/>
      </c>
      <c r="KP22" s="40" t="str">
        <f>IF(SUM(KB22:KC22,KE22:KG22,KI22)-SUM(KD22,KH22)&gt;0,SUM(KB22:KC22,KE22:KG22,KI22)-SUM(KD22,KH22),"")</f>
        <v/>
      </c>
      <c r="KQ22" s="40" t="str">
        <f>IF(SUM(KK22,KL22,KP22)&gt;0,SUM(KK22,KL22,KP22),"")</f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>IF(SUM(KS22,KW22)&gt;0,SUM(KS22,KW22),"")</f>
        <v/>
      </c>
      <c r="LM22" s="11" t="str">
        <f>IF(SUM(KR22:KS22,KU22:KW22,KY22)-KT22-KX22&gt;0,SUM(KR22:KS22,KU22:KW22,KY22)-KT22-KX22,"")</f>
        <v/>
      </c>
      <c r="LN22" s="11" t="str">
        <f>IF(SUM(KZ22:LA22,LC22)-LB22&gt;0,SUM(KZ22:LA22,LC22)-LB22,"")</f>
        <v/>
      </c>
      <c r="LO22" s="11" t="str">
        <f>IF(SUM(KS22,KW22,LA22)&gt;0,SUM(KS22,KW22,LA22),"")</f>
        <v/>
      </c>
      <c r="LP22" s="11" t="str">
        <f>IF(SUM(LM22,LN22)&gt;0,SUM(LM22,LN22),"")</f>
        <v/>
      </c>
      <c r="LQ22" s="11" t="str">
        <f>IF(SUM(LE22,LI22)&gt;0,SUM(LE22,LI22),"")</f>
        <v/>
      </c>
      <c r="LR22" s="11" t="str">
        <f>IF(SUM(LD22:LE22,LG22:LI22,LK22)-SUM(LF22,LJ22)&gt;0,SUM(LD22:LE22,LG22:LI22,LK22)-SUM(LF22,LJ22),"")</f>
        <v/>
      </c>
      <c r="LS22" s="11" t="str">
        <f>IF(SUM(LM22,LN22,LR22)&gt;0,SUM(LM22,LN22,LR22),"")</f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>IF(SUM(LU22,LY22)&gt;0,SUM(LU22,LY22),"")</f>
        <v/>
      </c>
      <c r="MO22" s="40" t="str">
        <f>IF(SUM(LT22:LU22,LW22:LY22,MA22)-LV22-LZ22&gt;0,SUM(LT22:LU22,LW22:LY22,MA22)-LV22-LZ22,"")</f>
        <v/>
      </c>
      <c r="MP22" s="40" t="str">
        <f>IF(SUM(MB22:MC22,ME22)-MD22&gt;0,SUM(MB22:MC22,ME22)-MD22,"")</f>
        <v/>
      </c>
      <c r="MQ22" s="40" t="str">
        <f>IF(SUM(LU22,LY22,MC22)&gt;0,SUM(LU22,LY22,MC22),"")</f>
        <v/>
      </c>
      <c r="MR22" s="40" t="str">
        <f>IF(SUM(MO22,MP22)&gt;0,SUM(MO22,MP22),"")</f>
        <v/>
      </c>
      <c r="MS22" s="40" t="str">
        <f>IF(SUM(MG22,MK22)&gt;0,SUM(MG22,MK22),"")</f>
        <v/>
      </c>
      <c r="MT22" s="40" t="str">
        <f>IF(SUM(MF22:MG22,MI22:MK22,MM22)-SUM(MH22,ML22)&gt;0,SUM(MF22:MG22,MI22:MK22,MM22)-SUM(MH22,ML22),"")</f>
        <v/>
      </c>
      <c r="MU22" s="40" t="str">
        <f>IF(SUM(MO22,MP22,MT22)&gt;0,SUM(MO22,MP22,MT22),"")</f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>IF(SUM(MW22,NA22)&gt;0,SUM(MW22,NA22),"")</f>
        <v/>
      </c>
      <c r="NQ22" s="11" t="str">
        <f>IF(SUM(MV22:MW22,MY22:NA22,NC22)-MX22-NB22&gt;0,SUM(MV22:MW22,MY22:NA22,NC22)-MX22-NB22,"")</f>
        <v/>
      </c>
      <c r="NR22" s="11" t="str">
        <f>IF(SUM(ND22:NE22,NG22)-NF22&gt;0,SUM(ND22:NE22,NG22)-NF22,"")</f>
        <v/>
      </c>
      <c r="NS22" s="11" t="str">
        <f>IF(SUM(MW22,NA22,NE22)&gt;0,SUM(MW22,NA22,NE22),"")</f>
        <v/>
      </c>
      <c r="NT22" s="11" t="str">
        <f>IF(SUM(NQ22,NR22)&gt;0,SUM(NQ22,NR22),"")</f>
        <v/>
      </c>
      <c r="NU22" s="11" t="str">
        <f>IF(SUM(NI22,NM22)&gt;0,SUM(NI22,NM22),"")</f>
        <v/>
      </c>
      <c r="NV22" s="11" t="str">
        <f>IF(SUM(NH22:NI22,NK22:NM22,NO22)-SUM(NJ22,NN22)&gt;0,SUM(NH22:NI22,NK22:NM22,NO22)-SUM(NJ22,NN22),"")</f>
        <v/>
      </c>
      <c r="NW22" s="11" t="str">
        <f>IF(SUM(NQ22,NR22,NV22)&gt;0,SUM(NQ22,NR22,NV22),"")</f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>IF(SUM(NY22,OC22)&gt;0,SUM(NY22,OC22),"")</f>
        <v/>
      </c>
      <c r="OS22" s="40" t="str">
        <f>IF(SUM(NX22:NY22,OA22:OC22,OE22)-NZ22-OD22&gt;0,SUM(NX22:NY22,OA22:OC22,OE22)-NZ22-OD22,"")</f>
        <v/>
      </c>
      <c r="OT22" s="40" t="str">
        <f>IF(SUM(OF22:OG22,OI22)-OH22&gt;0,SUM(OF22:OG22,OI22)-OH22,"")</f>
        <v/>
      </c>
      <c r="OU22" s="40" t="str">
        <f>IF(SUM(NY22,OC22,OG22)&gt;0,SUM(NY22,OC22,OG22),"")</f>
        <v/>
      </c>
      <c r="OV22" s="40" t="str">
        <f>IF(SUM(OS22,OT22)&gt;0,SUM(OS22,OT22),"")</f>
        <v/>
      </c>
      <c r="OW22" s="40" t="str">
        <f>IF(SUM(OK22,OO22)&gt;0,SUM(OK22,OO22),"")</f>
        <v/>
      </c>
      <c r="OX22" s="40" t="str">
        <f>IF(SUM(OJ22:OK22,OM22:OO22,OQ22)-SUM(OL22,OP22)&gt;0,SUM(OJ22:OK22,OM22:OO22,OQ22)-SUM(OL22,OP22),"")</f>
        <v/>
      </c>
      <c r="OY22" s="40" t="str">
        <f>IF(SUM(OS22,OT22,OX22)&gt;0,SUM(OS22,OT22,OX22),"")</f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>IF(SUM(PA22,PE22)&gt;0,SUM(PA22,PE22),"")</f>
        <v/>
      </c>
      <c r="PU22" s="11" t="str">
        <f>IF(SUM(OZ22:PA22,PC22:PE22,PG22)-PB22-PF22&gt;0,SUM(OZ22:PA22,PC22:PE22,PG22)-PB22-PF22,"")</f>
        <v/>
      </c>
      <c r="PV22" s="11" t="str">
        <f>IF(SUM(PH22:PI22,PK22)-PJ22&gt;0,SUM(PH22:PI22,PK22)-PJ22,"")</f>
        <v/>
      </c>
      <c r="PW22" s="11" t="str">
        <f>IF(SUM(PA22,PE22,PI22)&gt;0,SUM(PA22,PE22,PI22),"")</f>
        <v/>
      </c>
      <c r="PX22" s="11" t="str">
        <f>IF(SUM(PU22,PV22)&gt;0,SUM(PU22,PV22),"")</f>
        <v/>
      </c>
      <c r="PY22" s="11" t="str">
        <f>IF(SUM(PM22,PQ22)&gt;0,SUM(PM22,PQ22),"")</f>
        <v/>
      </c>
      <c r="PZ22" s="11" t="str">
        <f>IF(SUM(PL22:PM22,PO22:PQ22,PS22)-SUM(PN22,PR22)&gt;0,SUM(PL22:PM22,PO22:PQ22,PS22)-SUM(PN22,PR22),"")</f>
        <v/>
      </c>
      <c r="QA22" s="11" t="str">
        <f>IF(SUM(PU22,PV22,PZ22)&gt;0,SUM(PU22,PV22,PZ22),"")</f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>IF(SUM(QC22,QG22)&gt;0,SUM(QC22,QG22),"")</f>
        <v/>
      </c>
      <c r="QW22" s="40" t="str">
        <f>IF(SUM(QB22:QC22,QE22:QG22,QI22)-QD22-QH22&gt;0,SUM(QB22:QC22,QE22:QG22,QI22)-QD22-QH22,"")</f>
        <v/>
      </c>
      <c r="QX22" s="40" t="str">
        <f>IF(SUM(QJ22:QK22,QM22)-QL22&gt;0,SUM(QJ22:QK22,QM22)-QL22,"")</f>
        <v/>
      </c>
      <c r="QY22" s="40" t="str">
        <f>IF(SUM(QC22,QG22,QK22)&gt;0,SUM(QC22,QG22,QK22),"")</f>
        <v/>
      </c>
      <c r="QZ22" s="40" t="str">
        <f>IF(SUM(QW22,QX22)&gt;0,SUM(QW22,QX22),"")</f>
        <v/>
      </c>
      <c r="RA22" s="40" t="str">
        <f>IF(SUM(QO22,QS22)&gt;0,SUM(QO22,QS22),"")</f>
        <v/>
      </c>
      <c r="RB22" s="40" t="str">
        <f>IF(SUM(QN22:QO22,QQ22:QS22,QU22)-SUM(QP22,QT22)&gt;0,SUM(QN22:QO22,QQ22:QS22,QU22)-SUM(QP22,QT22),"")</f>
        <v/>
      </c>
      <c r="RC22" s="40" t="str">
        <f>IF(SUM(QW22,QX22,RB22)&gt;0,SUM(QW22,QX22,RB22),"")</f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>IF(SUM(RE22,RI22)&gt;0,SUM(RE22,RI22),"")</f>
        <v/>
      </c>
      <c r="RY22" s="11" t="str">
        <f>IF(SUM(RD22:RE22,RG22:RI22,RK22)-RF22-RJ22&gt;0,SUM(RD22:RE22,RG22:RI22,RK22)-RF22-RJ22,"")</f>
        <v/>
      </c>
      <c r="RZ22" s="11" t="str">
        <f>IF(SUM(RL22:RM22,RO22)-RN22&gt;0,SUM(RL22:RM22,RO22)-RN22,"")</f>
        <v/>
      </c>
      <c r="SA22" s="11" t="str">
        <f>IF(SUM(RE22,RI22,RM22)&gt;0,SUM(RE22,RI22,RM22),"")</f>
        <v/>
      </c>
      <c r="SB22" s="11" t="str">
        <f>IF(SUM(RY22,RZ22)&gt;0,SUM(RY22,RZ22),"")</f>
        <v/>
      </c>
      <c r="SC22" s="11" t="str">
        <f>IF(SUM(RQ22,RU22)&gt;0,SUM(RQ22,RU22),"")</f>
        <v/>
      </c>
      <c r="SD22" s="11" t="str">
        <f>IF(SUM(RP22:RQ22,RS22:RU22,RW22)-SUM(RR22,RV22)&gt;0,SUM(RP22:RQ22,RS22:RU22,RW22)-SUM(RR22,RV22),"")</f>
        <v/>
      </c>
      <c r="SE22" s="11" t="str">
        <f>IF(SUM(RY22,RZ22,SD22)&gt;0,SUM(RY22,RZ22,SD22),"")</f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>IF(SUM(SG22,SK22)&gt;0,SUM(SG22,SK22),"")</f>
        <v/>
      </c>
      <c r="TA22" s="40" t="str">
        <f>IF(SUM(SF22:SG22,SI22:SK22,SM22)-SH22-SL22&gt;0,SUM(SF22:SG22,SI22:SK22,SM22)-SH22-SL22,"")</f>
        <v/>
      </c>
      <c r="TB22" s="40" t="str">
        <f>IF(SUM(SN22:SO22,SQ22)-SP22&gt;0,SUM(SN22:SO22,SQ22)-SP22,"")</f>
        <v/>
      </c>
      <c r="TC22" s="40" t="str">
        <f>IF(SUM(SG22,SK22,SO22)&gt;0,SUM(SG22,SK22,SO22),"")</f>
        <v/>
      </c>
      <c r="TD22" s="40" t="str">
        <f>IF(SUM(TA22,TB22)&gt;0,SUM(TA22,TB22),"")</f>
        <v/>
      </c>
      <c r="TE22" s="40" t="str">
        <f>IF(SUM(SS22,SW22)&gt;0,SUM(SS22,SW22),"")</f>
        <v/>
      </c>
      <c r="TF22" s="40" t="str">
        <f>IF(SUM(SR22:SS22,SU22:SW22,SY22)-SUM(ST22,SX22)&gt;0,SUM(SR22:SS22,SU22:SW22,SY22)-SUM(ST22,SX22),"")</f>
        <v/>
      </c>
      <c r="TG22" s="40" t="str">
        <f>IF(SUM(TA22,TB22,TF22)&gt;0,SUM(TA22,TB22,TF22),"")</f>
        <v/>
      </c>
      <c r="TH22" s="26">
        <f>IF($CS22="P",BY22,(BY22+AV22)/2)</f>
        <v>9.5</v>
      </c>
      <c r="TI22" s="26">
        <f>IF($CS22="P",BZ22,(BZ22+AW22)/2)</f>
        <v>3.6</v>
      </c>
      <c r="TJ22" s="26">
        <f>IF($CS22="P",CA22,(CA22+AX22)/2)</f>
        <v>0.1</v>
      </c>
      <c r="TK22" s="26">
        <f>IF($CS22="P",CB22,(CB22+AY22)/2)</f>
        <v>0</v>
      </c>
      <c r="TL22" s="26">
        <f>IF($CS22="P",CC22,(CC22+AZ22)/2)</f>
        <v>8.1</v>
      </c>
      <c r="TM22" s="26">
        <f>IF($CS22="P",CD22,(CD22+BA22)/2)</f>
        <v>3</v>
      </c>
      <c r="TN22" s="26">
        <f>IF($CS22="P",CE22,(CE22+BB22)/2)</f>
        <v>0.9</v>
      </c>
      <c r="TO22" s="26">
        <f>IF($CS22="P",CF22,(CF22+BC22)/2)</f>
        <v>0</v>
      </c>
      <c r="TP22" s="26">
        <f>IF($CS22="P",CG22,(CG22+BD22)/2)</f>
        <v>0</v>
      </c>
      <c r="TQ22" s="26">
        <f>IF($CS22="P",CH22,(CH22+BE22)/2)</f>
        <v>0</v>
      </c>
      <c r="TR22" s="26">
        <f>IF($CS22="P",CI22,(CI22+BF22)/2)</f>
        <v>0</v>
      </c>
      <c r="TS22" s="26">
        <f>IF($CS22="P",CJ22,(CJ22+BG22)/2)</f>
        <v>0</v>
      </c>
      <c r="TT22" s="26">
        <f>IF($CS22="P",CK22,(CK22+BH22)/2)</f>
        <v>0</v>
      </c>
      <c r="TU22" s="26">
        <f>IF($CS22="P",CL22,(CL22+BI22)/2)</f>
        <v>0</v>
      </c>
      <c r="TV22" s="26">
        <f>IF($CS22="P",CM22,(CM22+BJ22)/2)</f>
        <v>0</v>
      </c>
      <c r="TW22" s="26">
        <f>IF($CS22="P",CN22,(CN22+BK22)/2)</f>
        <v>0</v>
      </c>
      <c r="TX22" s="26">
        <f>IF($CS22="P",CO22,(CO22+BL22)/2)</f>
        <v>0</v>
      </c>
      <c r="TY22" s="26">
        <f>IF($CS22="P",CP22,(CP22+BM22)/2)</f>
        <v>0</v>
      </c>
      <c r="TZ22" s="26">
        <f>IF($CS22="P",CQ22,(CQ22+BN22)/2)</f>
        <v>0</v>
      </c>
      <c r="UA22" s="26">
        <f>IF($CS22="P",CR22,(CR22+BO22)/2)</f>
        <v>0</v>
      </c>
      <c r="UB22" s="28" t="s">
        <v>53</v>
      </c>
      <c r="UC22" s="11">
        <f>IF(SUM(TI22,TM22)&gt;0,SUM(TI22,TM22),"")</f>
        <v>6.6</v>
      </c>
      <c r="UD22" s="11">
        <f>IF(SUM(TH22:TI22,TK22:TM22,TO22)-TJ22-TN22&gt;0,SUM(TH22:TI22,TK22:TM22,TO22)-TJ22-TN22,"")</f>
        <v>23.2</v>
      </c>
      <c r="UE22" s="11" t="str">
        <f>IF(SUM(TP22:TQ22,TS22)-TR22&gt;0,SUM(TP22:TQ22,TS22)-TR22,"")</f>
        <v/>
      </c>
      <c r="UF22" s="11">
        <f>IF(SUM(TI22,TM22,TQ22)&gt;0,SUM(TI22,TM22,TQ22),"")</f>
        <v>6.6</v>
      </c>
      <c r="UG22" s="11">
        <f>IF(SUM(UD22,UE22)&gt;0,SUM(UD22,UE22),"")</f>
        <v>23.2</v>
      </c>
      <c r="UH22" s="11" t="str">
        <f>IF(SUM(TU22,TY22)&gt;0,SUM(TU22,TY22),"")</f>
        <v/>
      </c>
      <c r="UI22" s="11" t="str">
        <f>IF(SUM(TT22:TU22,TW22:TY22,UA22)-SUM(TV22,TZ22)&gt;0,SUM(TT22:TU22,TW22:TY22,UA22)-SUM(TV22,TZ22),"")</f>
        <v/>
      </c>
      <c r="UJ22" s="11">
        <f>IF(SUM(UD22,UE22,UI22)&gt;0,SUM(UD22,UE22,UI22),"")</f>
        <v>23.2</v>
      </c>
    </row>
    <row r="23" spans="1:556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159</v>
      </c>
      <c r="C23" s="4" t="s">
        <v>6</v>
      </c>
      <c r="D23" s="4">
        <v>2007</v>
      </c>
      <c r="E23" s="9">
        <f>SUM(J23:P23)+SUM(J23:M23)*0.0000001+SUM(J23)*0.0000000000001</f>
        <v>146.90000961000501</v>
      </c>
      <c r="F23" s="3" t="str">
        <f>IF(OR(AND(AN23&gt;=AU$34,AO23&gt;=AU$38,AN23&lt;&gt;"",AM23=""),AND(AS23&gt;=AU$34,AT23&gt;=AU$38,AS23&lt;&gt;"",AM23=""),AND(BQ23&gt;=BX$34,BR23&gt;=BX$38,BQ23&lt;&gt;"",BP23=""),AND(BV23&gt;=BX$34,BW23&gt;=BX$38,BV23&lt;&gt;"",BP23=""),AND(CT23&gt;=DA$34,CU23&gt;=DA$38,CT23&lt;&gt;"",CS23=""),AND(CY23&gt;=DA$34,CZ23&gt;=DA$38,CY23&lt;&gt;""),AND(DX23&gt;=EE$34,DY23&gt;=EE$38,DX23&lt;&gt;""),AND(EC23&gt;=EE$34,ED23&gt;=EE$38,EC23&lt;&gt;""),AND(EZ23&gt;=FG$34,FA23&gt;=FG$38,EZ23&lt;&gt;""),AND(FE23&gt;=FG$34,FF23&gt;=FG$38,FE23&lt;&gt;""),AND(GB23&gt;=GI$34,GC23&gt;=GI$38,GB23&lt;&gt;""),AND(GG23&gt;=GI$34,GH23&gt;=GI$38,GG23&lt;&gt;""),AND(HD23&gt;=HK$34,HE23&gt;=HK$38,HD23&lt;&gt;""),AND(HI23&gt;=HK$34,HJ23&gt;=HK$38,HI23&lt;&gt;""),AND(IF23&gt;=IM$34,IG23&gt;=IM$38,IF23&lt;&gt;""),AND(IK23&gt;=IM$34,IL23&gt;=IM$38,IK23&lt;&gt;""),AND(JH23&gt;=JO$34,JI23&gt;=JO$38,JH23&lt;&gt;""),AND(JM23&gt;=JO$34,JN23&gt;=JO$38,JM23&lt;&gt;""),AND(KJ23&gt;=KQ$34,KK23&gt;=KQ$38,KJ23&lt;&gt;""),AND(KO23&gt;=KQ$34,KP23&gt;=KQ$38,KO23&lt;&gt;""),AND(LL23&gt;=LS$34,LM23&gt;=LS$38,LL23&lt;&gt;""),AND(LQ23&gt;=LS$34,LR23&gt;=LS$38,LQ23&lt;&gt;""),AND(MN23&gt;=MU$34,MO23&gt;=MU$38,MN23&lt;&gt;""),AND(MS23&gt;=MU$34,MT23&gt;=MU$38,MS23&lt;&gt;""),AND(NP23&gt;=NW$34,NQ23&gt;=NW$38,NP23&lt;&gt;""),AND(NU23&gt;=NW$34,NV23&gt;=NW$38,NU23&lt;&gt;""),AND(OR23&gt;=OY$34,OS23&gt;=OY$38,OR23&lt;&gt;""),AND(OW23&gt;=OY$34,OX23&gt;=OY$38,OW23&lt;&gt;""),AND(PT23&gt;=QA$34,PU23&gt;=QA$38,PT23&lt;&gt;""),AND(PY23&gt;=QA$34,PZ23&gt;=QA$38,PY23&lt;&gt;""),AND(QV23&gt;=RC$34,QW23&gt;=RC$38,QV23&lt;&gt;""),AND(RA23&gt;=RC$34,RB23&gt;=RC$38,RA23&lt;&gt;""),AND(RX23&gt;=SE$34,RY23&gt;=SE$38,RX23&lt;&gt;""),AND(SC23&gt;=SE$34,SD23&gt;=SE$38,SC23&lt;&gt;""),AND(SZ23&gt;=TG$34,TA23&gt;=TG$38,SZ23&lt;&gt;""),AND(TF23&gt;=TG$34,TG23&gt;=TG$38,TF23&lt;&gt;"")),"P","")</f>
        <v/>
      </c>
      <c r="G23" s="3" t="str">
        <f>IF(OR(AND(AO23&gt;=AU$38,AO23&lt;&gt;"",AM23=""),AND(AT23&gt;=AU$38,AT23&lt;&gt;"",AM23=""),AND(BR23&gt;=BX$38,BR23&lt;&gt;"",BP23=""),AND(BW23&gt;=BX$38,BW23&lt;&gt;"",BP23=""),AND(CU23&gt;=DA$38,CU23&lt;&gt;"",CS23=""),AND(CZ23&gt;=DA$38,CZ23&lt;&gt;"",CS23=""),AND(DY23&gt;=EE$38,DY23&lt;&gt;""),AND(ED23&gt;=EE$38,ED23&lt;&gt;""),AND(FA23&gt;=FG$38,FA23&lt;&gt;""),AND(FF23&gt;=FG$38,FF23&lt;&gt;""),AND(GC23&gt;=GI$38,GC23&lt;&gt;""),AND(GH23&gt;=GI$38,GH23&lt;&gt;""),AND(HE23&gt;=HK$38,HE23&lt;&gt;""),AND(HJ23&gt;=HK$38,HJ23&lt;&gt;""),AND(IG23&gt;=IM$38,IG23&lt;&gt;""),AND(IL23&gt;=IM$38,IL23&lt;&gt;""),AND(JI23&gt;=JO$38,JI23&lt;&gt;""),AND(JN23&gt;=JO$38,JN23&lt;&gt;""),AND(KK23&gt;=KQ$38,KK23&lt;&gt;""),AND(KP23&gt;=KQ$38,KP23&lt;&gt;""),AND(LM23&gt;=LS$38,LM23&lt;&gt;""),AND(LR23&gt;=LS$38,LR23&lt;&gt;""),AND(MO23&gt;=MU$38,MO23&lt;&gt;""),AND(MT23&gt;=MU$38,MT23&lt;&gt;""),AND(NQ23&gt;=NW$38,NQ23&lt;&gt;""),AND(NV23&gt;=NW$38,NV23&lt;&gt;""),AND(OS23&gt;=OY$38,OS23&lt;&gt;""),AND(OX23&gt;=OY$38,OX23&lt;&gt;""),AND(PU23&gt;=QA$38,PU23&lt;&gt;""),AND(PZ23&gt;=QA$38,PZ23&lt;&gt;""),AND(QW23&gt;=RC$38,QW23&lt;&gt;""),AND(RB23&gt;=RC$38,RB23&lt;&gt;""),AND(RY23&gt;=SE$38,RY23&lt;&gt;""),AND(SD23&gt;=SE$38,SD23&lt;&gt;""),AND(TA23&gt;=TG$38,TA23&lt;&gt;""),AND(TG23&gt;=TG$38,TG23&lt;&gt;"")),"P","")</f>
        <v/>
      </c>
      <c r="H23" s="36" t="str">
        <f>IF(AND(G23="P",F23=""),"No DD",IF(OR(AND(AQ23&gt;=AU$37,AR23&gt;=AU$41,AQ23&lt;&gt;"",AM23=""),AND(AS23&gt;=AU$37,AT23&gt;=AU$41,AS23&lt;&gt;"",AM23=""),AND(BT23&gt;=BX$37,BU23&gt;=BX$41,BT23&lt;&gt;"",BP23=""),AND(BV23&gt;=BX$37,BW23&gt;=BX$41,BV23&lt;&gt;"",BP23=""),AND(CW23&gt;=DA$37,CX23&gt;=DA$41,CW23&lt;&gt;"",CS23=""),AND(CY23&gt;=DA$37,CZ23&gt;=DA$41,CY23&lt;&gt;"",CS23=""),AND(EA23&gt;=EE$37,EB23&gt;=EE$41,EA23&lt;&gt;""),AND(EC23&gt;=EE$37,ED23&gt;=EE$41,EC23&lt;&gt;""),AND(FC23&gt;=FG$37,FD23&gt;=FG$41,FC23&lt;&gt;""),AND(FE23&gt;=FG$37,FF23&gt;=FG$41,FE23&lt;&gt;""),AND(GE23&gt;=GI$37,GF23&gt;=GI$41,GE23&lt;&gt;""),AND(GG23&gt;=GI$37,GH23&gt;=GI$41,GG23&lt;&gt;""),AND(HG23&gt;=HK$37,HH23&gt;=HK$41,HG23&lt;&gt;""),AND(HI23&gt;=HK$37,HJ23&gt;=HK$41,HI23&lt;&gt;""),AND(II23&gt;=IM$37,IJ23&gt;=IM$41,II23&lt;&gt;""),AND(IK23&gt;=IM$37,IL23&gt;=IM$41,IK23&lt;&gt;""),AND(JK23&gt;=JO$37,JL23&gt;=JO$41,JK23&lt;&gt;""),AND(JM23&gt;=JO$37,JN23&gt;=JO$41,JM23&lt;&gt;""),AND(KM23&gt;=KQ$37,KN23&gt;=KQ$41,KM23&lt;&gt;""),AND(KO23&gt;=KQ$37,KP23&gt;=KQ$41,KO23&lt;&gt;""),AND(LO23&gt;=LS$37,LP23&gt;=LS$41,LO23&lt;&gt;""),AND(LQ23&gt;=LS$37,LR23&gt;=LS$41,LQ23&lt;&gt;""),AND(MQ23&gt;=MU$37,MR23&gt;=MU$41,MQ23&lt;&gt;""),AND(MS23&gt;=MU$37,MT23&gt;=MU$41,MS23&lt;&gt;""),AND(NS23&gt;=NW$37,NT23&gt;=NW$41,NS23&lt;&gt;""),AND(NU23&gt;=NW$37,NV23&gt;=NW$41,NU23&lt;&gt;""),AND(OU23&gt;=OY$37,OV23&gt;=OY$41,OU23&lt;&gt;""),AND(OW23&gt;=OY$37,OX23&gt;=OY$41,OW23&lt;&gt;""),AND(PW23&gt;=QA$37,PX23&gt;=QA$41,PW23&lt;&gt;""),AND(PY23&gt;=QA$37,PZ23&gt;=QA$41,PY23&lt;&gt;""),AND(QY23&gt;=RC$37,QZ23&gt;=RC$41,QY23&lt;&gt;""),AND(RA23&gt;=RC$37,RB23&gt;=RC$41,RA23&lt;&gt;""),AND(SA23&gt;=SE$37,SB23&gt;=SE$41,SA23&lt;&gt;""),AND(SC23&gt;=SE$37,SD23&gt;=SE$41,SC23&lt;&gt;""),AND(TC23&gt;=TG$37,TD23&gt;=TG$41,TC23&lt;&gt;""),AND(TE23&gt;=TG$37,TF23&gt;=TG$41,TE23&lt;&gt;"")),"Merit",IF(OR(AND(AQ23&gt;=AU$36,AR23&gt;=AU$40,AQ23&lt;&gt;"",AM23=""),AND(AS23&gt;=AU$36,AT23&gt;=AU$40,AS23&lt;&gt;"",AM23=""),AND(BT23&gt;=BX$36,BU23&gt;=BX$40,BT23&lt;&gt;"",BP23=""),AND(BV23&gt;=BX$36,BW23&gt;=BX$40,BV23&lt;&gt;"",BP23=""),AND(CW23&gt;=DA$36,CX23&gt;=DA$40,CW23&lt;&gt;"",CS23=""),AND(CY23&gt;=DA$36,CZ23&gt;=DA$40,CY23&lt;&gt;"",CS23=""),AND(EA23&gt;=EE$36,EB23&gt;=EE$40,EA23&lt;&gt;""),AND(EC23&gt;=EE$36,ED23&gt;=EE$40,EC23&lt;&gt;""),AND(FC23&gt;=FG$36,FD23&gt;=FG$40,FC23&lt;&gt;""),AND(FE23&gt;=FG$36,FF23&gt;=FG$40,FE23&lt;&gt;""),AND(GE23&gt;=GI$36,GF23&gt;=GI$40,GE23&lt;&gt;""),AND(GG23&gt;=GI$36,GH23&gt;=GI$40,GG23&lt;&gt;""),AND(HG23&gt;=HK$36,HH23&gt;=HK$40,HG23&lt;&gt;""),AND(HI23&gt;=HK$36,HJ23&gt;=HK$40,HI23&lt;&gt;""),AND(II23&gt;=IM$36,IJ23&gt;=IM$40,II23&lt;&gt;""),AND(IK23&gt;=IM$36,IL23&gt;=IM$40,IK23&lt;&gt;""),AND(JK23&gt;=JO$36,JL23&gt;=JO$40,JK23&lt;&gt;""),AND(JM23&gt;=JO$36,JN23&gt;=JO$40,JM23&lt;&gt;""),AND(KM23&gt;=KQ$36,KN23&gt;=KQ$40,KM23&lt;&gt;""),AND(KO23&gt;=KQ$36,KP23&gt;=KQ$40,KO23&lt;&gt;""),AND(LO23&gt;=LS$36,LP23&gt;=LS$40,LO23&lt;&gt;""),AND(LQ23&gt;=LS$36,LR23&gt;=LS$40,LQ23&lt;&gt;""),AND(MQ23&gt;=MU$36,MR23&gt;=MU$40,MQ23&lt;&gt;""),AND(MS23&gt;=MU$36,MT23&gt;=MU$40,MS23&lt;&gt;""),AND(NS23&gt;=NW$36,NT23&gt;=NW$40,NS23&lt;&gt;""),AND(NU23&gt;=NW$36,NV23&gt;=NW$40,NU23&lt;&gt;""),AND(OU23&gt;=OY$36,OV23&gt;=OY$40,OU23&lt;&gt;""),AND(OW23&gt;=OY$36,OX23&gt;=OY$40,OW23&lt;&gt;""),AND(PW23&gt;=QA$36,PX23&gt;=QA$40,PW23&lt;&gt;""),AND(PY23&gt;=QA$36,PZ23&gt;=QA$40,PY23&lt;&gt;""),AND(QY23&gt;=RC$36,QZ23&gt;=RC$40,QY23&lt;&gt;""),AND(RA23&gt;=RC$36,RB23&gt;=RC$40,RA23&lt;&gt;""),AND(SA23&gt;=SE$36,SB23&gt;=SE$40,SA23&lt;&gt;""),AND(SC23&gt;=SE$36,SD23&gt;=SE$40,SC23&lt;&gt;""),AND(TC23&gt;=TG$36,TD23&gt;=TG$40,TC23&lt;&gt;""),AND(TE23&gt;=TG$36,TF23&gt;=TG$40,TE23&lt;&gt;"")),"Excellence",IF(I23="P","Worlds Team",IF(F23="P","National Team","")))))</f>
        <v/>
      </c>
      <c r="I23" s="3" t="str">
        <f>IF(OR(AND(AQ23&gt;=AU$35,AR23&gt;=AU$39,AQ23&lt;&gt;"",AM23=""),AND(AS23&gt;=AU$35,AT23&gt;=AU$39,AS23&lt;&gt;"",AM23=""),AND(BT23&gt;=BX$35,BU23&gt;=BX$39,BT23&lt;&gt;"",BP23=""),AND(BV23&gt;=BX$35,BW23&gt;=BX$39,BV23&lt;&gt;"",BP23=""),AND(CW23&gt;=DA$35,CX23&gt;=DA$39,CW23&lt;&gt;"",CS23=""),AND(CY23&gt;=DA$35,CZ23&gt;=DA$39,CY23&lt;&gt;"",CS23=""),AND(EA23&gt;=EE$35,EB23&gt;=EE$39,EA23&lt;&gt;""),AND(EC23&gt;=EE$35,ED23&gt;=EE$39,EC23&lt;&gt;""),AND(FC23&gt;=FG$35,FD23&gt;=FG$39,FC23&lt;&gt;""),AND(FE23&gt;=FG$35,FF23&gt;=FG$39,FE23&lt;&gt;""),AND(GE23&gt;=GI$35,GF23&gt;=GI$39,GE23&lt;&gt;""),AND(GG23&gt;=GI$35,GH23&gt;=GI$39,GG23&lt;&gt;""),AND(HG23&gt;=HK$35,HH23&gt;=HK$39,HG23&lt;&gt;""),AND(HI23&gt;=HK$35,HJ23&gt;=HK$39,HI23&lt;&gt;""),AND(II23&gt;=IM$35,IJ23&gt;=IM$39,II23&lt;&gt;""),AND(IK23&gt;=IM$35,IL23&gt;=IM$39,IK23&lt;&gt;""),AND(JK23&gt;=JO$35,JL23&gt;=JO$39,JK23&lt;&gt;""),AND(JM23&gt;=JO$35,JN23&gt;=JO$39,JM23&lt;&gt;""),AND(KM23&gt;=KQ$35,KN23&gt;=KQ$39,KM23&lt;&gt;""),AND(KO23&gt;=KQ$35,KP23&gt;=KQ$39,KO23&lt;&gt;""),AND(LO23&gt;=LS$35,LP23&gt;=LS$39,LO23&lt;&gt;""),AND(LQ23&gt;=LS$35,LR23&gt;=LS$39,LQ23&lt;&gt;""),AND(MQ23&gt;=MU$35,MR23&gt;=MU$39,MQ23&lt;&gt;""),AND(MS23&gt;=MU$35,MT23&gt;=MU$39,MS23&lt;&gt;""),AND(NS23&gt;=NW$35,NT23&gt;=NW$39,NS23&lt;&gt;""),AND(NU23&gt;=NW$35,NV23&gt;=NW$39,NU23&lt;&gt;""),AND(OU23&gt;=OY$35,OV23&gt;=OY$39,OU23&lt;&gt;""),AND(OW23&gt;=OY$35,OX23&gt;=OY$39,OW23&lt;&gt;""),AND(PW23&gt;=QA$35,PX23&gt;=QA$39,PW23&lt;&gt;""),AND(PY23&gt;=QA$35,PZ23&gt;=QA$39,PY23&lt;&gt;""),AND(QY23&gt;=RC$35,QZ23&gt;=RC$39,QY23&lt;&gt;""),AND(RA23&gt;=RC$35,RB23&gt;=RC$39,RA23&lt;&gt;""),AND(SA23&gt;=SE$35,SB23&gt;=SE$39,SA23&lt;&gt;""),AND(SC23&gt;=SE$35,SD23&gt;=SE$39,SC23&lt;&gt;""),AND(TC23&gt;=TG$35,TD23&gt;=TG$39,TC23&lt;&gt;""),AND(TE23&gt;=TG$35,TF23&gt;=TG$39,TE23&lt;&gt;"")),"P","")</f>
        <v/>
      </c>
      <c r="J23" s="8">
        <f>IF(COUNT(AO23,BR23,CU23)&gt;0,LARGE((AO23,BR23,CU23),1),0)</f>
        <v>49.999999999999993</v>
      </c>
      <c r="K23" s="8" t="str">
        <f>IF(J23=0,"",IF(J23=CU23,$BY$1,IF(J23=BR23,$AV$1,IF(J23=AO23,$S$1,""))))</f>
        <v>2025 Elite Canada</v>
      </c>
      <c r="L23" s="8">
        <f>IF(COUNT(AO23,BR23,CU23)&gt;1,LARGE((AO23,BR23,CU23),2),0)</f>
        <v>46.099999999999994</v>
      </c>
      <c r="M23" s="8" t="str">
        <f>IF(K23=0,"",IF(AND(L23=J23,L23=AO23,K23=BR23),$S$1,IF(AND(L23=J23,L23=AO23,L23=CU23),$S$1,IF(AND(L23=J23,L23=CU23,L23=BR23),$AV$1,IF(L23=CU23,$BY$1,IF(L23=BR23,$AV$1,IF(L23=AO23,$S$1,"")))))))</f>
        <v>2025 Nationals</v>
      </c>
      <c r="N23" s="8">
        <f>IF(MAX(AT23,BW23,CZ23)&gt;0,MAX(AT23,BW23,CZ23),0)</f>
        <v>50.800000000000004</v>
      </c>
      <c r="O23" s="8" t="str">
        <f>IF(N23=0,"",IF(N23=CZ23,$BY$1,IF(N23=BW23,$AV$1,IF(N23=AT23,$S$1,""))))</f>
        <v>2025 Elite Canada</v>
      </c>
      <c r="P23" s="8" t="str">
        <f>IF(MAX(DB23:DC23)&gt;0,MAX(DB23:DC23),"")</f>
        <v/>
      </c>
      <c r="Q23" s="11" t="str">
        <f>IF(P23="","",IF(P23=DB23,"("&amp;DB$2&amp;")",IF(P23=DC23,"("&amp;DC$2&amp;")")))</f>
        <v/>
      </c>
      <c r="R23" s="8" t="str">
        <f>IF(P23="","",IF(P23=DB23,IF(P23+IF(L23="",0,L23)=TA23,$SF$1,IF(P23+IF(L23="",0,L23)=RY23,$RD$1,IF(P23+IF(L23="",0,L23)=QW23,$QB$1,IF(P23+IF(L23="",0,L23)=PU23,$OZ$1,IF(P23+IF(L23="",0,L23)=OS23,$NX$1,IF(P23+IF(L23="",0,L23)=NQ23,$MV$1,IF(P23+IF(L23="",0,L23)=MO23,$LT$1,IF(P23+IF(L23="",0,L23)=LM23,$KR$1,IF(P23+IF(L23="",0,L23)=KK23,$JP$1,IF(P23+IF(L23="",0,L23)=JI23,$IN$1,IF(P23+IF(L23="",0,L23)=IG23,$HL$1,IF(P23+IF(L23="",0,L23)=HE23,$GJ$1,IF(P23+IF(L23="",0,L23)=GC23,$FH$1,IF(P23+IF(L23="",0,L23)=FA23,$EF$1,IF(P23+IF(L23="",0,L23)=DY23,$DD$1))))))))))))))),IF(P23=DC23,IF(P23+IF(N23="",0,N23)=TF23,$SF$1,IF(P23+IF(N23="",0,N23)=SD23,$RD$1,IF(P23+IF(N23="",0,N23)=RB23,$QB$1,IF(P23+IF(N23="",0,N23)=PZ23,$OZ$1,IF(P23+IF(N23="",0,N23)=OX23,$NX$1,IF(P23+IF(N23="",0,N23)=NV23,$MV$1,IF(P23+IF(N23="",0,N23)=MT23,$LT$1,IF(P23+IF(N23="",0,N23)=LR23,$KR$1,IF(P23+IF(N23="",0,N23)=KP23,$JP$1,IF(P23+IF(N23="",0,N23)=JN23,$IN$1,IF(P23+IF(N23="",0,N23)=IL23,$HL$1,IF(P23+IF(N23="",0,N23)=HJ23,$GJ$1,IF(P23+IF(N23="",0,N23)=GH23,$FH$1,IF(P23+IF(N23="",0,N23)=FF23,$EF$1,IF(P23+IF(N23="",0,N23)=ED23,$DD$1))))))))))))))))))</f>
        <v/>
      </c>
      <c r="S23" s="19">
        <v>0</v>
      </c>
      <c r="T23" s="19">
        <v>0</v>
      </c>
      <c r="U23" s="19">
        <v>0</v>
      </c>
      <c r="V23" s="19">
        <v>0</v>
      </c>
      <c r="W23" s="19">
        <v>17.600000000000001</v>
      </c>
      <c r="X23" s="19">
        <v>4</v>
      </c>
      <c r="Y23" s="19">
        <v>0</v>
      </c>
      <c r="Z23" s="19">
        <v>0</v>
      </c>
      <c r="AA23" s="19">
        <v>18.399999999999999</v>
      </c>
      <c r="AB23" s="19">
        <v>6</v>
      </c>
      <c r="AC23" s="19">
        <v>0.6</v>
      </c>
      <c r="AD23" s="19">
        <v>0</v>
      </c>
      <c r="AE23" s="19"/>
      <c r="AF23" s="19"/>
      <c r="AG23" s="19"/>
      <c r="AH23" s="19"/>
      <c r="AI23" s="19"/>
      <c r="AJ23" s="19"/>
      <c r="AK23" s="19"/>
      <c r="AL23" s="19"/>
      <c r="AM23" s="27"/>
      <c r="AN23" s="40">
        <f>IF(SUM(T23,X23)&gt;0,SUM(T23,X23),"")</f>
        <v>4</v>
      </c>
      <c r="AO23" s="40">
        <f>IF(SUM(S23:T23,V23:X23,Z23)-U23-Y23&gt;0,SUM(S23:T23,V23:X23,Z23)-U23-Y23,"")</f>
        <v>21.6</v>
      </c>
      <c r="AP23" s="40">
        <f>IF(SUM(AA23:AB23,AD23)-AC23&gt;0,SUM(AA23:AB23,AD23)-AC23,"")</f>
        <v>23.799999999999997</v>
      </c>
      <c r="AQ23" s="40">
        <f>IF(SUM(T23,X23,AB23)&gt;0,SUM(T23,X23,AB23),"")</f>
        <v>10</v>
      </c>
      <c r="AR23" s="40">
        <f>IF(SUM(AO23,AP23)&gt;0,SUM(AO23,AP23),"")</f>
        <v>45.4</v>
      </c>
      <c r="AS23" s="40" t="str">
        <f>IF(SUM(AF23,AJ23)&gt;0,SUM(AF23,AJ23),"")</f>
        <v/>
      </c>
      <c r="AT23" s="40" t="str">
        <f>IF(SUM(AE23:AF23,AH23:AJ23,AL23)-SUM(AG23,AK23)&gt;0,SUM(AE23:AF23,AH23:AJ23,AL23)-SUM(AG23,AK23),"")</f>
        <v/>
      </c>
      <c r="AU23" s="40">
        <f>IF(SUM(AO23,AP23,AT23)&gt;0,SUM(AO23,AP23,AT23),"")</f>
        <v>45.4</v>
      </c>
      <c r="AV23" s="18">
        <v>18.899999999999999</v>
      </c>
      <c r="AW23" s="18">
        <v>6.4</v>
      </c>
      <c r="AX23" s="18">
        <v>0.4</v>
      </c>
      <c r="AY23" s="18">
        <v>0</v>
      </c>
      <c r="AZ23" s="18">
        <v>18.600000000000001</v>
      </c>
      <c r="BA23" s="18">
        <v>6.8</v>
      </c>
      <c r="BB23" s="18">
        <v>0.6</v>
      </c>
      <c r="BC23" s="18">
        <v>0.3</v>
      </c>
      <c r="BD23" s="18"/>
      <c r="BE23" s="18"/>
      <c r="BF23" s="18"/>
      <c r="BG23" s="18"/>
      <c r="BH23" s="18">
        <v>16.8</v>
      </c>
      <c r="BI23" s="18">
        <v>9.3000000000000007</v>
      </c>
      <c r="BJ23" s="18">
        <v>1</v>
      </c>
      <c r="BK23" s="18">
        <v>0.3</v>
      </c>
      <c r="BL23" s="18">
        <v>18.7</v>
      </c>
      <c r="BM23" s="18">
        <v>7.2</v>
      </c>
      <c r="BN23" s="18">
        <v>0.8</v>
      </c>
      <c r="BO23" s="18">
        <v>0.3</v>
      </c>
      <c r="BP23" s="28"/>
      <c r="BQ23" s="11">
        <f>IF(SUM(AW23,BA23)&gt;0,SUM(AW23,BA23),"")</f>
        <v>13.2</v>
      </c>
      <c r="BR23" s="11">
        <f>IF(SUM(AV23:AW23,AY23:BA23,BC23)-AX23-BB23&gt;0,SUM(AV23:AW23,AY23:BA23,BC23)-AX23-BB23,"")</f>
        <v>49.999999999999993</v>
      </c>
      <c r="BS23" s="11" t="str">
        <f>IF(SUM(BD23:BE23,BG23)-BF23&gt;0,SUM(BD23:BE23,BG23)-BF23,"")</f>
        <v/>
      </c>
      <c r="BT23" s="11">
        <f>IF(SUM(AW23,BA23,BE23)&gt;0,SUM(AW23,BA23,BE23),"")</f>
        <v>13.2</v>
      </c>
      <c r="BU23" s="11">
        <f>IF(SUM(BR23,BS23)&gt;0,SUM(BR23,BS23),"")</f>
        <v>49.999999999999993</v>
      </c>
      <c r="BV23" s="11">
        <f>IF(SUM(BI23,BM23)&gt;0,SUM(BI23,BM23),"")</f>
        <v>16.5</v>
      </c>
      <c r="BW23" s="11">
        <f>IF(SUM(BH23:BI23,BK23:BM23,BO23)-SUM(BJ23,BN23)&gt;0,SUM(BH23:BI23,BK23:BM23,BO23)-SUM(BJ23,BN23),"")</f>
        <v>50.800000000000004</v>
      </c>
      <c r="BX23" s="11">
        <f>IF(SUM(BR23,BS23,BW23)&gt;0,SUM(BR23,BS23,BW23),"")</f>
        <v>100.8</v>
      </c>
      <c r="BY23" s="19">
        <v>18.3</v>
      </c>
      <c r="BZ23" s="19">
        <v>9.3000000000000007</v>
      </c>
      <c r="CA23" s="19">
        <v>0.2</v>
      </c>
      <c r="CB23" s="19">
        <v>0.3</v>
      </c>
      <c r="CC23" s="19">
        <v>15.6</v>
      </c>
      <c r="CD23" s="19">
        <v>2.8</v>
      </c>
      <c r="CE23" s="19">
        <v>0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>IF(SUM(BZ23,CD23)&gt;0,SUM(BZ23,CD23),"")</f>
        <v>12.100000000000001</v>
      </c>
      <c r="CU23" s="40">
        <f>IF(SUM(BY23:BZ23,CB23:CD23,CF23)-CA23-CE23&gt;0,SUM(BY23:BZ23,CB23:CD23,CF23)-CA23-CE23,"")</f>
        <v>46.099999999999994</v>
      </c>
      <c r="CV23" s="40" t="str">
        <f>IF(SUM(CG23:CH23,CJ23)-CI23&gt;0,SUM(CG23:CH23,CJ23)-CI23,"")</f>
        <v/>
      </c>
      <c r="CW23" s="40">
        <f>IF(SUM(BZ23,CD23,CH23)&gt;0,SUM(BZ23,CD23,CH23),"")</f>
        <v>12.100000000000001</v>
      </c>
      <c r="CX23" s="40">
        <f>IF(SUM(CU23,CV23)&gt;0,SUM(CU23,CV23),"")</f>
        <v>46.099999999999994</v>
      </c>
      <c r="CY23" s="40" t="str">
        <f>IF(SUM(CL23,CP23)&gt;0,SUM(CL23,CP23),"")</f>
        <v/>
      </c>
      <c r="CZ23" s="40" t="str">
        <f>IF(SUM(CK23:CL23,CN23:CP23,CR23)-SUM(CM23,CQ23)&gt;0,SUM(CK23:CL23,CN23:CP23,CR23)-SUM(CM23,CQ23),"")</f>
        <v/>
      </c>
      <c r="DA23" s="40">
        <f>IF(SUM(CU23,CV23,CZ23)&gt;0,SUM(CU23,CV23,CZ23),"")</f>
        <v>46.099999999999994</v>
      </c>
      <c r="DB23" s="51" t="str">
        <f>IF(MAX(DY23,FA23,GC23,HE23,IG23,JI23,KK23,LM23,MO23,NQ23,OS23,PU23,QW23,RY23,TA23)-IF(L23="",0,L23)&gt;0.001,MAX(DY23,FA23,GC23,HE23,IG23,JI23,KK23,LM23,MO23,NQ23,OS23,PU23,QW23,RY23,TA23)-IF(L23="",0,L23),"")</f>
        <v/>
      </c>
      <c r="DC23" s="51" t="str">
        <f>IF(MAX(ED23,FF23,GH23,HJ23,IL23,JN23,KP23,LR23,MT23,NV23,OX23,PZ23,RB23,SD23,TF23)-IF(N23="",0,N23)&gt;0.001,MAX(ED23,FF23,GH23,HJ23,IL23,JN23,KP23,LR23,MT23,NV23,OX23,PZ23,RB23,SD23,TF23)-IF(N23="",0,N23),"")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IF(SUM(DE23,DI23)&gt;0,SUM(DE23,DI23),"")</f>
        <v/>
      </c>
      <c r="DY23" s="40" t="str">
        <f>IF(SUM(DD23:DE23,DG23:DI23,DK23)-DF23-DJ23&gt;0,SUM(DD23:DE23,DG23:DI23,DK23)-DF23-DJ23,"")</f>
        <v/>
      </c>
      <c r="DZ23" s="40" t="str">
        <f>IF(SUM(DL23:DM23,DO23)-DN23&gt;0,SUM(DL23:DM23,DO23)-DN23,"")</f>
        <v/>
      </c>
      <c r="EA23" s="40" t="str">
        <f>IF(SUM(DE23,DI23,DM23)&gt;0,SUM(DE23,DI23,DM23),"")</f>
        <v/>
      </c>
      <c r="EB23" s="40" t="str">
        <f>IF(SUM(DY23,DZ23)&gt;0,SUM(DY23,DZ23),"")</f>
        <v/>
      </c>
      <c r="EC23" s="40" t="str">
        <f>IF(SUM(DQ23,DU23)&gt;0,SUM(DQ23,DU23),"")</f>
        <v/>
      </c>
      <c r="ED23" s="40" t="str">
        <f>IF(SUM(DP23:DQ23,DS23:DU23,DW23)-SUM(DR23,DV23)&gt;0,SUM(DP23:DQ23,DS23:DU23,DW23)-SUM(DR23,DV23),"")</f>
        <v/>
      </c>
      <c r="EE23" s="40" t="str">
        <f>IF(SUM(DY23,DZ23,ED23)&gt;0,SUM(DY23,DZ23,ED23),"")</f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>IF(SUM(EG23,EK23)&gt;0,SUM(EG23,EK23),"")</f>
        <v/>
      </c>
      <c r="FA23" s="11" t="str">
        <f>IF(SUM(EF23:EG23,EI23:EK23,EM23)-EH23-EL23&gt;0,SUM(EF23:EG23,EI23:EK23,EM23)-EH23-EL23,"")</f>
        <v/>
      </c>
      <c r="FB23" s="11" t="str">
        <f>IF(SUM(EN23:EO23,EQ23)-EP23&gt;0,SUM(EN23:EO23,EQ23)-EP23,"")</f>
        <v/>
      </c>
      <c r="FC23" s="11" t="str">
        <f>IF(SUM(EG23,EK23,EO23)&gt;0,SUM(EG23,EK23,EO23),"")</f>
        <v/>
      </c>
      <c r="FD23" s="11" t="str">
        <f>IF(SUM(FA23,FB23)&gt;0,SUM(FA23,FB23),"")</f>
        <v/>
      </c>
      <c r="FE23" s="11" t="str">
        <f>IF(SUM(ES23,EW23)&gt;0,SUM(ES23,EW23),"")</f>
        <v/>
      </c>
      <c r="FF23" s="11" t="str">
        <f>IF(SUM(ER23:ES23,EU23:EW23,EY23)-SUM(ET23,EX23)&gt;0,SUM(ER23:ES23,EU23:EW23,EY23)-SUM(ET23,EX23),"")</f>
        <v/>
      </c>
      <c r="FG23" s="11" t="str">
        <f>IF(SUM(FA23,FB23,FF23)&gt;0,SUM(FA23,FB23,FF23),"")</f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>IF(SUM(FI23,FM23)&gt;0,SUM(FI23,FM23),"")</f>
        <v/>
      </c>
      <c r="GC23" s="40" t="str">
        <f>IF(SUM(FH23:FI23,FK23:FM23,FO23)-FJ23-FN23&gt;0,SUM(FH23:FI23,FK23:FM23,FO23)-FJ23-FN23,"")</f>
        <v/>
      </c>
      <c r="GD23" s="40" t="str">
        <f>IF(SUM(FP23:FQ23,FS23)-FR23&gt;0,SUM(FP23:FQ23,FS23)-FR23,"")</f>
        <v/>
      </c>
      <c r="GE23" s="40" t="str">
        <f>IF(SUM(FI23,FM23,FQ23)&gt;0,SUM(FI23,FM23,FQ23),"")</f>
        <v/>
      </c>
      <c r="GF23" s="40" t="str">
        <f>IF(SUM(GC23,GD23)&gt;0,SUM(GC23,GD23),"")</f>
        <v/>
      </c>
      <c r="GG23" s="40" t="str">
        <f>IF(SUM(FU23,FY23)&gt;0,SUM(FU23,FY23),"")</f>
        <v/>
      </c>
      <c r="GH23" s="40" t="str">
        <f>IF(SUM(FT23:FU23,FW23:FY23,GA23)-SUM(FV23,FZ23)&gt;0,SUM(FT23:FU23,FW23:FY23,GA23)-SUM(FV23,FZ23),"")</f>
        <v/>
      </c>
      <c r="GI23" s="40" t="str">
        <f>IF(SUM(GC23,GD23,GH23)&gt;0,SUM(GC23,GD23,GH23),"")</f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>IF(SUM(GK23,GO23)&gt;0,SUM(GK23,GO23),"")</f>
        <v/>
      </c>
      <c r="HE23" s="11" t="str">
        <f>IF(SUM(GJ23:GK23,GM23:GO23,GQ23)-GL23-GP23&gt;0,SUM(GJ23:GK23,GM23:GO23,GQ23)-GL23-GP23,"")</f>
        <v/>
      </c>
      <c r="HF23" s="11" t="str">
        <f>IF(SUM(GR23:GS23,GU23)-GT23&gt;0,SUM(GR23:GS23,GU23)-GT23,"")</f>
        <v/>
      </c>
      <c r="HG23" s="11" t="str">
        <f>IF(SUM(GK23,GO23,GS23)&gt;0,SUM(GK23,GO23,GS23),"")</f>
        <v/>
      </c>
      <c r="HH23" s="11" t="str">
        <f>IF(SUM(HE23,HF23)&gt;0,SUM(HE23,HF23),"")</f>
        <v/>
      </c>
      <c r="HI23" s="11" t="str">
        <f>IF(SUM(GW23,HA23)&gt;0,SUM(GW23,HA23),"")</f>
        <v/>
      </c>
      <c r="HJ23" s="11" t="str">
        <f>IF(SUM(GV23:GW23,GY23:HA23,HC23)-SUM(GX23,HB23)&gt;0,SUM(GV23:GW23,GY23:HA23,HC23)-SUM(GX23,HB23),"")</f>
        <v/>
      </c>
      <c r="HK23" s="11" t="str">
        <f>IF(SUM(HE23,HF23,HJ23)&gt;0,SUM(HE23,HF23,HJ23),"")</f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>IF(SUM(HM23,HQ23)&gt;0,SUM(HM23,HQ23),"")</f>
        <v/>
      </c>
      <c r="IG23" s="40" t="str">
        <f>IF(SUM(HL23:HM23,HO23:HQ23,HS23)-HN23-HR23&gt;0,SUM(HL23:HM23,HO23:HQ23,HS23)-HN23-HR23,"")</f>
        <v/>
      </c>
      <c r="IH23" s="40" t="str">
        <f>IF(SUM(HT23:HU23,HW23)-HV23&gt;0,SUM(HT23:HU23,HW23)-HV23,"")</f>
        <v/>
      </c>
      <c r="II23" s="40" t="str">
        <f>IF(SUM(HM23,HQ23,HU23)&gt;0,SUM(HM23,HQ23,HU23),"")</f>
        <v/>
      </c>
      <c r="IJ23" s="40" t="str">
        <f>IF(SUM(IG23,IH23)&gt;0,SUM(IG23,IH23),"")</f>
        <v/>
      </c>
      <c r="IK23" s="40" t="str">
        <f>IF(SUM(HY23,IC23)&gt;0,SUM(HY23,IC23),"")</f>
        <v/>
      </c>
      <c r="IL23" s="40" t="str">
        <f>IF(SUM(HX23:HY23,IA23:IC23,IE23)-SUM(HZ23,ID23)&gt;0,SUM(HX23:HY23,IA23:IC23,IE23)-SUM(HZ23,ID23),"")</f>
        <v/>
      </c>
      <c r="IM23" s="40" t="str">
        <f>IF(SUM(IG23,IH23,IL23)&gt;0,SUM(IG23,IH23,IL23),"")</f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>IF(SUM(IO23,IS23)&gt;0,SUM(IO23,IS23),"")</f>
        <v/>
      </c>
      <c r="JI23" s="11" t="str">
        <f>IF(SUM(IN23:IO23,IQ23:IS23,IU23)-IP23-IT23&gt;0,SUM(IN23:IO23,IQ23:IS23,IU23)-IP23-IT23,"")</f>
        <v/>
      </c>
      <c r="JJ23" s="11" t="str">
        <f>IF(SUM(IV23:IW23,IY23)-IX23&gt;0,SUM(IV23:IW23,IY23)-IX23,"")</f>
        <v/>
      </c>
      <c r="JK23" s="11" t="str">
        <f>IF(SUM(IO23,IS23,IW23)&gt;0,SUM(IO23,IS23,IW23),"")</f>
        <v/>
      </c>
      <c r="JL23" s="11" t="str">
        <f>IF(SUM(JI23,JJ23)&gt;0,SUM(JI23,JJ23),"")</f>
        <v/>
      </c>
      <c r="JM23" s="11" t="str">
        <f>IF(SUM(JA23,JE23)&gt;0,SUM(JA23,JE23),"")</f>
        <v/>
      </c>
      <c r="JN23" s="11" t="str">
        <f>IF(SUM(IZ23:JA23,JC23:JE23,JG23)-SUM(JB23,JF23)&gt;0,SUM(IZ23:JA23,JC23:JE23,JG23)-SUM(JB23,JF23),"")</f>
        <v/>
      </c>
      <c r="JO23" s="11" t="str">
        <f>IF(SUM(JI23,JJ23,JN23)&gt;0,SUM(JI23,JJ23,JN23),"")</f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>IF(SUM(JQ23,JU23)&gt;0,SUM(JQ23,JU23),"")</f>
        <v/>
      </c>
      <c r="KK23" s="40" t="str">
        <f>IF(SUM(JP23:JQ23,JS23:JU23,JW23)-JR23-JV23&gt;0,SUM(JP23:JQ23,JS23:JU23,JW23)-JR23-JV23,"")</f>
        <v/>
      </c>
      <c r="KL23" s="40" t="str">
        <f>IF(SUM(JX23:JY23,KA23)-JZ23&gt;0,SUM(JX23:JY23,KA23)-JZ23,"")</f>
        <v/>
      </c>
      <c r="KM23" s="40" t="str">
        <f>IF(SUM(JQ23,JU23,JY23)&gt;0,SUM(JQ23,JU23,JY23),"")</f>
        <v/>
      </c>
      <c r="KN23" s="40" t="str">
        <f>IF(SUM(KK23,KL23)&gt;0,SUM(KK23,KL23),"")</f>
        <v/>
      </c>
      <c r="KO23" s="40" t="str">
        <f>IF(SUM(KC23,KG23)&gt;0,SUM(KC23,KG23),"")</f>
        <v/>
      </c>
      <c r="KP23" s="40" t="str">
        <f>IF(SUM(KB23:KC23,KE23:KG23,KI23)-SUM(KD23,KH23)&gt;0,SUM(KB23:KC23,KE23:KG23,KI23)-SUM(KD23,KH23),"")</f>
        <v/>
      </c>
      <c r="KQ23" s="40" t="str">
        <f>IF(SUM(KK23,KL23,KP23)&gt;0,SUM(KK23,KL23,KP23),"")</f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>IF(SUM(KS23,KW23)&gt;0,SUM(KS23,KW23),"")</f>
        <v/>
      </c>
      <c r="LM23" s="11" t="str">
        <f>IF(SUM(KR23:KS23,KU23:KW23,KY23)-KT23-KX23&gt;0,SUM(KR23:KS23,KU23:KW23,KY23)-KT23-KX23,"")</f>
        <v/>
      </c>
      <c r="LN23" s="11" t="str">
        <f>IF(SUM(KZ23:LA23,LC23)-LB23&gt;0,SUM(KZ23:LA23,LC23)-LB23,"")</f>
        <v/>
      </c>
      <c r="LO23" s="11" t="str">
        <f>IF(SUM(KS23,KW23,LA23)&gt;0,SUM(KS23,KW23,LA23),"")</f>
        <v/>
      </c>
      <c r="LP23" s="11" t="str">
        <f>IF(SUM(LM23,LN23)&gt;0,SUM(LM23,LN23),"")</f>
        <v/>
      </c>
      <c r="LQ23" s="11" t="str">
        <f>IF(SUM(LE23,LI23)&gt;0,SUM(LE23,LI23),"")</f>
        <v/>
      </c>
      <c r="LR23" s="11" t="str">
        <f>IF(SUM(LD23:LE23,LG23:LI23,LK23)-SUM(LF23,LJ23)&gt;0,SUM(LD23:LE23,LG23:LI23,LK23)-SUM(LF23,LJ23),"")</f>
        <v/>
      </c>
      <c r="LS23" s="11" t="str">
        <f>IF(SUM(LM23,LN23,LR23)&gt;0,SUM(LM23,LN23,LR23),"")</f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>IF(SUM(LU23,LY23)&gt;0,SUM(LU23,LY23),"")</f>
        <v/>
      </c>
      <c r="MO23" s="40" t="str">
        <f>IF(SUM(LT23:LU23,LW23:LY23,MA23)-LV23-LZ23&gt;0,SUM(LT23:LU23,LW23:LY23,MA23)-LV23-LZ23,"")</f>
        <v/>
      </c>
      <c r="MP23" s="40" t="str">
        <f>IF(SUM(MB23:MC23,ME23)-MD23&gt;0,SUM(MB23:MC23,ME23)-MD23,"")</f>
        <v/>
      </c>
      <c r="MQ23" s="40" t="str">
        <f>IF(SUM(LU23,LY23,MC23)&gt;0,SUM(LU23,LY23,MC23),"")</f>
        <v/>
      </c>
      <c r="MR23" s="40" t="str">
        <f>IF(SUM(MO23,MP23)&gt;0,SUM(MO23,MP23),"")</f>
        <v/>
      </c>
      <c r="MS23" s="40" t="str">
        <f>IF(SUM(MG23,MK23)&gt;0,SUM(MG23,MK23),"")</f>
        <v/>
      </c>
      <c r="MT23" s="40" t="str">
        <f>IF(SUM(MF23:MG23,MI23:MK23,MM23)-SUM(MH23,ML23)&gt;0,SUM(MF23:MG23,MI23:MK23,MM23)-SUM(MH23,ML23),"")</f>
        <v/>
      </c>
      <c r="MU23" s="40" t="str">
        <f>IF(SUM(MO23,MP23,MT23)&gt;0,SUM(MO23,MP23,MT23),"")</f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>IF(SUM(MW23,NA23)&gt;0,SUM(MW23,NA23),"")</f>
        <v/>
      </c>
      <c r="NQ23" s="11" t="str">
        <f>IF(SUM(MV23:MW23,MY23:NA23,NC23)-MX23-NB23&gt;0,SUM(MV23:MW23,MY23:NA23,NC23)-MX23-NB23,"")</f>
        <v/>
      </c>
      <c r="NR23" s="11" t="str">
        <f>IF(SUM(ND23:NE23,NG23)-NF23&gt;0,SUM(ND23:NE23,NG23)-NF23,"")</f>
        <v/>
      </c>
      <c r="NS23" s="11" t="str">
        <f>IF(SUM(MW23,NA23,NE23)&gt;0,SUM(MW23,NA23,NE23),"")</f>
        <v/>
      </c>
      <c r="NT23" s="11" t="str">
        <f>IF(SUM(NQ23,NR23)&gt;0,SUM(NQ23,NR23),"")</f>
        <v/>
      </c>
      <c r="NU23" s="11" t="str">
        <f>IF(SUM(NI23,NM23)&gt;0,SUM(NI23,NM23),"")</f>
        <v/>
      </c>
      <c r="NV23" s="11" t="str">
        <f>IF(SUM(NH23:NI23,NK23:NM23,NO23)-SUM(NJ23,NN23)&gt;0,SUM(NH23:NI23,NK23:NM23,NO23)-SUM(NJ23,NN23),"")</f>
        <v/>
      </c>
      <c r="NW23" s="11" t="str">
        <f>IF(SUM(NQ23,NR23,NV23)&gt;0,SUM(NQ23,NR23,NV23),"")</f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>IF(SUM(NY23,OC23)&gt;0,SUM(NY23,OC23),"")</f>
        <v/>
      </c>
      <c r="OS23" s="40" t="str">
        <f>IF(SUM(NX23:NY23,OA23:OC23,OE23)-NZ23-OD23&gt;0,SUM(NX23:NY23,OA23:OC23,OE23)-NZ23-OD23,"")</f>
        <v/>
      </c>
      <c r="OT23" s="40" t="str">
        <f>IF(SUM(OF23:OG23,OI23)-OH23&gt;0,SUM(OF23:OG23,OI23)-OH23,"")</f>
        <v/>
      </c>
      <c r="OU23" s="40" t="str">
        <f>IF(SUM(NY23,OC23,OG23)&gt;0,SUM(NY23,OC23,OG23),"")</f>
        <v/>
      </c>
      <c r="OV23" s="40" t="str">
        <f>IF(SUM(OS23,OT23)&gt;0,SUM(OS23,OT23),"")</f>
        <v/>
      </c>
      <c r="OW23" s="40" t="str">
        <f>IF(SUM(OK23,OO23)&gt;0,SUM(OK23,OO23),"")</f>
        <v/>
      </c>
      <c r="OX23" s="40" t="str">
        <f>IF(SUM(OJ23:OK23,OM23:OO23,OQ23)-SUM(OL23,OP23)&gt;0,SUM(OJ23:OK23,OM23:OO23,OQ23)-SUM(OL23,OP23),"")</f>
        <v/>
      </c>
      <c r="OY23" s="40" t="str">
        <f>IF(SUM(OS23,OT23,OX23)&gt;0,SUM(OS23,OT23,OX23),"")</f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>IF(SUM(PA23,PE23)&gt;0,SUM(PA23,PE23),"")</f>
        <v/>
      </c>
      <c r="PU23" s="11" t="str">
        <f>IF(SUM(OZ23:PA23,PC23:PE23,PG23)-PB23-PF23&gt;0,SUM(OZ23:PA23,PC23:PE23,PG23)-PB23-PF23,"")</f>
        <v/>
      </c>
      <c r="PV23" s="11" t="str">
        <f>IF(SUM(PH23:PI23,PK23)-PJ23&gt;0,SUM(PH23:PI23,PK23)-PJ23,"")</f>
        <v/>
      </c>
      <c r="PW23" s="11" t="str">
        <f>IF(SUM(PA23,PE23,PI23)&gt;0,SUM(PA23,PE23,PI23),"")</f>
        <v/>
      </c>
      <c r="PX23" s="11" t="str">
        <f>IF(SUM(PU23,PV23)&gt;0,SUM(PU23,PV23),"")</f>
        <v/>
      </c>
      <c r="PY23" s="11" t="str">
        <f>IF(SUM(PM23,PQ23)&gt;0,SUM(PM23,PQ23),"")</f>
        <v/>
      </c>
      <c r="PZ23" s="11" t="str">
        <f>IF(SUM(PL23:PM23,PO23:PQ23,PS23)-SUM(PN23,PR23)&gt;0,SUM(PL23:PM23,PO23:PQ23,PS23)-SUM(PN23,PR23),"")</f>
        <v/>
      </c>
      <c r="QA23" s="11" t="str">
        <f>IF(SUM(PU23,PV23,PZ23)&gt;0,SUM(PU23,PV23,PZ23),"")</f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>IF(SUM(QC23,QG23)&gt;0,SUM(QC23,QG23),"")</f>
        <v/>
      </c>
      <c r="QW23" s="40" t="str">
        <f>IF(SUM(QB23:QC23,QE23:QG23,QI23)-QD23-QH23&gt;0,SUM(QB23:QC23,QE23:QG23,QI23)-QD23-QH23,"")</f>
        <v/>
      </c>
      <c r="QX23" s="40" t="str">
        <f>IF(SUM(QJ23:QK23,QM23)-QL23&gt;0,SUM(QJ23:QK23,QM23)-QL23,"")</f>
        <v/>
      </c>
      <c r="QY23" s="40" t="str">
        <f>IF(SUM(QC23,QG23,QK23)&gt;0,SUM(QC23,QG23,QK23),"")</f>
        <v/>
      </c>
      <c r="QZ23" s="40" t="str">
        <f>IF(SUM(QW23,QX23)&gt;0,SUM(QW23,QX23),"")</f>
        <v/>
      </c>
      <c r="RA23" s="40" t="str">
        <f>IF(SUM(QO23,QS23)&gt;0,SUM(QO23,QS23),"")</f>
        <v/>
      </c>
      <c r="RB23" s="40" t="str">
        <f>IF(SUM(QN23:QO23,QQ23:QS23,QU23)-SUM(QP23,QT23)&gt;0,SUM(QN23:QO23,QQ23:QS23,QU23)-SUM(QP23,QT23),"")</f>
        <v/>
      </c>
      <c r="RC23" s="40" t="str">
        <f>IF(SUM(QW23,QX23,RB23)&gt;0,SUM(QW23,QX23,RB23),"")</f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>IF(SUM(RE23,RI23)&gt;0,SUM(RE23,RI23),"")</f>
        <v/>
      </c>
      <c r="RY23" s="11" t="str">
        <f>IF(SUM(RD23:RE23,RG23:RI23,RK23)-RF23-RJ23&gt;0,SUM(RD23:RE23,RG23:RI23,RK23)-RF23-RJ23,"")</f>
        <v/>
      </c>
      <c r="RZ23" s="11" t="str">
        <f>IF(SUM(RL23:RM23,RO23)-RN23&gt;0,SUM(RL23:RM23,RO23)-RN23,"")</f>
        <v/>
      </c>
      <c r="SA23" s="11" t="str">
        <f>IF(SUM(RE23,RI23,RM23)&gt;0,SUM(RE23,RI23,RM23),"")</f>
        <v/>
      </c>
      <c r="SB23" s="11" t="str">
        <f>IF(SUM(RY23,RZ23)&gt;0,SUM(RY23,RZ23),"")</f>
        <v/>
      </c>
      <c r="SC23" s="11" t="str">
        <f>IF(SUM(RQ23,RU23)&gt;0,SUM(RQ23,RU23),"")</f>
        <v/>
      </c>
      <c r="SD23" s="11" t="str">
        <f>IF(SUM(RP23:RQ23,RS23:RU23,RW23)-SUM(RR23,RV23)&gt;0,SUM(RP23:RQ23,RS23:RU23,RW23)-SUM(RR23,RV23),"")</f>
        <v/>
      </c>
      <c r="SE23" s="11" t="str">
        <f>IF(SUM(RY23,RZ23,SD23)&gt;0,SUM(RY23,RZ23,SD23),"")</f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>IF(SUM(SG23,SK23)&gt;0,SUM(SG23,SK23),"")</f>
        <v/>
      </c>
      <c r="TA23" s="40" t="str">
        <f>IF(SUM(SF23:SG23,SI23:SK23,SM23)-SH23-SL23&gt;0,SUM(SF23:SG23,SI23:SK23,SM23)-SH23-SL23,"")</f>
        <v/>
      </c>
      <c r="TB23" s="40" t="str">
        <f>IF(SUM(SN23:SO23,SQ23)-SP23&gt;0,SUM(SN23:SO23,SQ23)-SP23,"")</f>
        <v/>
      </c>
      <c r="TC23" s="40" t="str">
        <f>IF(SUM(SG23,SK23,SO23)&gt;0,SUM(SG23,SK23,SO23),"")</f>
        <v/>
      </c>
      <c r="TD23" s="40" t="str">
        <f>IF(SUM(TA23,TB23)&gt;0,SUM(TA23,TB23),"")</f>
        <v/>
      </c>
      <c r="TE23" s="40" t="str">
        <f>IF(SUM(SS23,SW23)&gt;0,SUM(SS23,SW23),"")</f>
        <v/>
      </c>
      <c r="TF23" s="40" t="str">
        <f>IF(SUM(SR23:SS23,SU23:SW23,SY23)-SUM(ST23,SX23)&gt;0,SUM(SR23:SS23,SU23:SW23,SY23)-SUM(ST23,SX23),"")</f>
        <v/>
      </c>
      <c r="TG23" s="40" t="str">
        <f>IF(SUM(TA23,TB23,TF23)&gt;0,SUM(TA23,TB23,TF23),"")</f>
        <v/>
      </c>
      <c r="TH23" s="26">
        <f>IF($CS23="P",BY23,(BY23+AV23)/2)</f>
        <v>18.600000000000001</v>
      </c>
      <c r="TI23" s="26">
        <f>IF($CS23="P",BZ23,(BZ23+AW23)/2)</f>
        <v>7.8500000000000005</v>
      </c>
      <c r="TJ23" s="26">
        <f>IF($CS23="P",CA23,(CA23+AX23)/2)</f>
        <v>0.30000000000000004</v>
      </c>
      <c r="TK23" s="26">
        <f>IF($CS23="P",CB23,(CB23+AY23)/2)</f>
        <v>0.15</v>
      </c>
      <c r="TL23" s="26">
        <f>IF($CS23="P",CC23,(CC23+AZ23)/2)</f>
        <v>17.100000000000001</v>
      </c>
      <c r="TM23" s="26">
        <f>IF($CS23="P",CD23,(CD23+BA23)/2)</f>
        <v>4.8</v>
      </c>
      <c r="TN23" s="26">
        <f>IF($CS23="P",CE23,(CE23+BB23)/2)</f>
        <v>0.3</v>
      </c>
      <c r="TO23" s="26">
        <f>IF($CS23="P",CF23,(CF23+BC23)/2)</f>
        <v>0.15</v>
      </c>
      <c r="TP23" s="26">
        <f>IF($CS23="P",CG23,(CG23+BD23)/2)</f>
        <v>0</v>
      </c>
      <c r="TQ23" s="26">
        <f>IF($CS23="P",CH23,(CH23+BE23)/2)</f>
        <v>0</v>
      </c>
      <c r="TR23" s="26">
        <f>IF($CS23="P",CI23,(CI23+BF23)/2)</f>
        <v>0</v>
      </c>
      <c r="TS23" s="26">
        <f>IF($CS23="P",CJ23,(CJ23+BG23)/2)</f>
        <v>0</v>
      </c>
      <c r="TT23" s="26">
        <f>IF($CS23="P",CK23,(CK23+BH23)/2)</f>
        <v>8.4</v>
      </c>
      <c r="TU23" s="26">
        <f>IF($CS23="P",CL23,(CL23+BI23)/2)</f>
        <v>4.6500000000000004</v>
      </c>
      <c r="TV23" s="26">
        <f>IF($CS23="P",CM23,(CM23+BJ23)/2)</f>
        <v>0.5</v>
      </c>
      <c r="TW23" s="26">
        <f>IF($CS23="P",CN23,(CN23+BK23)/2)</f>
        <v>0.15</v>
      </c>
      <c r="TX23" s="26">
        <f>IF($CS23="P",CO23,(CO23+BL23)/2)</f>
        <v>9.35</v>
      </c>
      <c r="TY23" s="26">
        <f>IF($CS23="P",CP23,(CP23+BM23)/2)</f>
        <v>3.6</v>
      </c>
      <c r="TZ23" s="26">
        <f>IF($CS23="P",CQ23,(CQ23+BN23)/2)</f>
        <v>0.4</v>
      </c>
      <c r="UA23" s="26">
        <f>IF($CS23="P",CR23,(CR23+BO23)/2)</f>
        <v>0.15</v>
      </c>
      <c r="UB23" s="28" t="s">
        <v>53</v>
      </c>
      <c r="UC23" s="11">
        <f>IF(SUM(TI23,TM23)&gt;0,SUM(TI23,TM23),"")</f>
        <v>12.65</v>
      </c>
      <c r="UD23" s="11">
        <f>IF(SUM(TH23:TI23,TK23:TM23,TO23)-TJ23-TN23&gt;0,SUM(TH23:TI23,TK23:TM23,TO23)-TJ23-TN23,"")</f>
        <v>48.050000000000004</v>
      </c>
      <c r="UE23" s="11" t="str">
        <f>IF(SUM(TP23:TQ23,TS23)-TR23&gt;0,SUM(TP23:TQ23,TS23)-TR23,"")</f>
        <v/>
      </c>
      <c r="UF23" s="11">
        <f>IF(SUM(TI23,TM23,TQ23)&gt;0,SUM(TI23,TM23,TQ23),"")</f>
        <v>12.65</v>
      </c>
      <c r="UG23" s="11">
        <f>IF(SUM(UD23,UE23)&gt;0,SUM(UD23,UE23),"")</f>
        <v>48.050000000000004</v>
      </c>
      <c r="UH23" s="11">
        <f>IF(SUM(TU23,TY23)&gt;0,SUM(TU23,TY23),"")</f>
        <v>8.25</v>
      </c>
      <c r="UI23" s="11">
        <f>IF(SUM(TT23:TU23,TW23:TY23,UA23)-SUM(TV23,TZ23)&gt;0,SUM(TT23:TU23,TW23:TY23,UA23)-SUM(TV23,TZ23),"")</f>
        <v>25.400000000000002</v>
      </c>
      <c r="UJ23" s="11">
        <f>IF(SUM(UD23,UE23,UI23)&gt;0,SUM(UD23,UE23,UI23),"")</f>
        <v>73.45</v>
      </c>
    </row>
    <row r="24" spans="1:556" x14ac:dyDescent="0.2">
      <c r="A24" s="4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>14</v>
      </c>
      <c r="B24" s="5" t="s">
        <v>195</v>
      </c>
      <c r="C24" s="4" t="s">
        <v>5</v>
      </c>
      <c r="D24" s="4">
        <v>2008</v>
      </c>
      <c r="E24" s="9">
        <f>SUM(J24:P24)+SUM(J24:M24)*0.0000001+SUM(J24)*0.0000000000001</f>
        <v>140.95000948000509</v>
      </c>
      <c r="F24" s="3" t="str">
        <f>IF(OR(AND(AN24&gt;=AU$34,AO24&gt;=AU$38,AN24&lt;&gt;"",AM24=""),AND(AS24&gt;=AU$34,AT24&gt;=AU$38,AS24&lt;&gt;"",AM24=""),AND(BQ24&gt;=BX$34,BR24&gt;=BX$38,BQ24&lt;&gt;"",BP24=""),AND(BV24&gt;=BX$34,BW24&gt;=BX$38,BV24&lt;&gt;"",BP24=""),AND(CT24&gt;=DA$34,CU24&gt;=DA$38,CT24&lt;&gt;"",CS24=""),AND(CY24&gt;=DA$34,CZ24&gt;=DA$38,CY24&lt;&gt;""),AND(DX24&gt;=EE$34,DY24&gt;=EE$38,DX24&lt;&gt;""),AND(EC24&gt;=EE$34,ED24&gt;=EE$38,EC24&lt;&gt;""),AND(EZ24&gt;=FG$34,FA24&gt;=FG$38,EZ24&lt;&gt;""),AND(FE24&gt;=FG$34,FF24&gt;=FG$38,FE24&lt;&gt;""),AND(GB24&gt;=GI$34,GC24&gt;=GI$38,GB24&lt;&gt;""),AND(GG24&gt;=GI$34,GH24&gt;=GI$38,GG24&lt;&gt;""),AND(HD24&gt;=HK$34,HE24&gt;=HK$38,HD24&lt;&gt;""),AND(HI24&gt;=HK$34,HJ24&gt;=HK$38,HI24&lt;&gt;""),AND(IF24&gt;=IM$34,IG24&gt;=IM$38,IF24&lt;&gt;""),AND(IK24&gt;=IM$34,IL24&gt;=IM$38,IK24&lt;&gt;""),AND(JH24&gt;=JO$34,JI24&gt;=JO$38,JH24&lt;&gt;""),AND(JM24&gt;=JO$34,JN24&gt;=JO$38,JM24&lt;&gt;""),AND(KJ24&gt;=KQ$34,KK24&gt;=KQ$38,KJ24&lt;&gt;""),AND(KO24&gt;=KQ$34,KP24&gt;=KQ$38,KO24&lt;&gt;""),AND(LL24&gt;=LS$34,LM24&gt;=LS$38,LL24&lt;&gt;""),AND(LQ24&gt;=LS$34,LR24&gt;=LS$38,LQ24&lt;&gt;""),AND(MN24&gt;=MU$34,MO24&gt;=MU$38,MN24&lt;&gt;""),AND(MS24&gt;=MU$34,MT24&gt;=MU$38,MS24&lt;&gt;""),AND(NP24&gt;=NW$34,NQ24&gt;=NW$38,NP24&lt;&gt;""),AND(NU24&gt;=NW$34,NV24&gt;=NW$38,NU24&lt;&gt;""),AND(OR24&gt;=OY$34,OS24&gt;=OY$38,OR24&lt;&gt;""),AND(OW24&gt;=OY$34,OX24&gt;=OY$38,OW24&lt;&gt;""),AND(PT24&gt;=QA$34,PU24&gt;=QA$38,PT24&lt;&gt;""),AND(PY24&gt;=QA$34,PZ24&gt;=QA$38,PY24&lt;&gt;""),AND(QV24&gt;=RC$34,QW24&gt;=RC$38,QV24&lt;&gt;""),AND(RA24&gt;=RC$34,RB24&gt;=RC$38,RA24&lt;&gt;""),AND(RX24&gt;=SE$34,RY24&gt;=SE$38,RX24&lt;&gt;""),AND(SC24&gt;=SE$34,SD24&gt;=SE$38,SC24&lt;&gt;""),AND(SZ24&gt;=TG$34,TA24&gt;=TG$38,SZ24&lt;&gt;""),AND(TF24&gt;=TG$34,TG24&gt;=TG$38,TF24&lt;&gt;"")),"P","")</f>
        <v/>
      </c>
      <c r="G24" s="3" t="str">
        <f>IF(OR(AND(AO24&gt;=AU$38,AO24&lt;&gt;"",AM24=""),AND(AT24&gt;=AU$38,AT24&lt;&gt;"",AM24=""),AND(BR24&gt;=BX$38,BR24&lt;&gt;"",BP24=""),AND(BW24&gt;=BX$38,BW24&lt;&gt;"",BP24=""),AND(CU24&gt;=DA$38,CU24&lt;&gt;"",CS24=""),AND(CZ24&gt;=DA$38,CZ24&lt;&gt;"",CS24=""),AND(DY24&gt;=EE$38,DY24&lt;&gt;""),AND(ED24&gt;=EE$38,ED24&lt;&gt;""),AND(FA24&gt;=FG$38,FA24&lt;&gt;""),AND(FF24&gt;=FG$38,FF24&lt;&gt;""),AND(GC24&gt;=GI$38,GC24&lt;&gt;""),AND(GH24&gt;=GI$38,GH24&lt;&gt;""),AND(HE24&gt;=HK$38,HE24&lt;&gt;""),AND(HJ24&gt;=HK$38,HJ24&lt;&gt;""),AND(IG24&gt;=IM$38,IG24&lt;&gt;""),AND(IL24&gt;=IM$38,IL24&lt;&gt;""),AND(JI24&gt;=JO$38,JI24&lt;&gt;""),AND(JN24&gt;=JO$38,JN24&lt;&gt;""),AND(KK24&gt;=KQ$38,KK24&lt;&gt;""),AND(KP24&gt;=KQ$38,KP24&lt;&gt;""),AND(LM24&gt;=LS$38,LM24&lt;&gt;""),AND(LR24&gt;=LS$38,LR24&lt;&gt;""),AND(MO24&gt;=MU$38,MO24&lt;&gt;""),AND(MT24&gt;=MU$38,MT24&lt;&gt;""),AND(NQ24&gt;=NW$38,NQ24&lt;&gt;""),AND(NV24&gt;=NW$38,NV24&lt;&gt;""),AND(OS24&gt;=OY$38,OS24&lt;&gt;""),AND(OX24&gt;=OY$38,OX24&lt;&gt;""),AND(PU24&gt;=QA$38,PU24&lt;&gt;""),AND(PZ24&gt;=QA$38,PZ24&lt;&gt;""),AND(QW24&gt;=RC$38,QW24&lt;&gt;""),AND(RB24&gt;=RC$38,RB24&lt;&gt;""),AND(RY24&gt;=SE$38,RY24&lt;&gt;""),AND(SD24&gt;=SE$38,SD24&lt;&gt;""),AND(TA24&gt;=TG$38,TA24&lt;&gt;""),AND(TG24&gt;=TG$38,TG24&lt;&gt;"")),"P","")</f>
        <v/>
      </c>
      <c r="H24" s="36" t="str">
        <f>IF(AND(G24="P",F24=""),"No DD",IF(OR(AND(AQ24&gt;=AU$37,AR24&gt;=AU$41,AQ24&lt;&gt;"",AM24=""),AND(AS24&gt;=AU$37,AT24&gt;=AU$41,AS24&lt;&gt;"",AM24=""),AND(BT24&gt;=BX$37,BU24&gt;=BX$41,BT24&lt;&gt;"",BP24=""),AND(BV24&gt;=BX$37,BW24&gt;=BX$41,BV24&lt;&gt;"",BP24=""),AND(CW24&gt;=DA$37,CX24&gt;=DA$41,CW24&lt;&gt;"",CS24=""),AND(CY24&gt;=DA$37,CZ24&gt;=DA$41,CY24&lt;&gt;"",CS24=""),AND(EA24&gt;=EE$37,EB24&gt;=EE$41,EA24&lt;&gt;""),AND(EC24&gt;=EE$37,ED24&gt;=EE$41,EC24&lt;&gt;""),AND(FC24&gt;=FG$37,FD24&gt;=FG$41,FC24&lt;&gt;""),AND(FE24&gt;=FG$37,FF24&gt;=FG$41,FE24&lt;&gt;""),AND(GE24&gt;=GI$37,GF24&gt;=GI$41,GE24&lt;&gt;""),AND(GG24&gt;=GI$37,GH24&gt;=GI$41,GG24&lt;&gt;""),AND(HG24&gt;=HK$37,HH24&gt;=HK$41,HG24&lt;&gt;""),AND(HI24&gt;=HK$37,HJ24&gt;=HK$41,HI24&lt;&gt;""),AND(II24&gt;=IM$37,IJ24&gt;=IM$41,II24&lt;&gt;""),AND(IK24&gt;=IM$37,IL24&gt;=IM$41,IK24&lt;&gt;""),AND(JK24&gt;=JO$37,JL24&gt;=JO$41,JK24&lt;&gt;""),AND(JM24&gt;=JO$37,JN24&gt;=JO$41,JM24&lt;&gt;""),AND(KM24&gt;=KQ$37,KN24&gt;=KQ$41,KM24&lt;&gt;""),AND(KO24&gt;=KQ$37,KP24&gt;=KQ$41,KO24&lt;&gt;""),AND(LO24&gt;=LS$37,LP24&gt;=LS$41,LO24&lt;&gt;""),AND(LQ24&gt;=LS$37,LR24&gt;=LS$41,LQ24&lt;&gt;""),AND(MQ24&gt;=MU$37,MR24&gt;=MU$41,MQ24&lt;&gt;""),AND(MS24&gt;=MU$37,MT24&gt;=MU$41,MS24&lt;&gt;""),AND(NS24&gt;=NW$37,NT24&gt;=NW$41,NS24&lt;&gt;""),AND(NU24&gt;=NW$37,NV24&gt;=NW$41,NU24&lt;&gt;""),AND(OU24&gt;=OY$37,OV24&gt;=OY$41,OU24&lt;&gt;""),AND(OW24&gt;=OY$37,OX24&gt;=OY$41,OW24&lt;&gt;""),AND(PW24&gt;=QA$37,PX24&gt;=QA$41,PW24&lt;&gt;""),AND(PY24&gt;=QA$37,PZ24&gt;=QA$41,PY24&lt;&gt;""),AND(QY24&gt;=RC$37,QZ24&gt;=RC$41,QY24&lt;&gt;""),AND(RA24&gt;=RC$37,RB24&gt;=RC$41,RA24&lt;&gt;""),AND(SA24&gt;=SE$37,SB24&gt;=SE$41,SA24&lt;&gt;""),AND(SC24&gt;=SE$37,SD24&gt;=SE$41,SC24&lt;&gt;""),AND(TC24&gt;=TG$37,TD24&gt;=TG$41,TC24&lt;&gt;""),AND(TE24&gt;=TG$37,TF24&gt;=TG$41,TE24&lt;&gt;"")),"Merit",IF(OR(AND(AQ24&gt;=AU$36,AR24&gt;=AU$40,AQ24&lt;&gt;"",AM24=""),AND(AS24&gt;=AU$36,AT24&gt;=AU$40,AS24&lt;&gt;"",AM24=""),AND(BT24&gt;=BX$36,BU24&gt;=BX$40,BT24&lt;&gt;"",BP24=""),AND(BV24&gt;=BX$36,BW24&gt;=BX$40,BV24&lt;&gt;"",BP24=""),AND(CW24&gt;=DA$36,CX24&gt;=DA$40,CW24&lt;&gt;"",CS24=""),AND(CY24&gt;=DA$36,CZ24&gt;=DA$40,CY24&lt;&gt;"",CS24=""),AND(EA24&gt;=EE$36,EB24&gt;=EE$40,EA24&lt;&gt;""),AND(EC24&gt;=EE$36,ED24&gt;=EE$40,EC24&lt;&gt;""),AND(FC24&gt;=FG$36,FD24&gt;=FG$40,FC24&lt;&gt;""),AND(FE24&gt;=FG$36,FF24&gt;=FG$40,FE24&lt;&gt;""),AND(GE24&gt;=GI$36,GF24&gt;=GI$40,GE24&lt;&gt;""),AND(GG24&gt;=GI$36,GH24&gt;=GI$40,GG24&lt;&gt;""),AND(HG24&gt;=HK$36,HH24&gt;=HK$40,HG24&lt;&gt;""),AND(HI24&gt;=HK$36,HJ24&gt;=HK$40,HI24&lt;&gt;""),AND(II24&gt;=IM$36,IJ24&gt;=IM$40,II24&lt;&gt;""),AND(IK24&gt;=IM$36,IL24&gt;=IM$40,IK24&lt;&gt;""),AND(JK24&gt;=JO$36,JL24&gt;=JO$40,JK24&lt;&gt;""),AND(JM24&gt;=JO$36,JN24&gt;=JO$40,JM24&lt;&gt;""),AND(KM24&gt;=KQ$36,KN24&gt;=KQ$40,KM24&lt;&gt;""),AND(KO24&gt;=KQ$36,KP24&gt;=KQ$40,KO24&lt;&gt;""),AND(LO24&gt;=LS$36,LP24&gt;=LS$40,LO24&lt;&gt;""),AND(LQ24&gt;=LS$36,LR24&gt;=LS$40,LQ24&lt;&gt;""),AND(MQ24&gt;=MU$36,MR24&gt;=MU$40,MQ24&lt;&gt;""),AND(MS24&gt;=MU$36,MT24&gt;=MU$40,MS24&lt;&gt;""),AND(NS24&gt;=NW$36,NT24&gt;=NW$40,NS24&lt;&gt;""),AND(NU24&gt;=NW$36,NV24&gt;=NW$40,NU24&lt;&gt;""),AND(OU24&gt;=OY$36,OV24&gt;=OY$40,OU24&lt;&gt;""),AND(OW24&gt;=OY$36,OX24&gt;=OY$40,OW24&lt;&gt;""),AND(PW24&gt;=QA$36,PX24&gt;=QA$40,PW24&lt;&gt;""),AND(PY24&gt;=QA$36,PZ24&gt;=QA$40,PY24&lt;&gt;""),AND(QY24&gt;=RC$36,QZ24&gt;=RC$40,QY24&lt;&gt;""),AND(RA24&gt;=RC$36,RB24&gt;=RC$40,RA24&lt;&gt;""),AND(SA24&gt;=SE$36,SB24&gt;=SE$40,SA24&lt;&gt;""),AND(SC24&gt;=SE$36,SD24&gt;=SE$40,SC24&lt;&gt;""),AND(TC24&gt;=TG$36,TD24&gt;=TG$40,TC24&lt;&gt;""),AND(TE24&gt;=TG$36,TF24&gt;=TG$40,TE24&lt;&gt;"")),"Excellence",IF(I24="P","Worlds Team",IF(F24="P","National Team","")))))</f>
        <v>Worlds Team</v>
      </c>
      <c r="I24" s="3" t="str">
        <f>IF(OR(AND(AQ24&gt;=AU$35,AR24&gt;=AU$39,AQ24&lt;&gt;"",AM24=""),AND(AS24&gt;=AU$35,AT24&gt;=AU$39,AS24&lt;&gt;"",AM24=""),AND(BT24&gt;=BX$35,BU24&gt;=BX$39,BT24&lt;&gt;"",BP24=""),AND(BV24&gt;=BX$35,BW24&gt;=BX$39,BV24&lt;&gt;"",BP24=""),AND(CW24&gt;=DA$35,CX24&gt;=DA$39,CW24&lt;&gt;"",CS24=""),AND(CY24&gt;=DA$35,CZ24&gt;=DA$39,CY24&lt;&gt;"",CS24=""),AND(EA24&gt;=EE$35,EB24&gt;=EE$39,EA24&lt;&gt;""),AND(EC24&gt;=EE$35,ED24&gt;=EE$39,EC24&lt;&gt;""),AND(FC24&gt;=FG$35,FD24&gt;=FG$39,FC24&lt;&gt;""),AND(FE24&gt;=FG$35,FF24&gt;=FG$39,FE24&lt;&gt;""),AND(GE24&gt;=GI$35,GF24&gt;=GI$39,GE24&lt;&gt;""),AND(GG24&gt;=GI$35,GH24&gt;=GI$39,GG24&lt;&gt;""),AND(HG24&gt;=HK$35,HH24&gt;=HK$39,HG24&lt;&gt;""),AND(HI24&gt;=HK$35,HJ24&gt;=HK$39,HI24&lt;&gt;""),AND(II24&gt;=IM$35,IJ24&gt;=IM$39,II24&lt;&gt;""),AND(IK24&gt;=IM$35,IL24&gt;=IM$39,IK24&lt;&gt;""),AND(JK24&gt;=JO$35,JL24&gt;=JO$39,JK24&lt;&gt;""),AND(JM24&gt;=JO$35,JN24&gt;=JO$39,JM24&lt;&gt;""),AND(KM24&gt;=KQ$35,KN24&gt;=KQ$39,KM24&lt;&gt;""),AND(KO24&gt;=KQ$35,KP24&gt;=KQ$39,KO24&lt;&gt;""),AND(LO24&gt;=LS$35,LP24&gt;=LS$39,LO24&lt;&gt;""),AND(LQ24&gt;=LS$35,LR24&gt;=LS$39,LQ24&lt;&gt;""),AND(MQ24&gt;=MU$35,MR24&gt;=MU$39,MQ24&lt;&gt;""),AND(MS24&gt;=MU$35,MT24&gt;=MU$39,MS24&lt;&gt;""),AND(NS24&gt;=NW$35,NT24&gt;=NW$39,NS24&lt;&gt;""),AND(NU24&gt;=NW$35,NV24&gt;=NW$39,NU24&lt;&gt;""),AND(OU24&gt;=OY$35,OV24&gt;=OY$39,OU24&lt;&gt;""),AND(OW24&gt;=OY$35,OX24&gt;=OY$39,OW24&lt;&gt;""),AND(PW24&gt;=QA$35,PX24&gt;=QA$39,PW24&lt;&gt;""),AND(PY24&gt;=QA$35,PZ24&gt;=QA$39,PY24&lt;&gt;""),AND(QY24&gt;=RC$35,QZ24&gt;=RC$39,QY24&lt;&gt;""),AND(RA24&gt;=RC$35,RB24&gt;=RC$39,RA24&lt;&gt;""),AND(SA24&gt;=SE$35,SB24&gt;=SE$39,SA24&lt;&gt;""),AND(SC24&gt;=SE$35,SD24&gt;=SE$39,SC24&lt;&gt;""),AND(TC24&gt;=TG$35,TD24&gt;=TG$39,TC24&lt;&gt;""),AND(TE24&gt;=TG$35,TF24&gt;=TG$39,TE24&lt;&gt;"")),"P","")</f>
        <v>P</v>
      </c>
      <c r="J24" s="8">
        <f>IF(COUNT(AO24,BR24,CU24)&gt;0,LARGE((AO24,BR24,CU24),1),0)</f>
        <v>51.1</v>
      </c>
      <c r="K24" s="8" t="str">
        <f>IF(J24=0,"",IF(J24=CU24,$BY$1,IF(J24=BR24,$AV$1,IF(J24=AO24,$S$1,""))))</f>
        <v>2024 3rd Domestic Trial</v>
      </c>
      <c r="L24" s="8">
        <f>IF(COUNT(AO24,BR24,CU24)&gt;1,LARGE((AO24,BR24,CU24),2),0)</f>
        <v>43.699999999999996</v>
      </c>
      <c r="M24" s="8" t="str">
        <f>IF(K24=0,"",IF(AND(L24=J24,L24=AO24,K24=BR24),$S$1,IF(AND(L24=J24,L24=AO24,L24=CU24),$S$1,IF(AND(L24=J24,L24=CU24,L24=BR24),$AV$1,IF(L24=CU24,$BY$1,IF(L24=BR24,$AV$1,IF(L24=AO24,$S$1,"")))))))</f>
        <v>2025 Nationals</v>
      </c>
      <c r="N24" s="8">
        <f>IF(MAX(AT24,BW24,CZ24)&gt;0,MAX(AT24,BW24,CZ24),0)</f>
        <v>46.15</v>
      </c>
      <c r="O24" s="8" t="str">
        <f>IF(N24=0,"",IF(N24=CZ24,$BY$1,IF(N24=BW24,$AV$1,IF(N24=AT24,$S$1,""))))</f>
        <v>2024 3rd Domestic Trial</v>
      </c>
      <c r="P24" s="8" t="str">
        <f>IF(MAX(DB24:DC24)&gt;0,MAX(DB24:DC24),"")</f>
        <v/>
      </c>
      <c r="Q24" s="11" t="str">
        <f>IF(P24="","",IF(P24=DB24,"("&amp;DB$2&amp;")",IF(P24=DC24,"("&amp;DC$2&amp;")")))</f>
        <v/>
      </c>
      <c r="R24" s="8" t="str">
        <f>IF(P24="","",IF(P24=DB24,IF(P24+IF(L24="",0,L24)=TA24,$SF$1,IF(P24+IF(L24="",0,L24)=RY24,$RD$1,IF(P24+IF(L24="",0,L24)=QW24,$QB$1,IF(P24+IF(L24="",0,L24)=PU24,$OZ$1,IF(P24+IF(L24="",0,L24)=OS24,$NX$1,IF(P24+IF(L24="",0,L24)=NQ24,$MV$1,IF(P24+IF(L24="",0,L24)=MO24,$LT$1,IF(P24+IF(L24="",0,L24)=LM24,$KR$1,IF(P24+IF(L24="",0,L24)=KK24,$JP$1,IF(P24+IF(L24="",0,L24)=JI24,$IN$1,IF(P24+IF(L24="",0,L24)=IG24,$HL$1,IF(P24+IF(L24="",0,L24)=HE24,$GJ$1,IF(P24+IF(L24="",0,L24)=GC24,$FH$1,IF(P24+IF(L24="",0,L24)=FA24,$EF$1,IF(P24+IF(L24="",0,L24)=DY24,$DD$1))))))))))))))),IF(P24=DC24,IF(P24+IF(N24="",0,N24)=TF24,$SF$1,IF(P24+IF(N24="",0,N24)=SD24,$RD$1,IF(P24+IF(N24="",0,N24)=RB24,$QB$1,IF(P24+IF(N24="",0,N24)=PZ24,$OZ$1,IF(P24+IF(N24="",0,N24)=OX24,$NX$1,IF(P24+IF(N24="",0,N24)=NV24,$MV$1,IF(P24+IF(N24="",0,N24)=MT24,$LT$1,IF(P24+IF(N24="",0,N24)=LR24,$KR$1,IF(P24+IF(N24="",0,N24)=KP24,$JP$1,IF(P24+IF(N24="",0,N24)=JN24,$IN$1,IF(P24+IF(N24="",0,N24)=IL24,$HL$1,IF(P24+IF(N24="",0,N24)=HJ24,$GJ$1,IF(P24+IF(N24="",0,N24)=GH24,$FH$1,IF(P24+IF(N24="",0,N24)=FF24,$EF$1,IF(P24+IF(N24="",0,N24)=ED24,$DD$1))))))))))))))))))</f>
        <v/>
      </c>
      <c r="S24" s="19">
        <v>16.7</v>
      </c>
      <c r="T24" s="19">
        <v>8.1</v>
      </c>
      <c r="U24" s="19">
        <v>0</v>
      </c>
      <c r="V24" s="19">
        <v>0</v>
      </c>
      <c r="W24" s="19">
        <v>18.7</v>
      </c>
      <c r="X24" s="19">
        <v>8.4</v>
      </c>
      <c r="Y24" s="19">
        <v>0.8</v>
      </c>
      <c r="Z24" s="19">
        <v>0</v>
      </c>
      <c r="AA24" s="19">
        <v>18.399999999999999</v>
      </c>
      <c r="AB24" s="19">
        <v>8.1</v>
      </c>
      <c r="AC24" s="19">
        <v>0</v>
      </c>
      <c r="AD24" s="19">
        <v>0</v>
      </c>
      <c r="AE24" s="19">
        <v>19</v>
      </c>
      <c r="AF24" s="19">
        <v>8.4</v>
      </c>
      <c r="AG24" s="19">
        <v>0</v>
      </c>
      <c r="AH24" s="19">
        <v>0</v>
      </c>
      <c r="AI24" s="19">
        <v>18.75</v>
      </c>
      <c r="AJ24" s="19">
        <v>0</v>
      </c>
      <c r="AK24" s="19">
        <v>0</v>
      </c>
      <c r="AL24" s="19">
        <v>0</v>
      </c>
      <c r="AM24" s="27"/>
      <c r="AN24" s="40">
        <f>IF(SUM(T24,X24)&gt;0,SUM(T24,X24),"")</f>
        <v>16.5</v>
      </c>
      <c r="AO24" s="40">
        <f>IF(SUM(S24:T24,V24:X24,Z24)-U24-Y24&gt;0,SUM(S24:T24,V24:X24,Z24)-U24-Y24,"")</f>
        <v>51.1</v>
      </c>
      <c r="AP24" s="40">
        <f>IF(SUM(AA24:AB24,AD24)-AC24&gt;0,SUM(AA24:AB24,AD24)-AC24,"")</f>
        <v>26.5</v>
      </c>
      <c r="AQ24" s="40">
        <f>IF(SUM(T24,X24,AB24)&gt;0,SUM(T24,X24,AB24),"")</f>
        <v>24.6</v>
      </c>
      <c r="AR24" s="40">
        <f>IF(SUM(AO24,AP24)&gt;0,SUM(AO24,AP24),"")</f>
        <v>77.599999999999994</v>
      </c>
      <c r="AS24" s="40">
        <f>IF(SUM(AF24,AJ24)&gt;0,SUM(AF24,AJ24),"")</f>
        <v>8.4</v>
      </c>
      <c r="AT24" s="40">
        <f>IF(SUM(AE24:AF24,AH24:AJ24,AL24)-SUM(AG24,AK24)&gt;0,SUM(AE24:AF24,AH24:AJ24,AL24)-SUM(AG24,AK24),"")</f>
        <v>46.15</v>
      </c>
      <c r="AU24" s="40">
        <f>IF(SUM(AO24,AP24,AT24)&gt;0,SUM(AO24,AP24,AT24),"")</f>
        <v>123.75</v>
      </c>
      <c r="AV24" s="18">
        <v>0</v>
      </c>
      <c r="AW24" s="18">
        <v>0</v>
      </c>
      <c r="AX24" s="18">
        <v>0</v>
      </c>
      <c r="AY24" s="18">
        <v>0</v>
      </c>
      <c r="AZ24" s="18">
        <v>18.2</v>
      </c>
      <c r="BA24" s="18">
        <v>8.1</v>
      </c>
      <c r="BB24" s="18">
        <v>0.2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>IF(SUM(AW24,BA24)&gt;0,SUM(AW24,BA24),"")</f>
        <v>8.1</v>
      </c>
      <c r="BR24" s="11">
        <f>IF(SUM(AV24:AW24,AY24:BA24,BC24)-AX24-BB24&gt;0,SUM(AV24:AW24,AY24:BA24,BC24)-AX24-BB24,"")</f>
        <v>26.099999999999998</v>
      </c>
      <c r="BS24" s="11" t="str">
        <f>IF(SUM(BD24:BE24,BG24)-BF24&gt;0,SUM(BD24:BE24,BG24)-BF24,"")</f>
        <v/>
      </c>
      <c r="BT24" s="11">
        <f>IF(SUM(AW24,BA24,BE24)&gt;0,SUM(AW24,BA24,BE24),"")</f>
        <v>8.1</v>
      </c>
      <c r="BU24" s="11">
        <f>IF(SUM(BR24,BS24)&gt;0,SUM(BR24,BS24),"")</f>
        <v>26.099999999999998</v>
      </c>
      <c r="BV24" s="11" t="str">
        <f>IF(SUM(BI24,BM24)&gt;0,SUM(BI24,BM24),"")</f>
        <v/>
      </c>
      <c r="BW24" s="11" t="str">
        <f>IF(SUM(BH24:BI24,BK24:BM24,BO24)-SUM(BJ24,BN24)&gt;0,SUM(BH24:BI24,BK24:BM24,BO24)-SUM(BJ24,BN24),"")</f>
        <v/>
      </c>
      <c r="BX24" s="11">
        <f>IF(SUM(BR24,BS24,BW24)&gt;0,SUM(BR24,BS24,BW24),"")</f>
        <v>26.099999999999998</v>
      </c>
      <c r="BY24" s="19">
        <v>15.4</v>
      </c>
      <c r="BZ24" s="19">
        <v>2.8</v>
      </c>
      <c r="CA24" s="19">
        <v>0</v>
      </c>
      <c r="CB24" s="19">
        <v>0</v>
      </c>
      <c r="CC24" s="19">
        <v>18.100000000000001</v>
      </c>
      <c r="CD24" s="19">
        <v>8</v>
      </c>
      <c r="CE24" s="19">
        <v>0.6</v>
      </c>
      <c r="CF24" s="19">
        <v>0</v>
      </c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>
        <f>IF(SUM(BZ24,CD24)&gt;0,SUM(BZ24,CD24),"")</f>
        <v>10.8</v>
      </c>
      <c r="CU24" s="40">
        <f>IF(SUM(BY24:BZ24,CB24:CD24,CF24)-CA24-CE24&gt;0,SUM(BY24:BZ24,CB24:CD24,CF24)-CA24-CE24,"")</f>
        <v>43.699999999999996</v>
      </c>
      <c r="CV24" s="40" t="str">
        <f>IF(SUM(CG24:CH24,CJ24)-CI24&gt;0,SUM(CG24:CH24,CJ24)-CI24,"")</f>
        <v/>
      </c>
      <c r="CW24" s="40">
        <f>IF(SUM(BZ24,CD24,CH24)&gt;0,SUM(BZ24,CD24,CH24),"")</f>
        <v>10.8</v>
      </c>
      <c r="CX24" s="40">
        <f>IF(SUM(CU24,CV24)&gt;0,SUM(CU24,CV24),"")</f>
        <v>43.699999999999996</v>
      </c>
      <c r="CY24" s="40" t="str">
        <f>IF(SUM(CL24,CP24)&gt;0,SUM(CL24,CP24),"")</f>
        <v/>
      </c>
      <c r="CZ24" s="40" t="str">
        <f>IF(SUM(CK24:CL24,CN24:CP24,CR24)-SUM(CM24,CQ24)&gt;0,SUM(CK24:CL24,CN24:CP24,CR24)-SUM(CM24,CQ24),"")</f>
        <v/>
      </c>
      <c r="DA24" s="40">
        <f>IF(SUM(CU24,CV24,CZ24)&gt;0,SUM(CU24,CV24,CZ24),"")</f>
        <v>43.699999999999996</v>
      </c>
      <c r="DB24" s="51" t="str">
        <f>IF(MAX(DY24,FA24,GC24,HE24,IG24,JI24,KK24,LM24,MO24,NQ24,OS24,PU24,QW24,RY24,TA24)-IF(L24="",0,L24)&gt;0.001,MAX(DY24,FA24,GC24,HE24,IG24,JI24,KK24,LM24,MO24,NQ24,OS24,PU24,QW24,RY24,TA24)-IF(L24="",0,L24),"")</f>
        <v/>
      </c>
      <c r="DC24" s="51" t="str">
        <f>IF(MAX(ED24,FF24,GH24,HJ24,IL24,JN24,KP24,LR24,MT24,NV24,OX24,PZ24,RB24,SD24,TF24)-IF(N24="",0,N24)&gt;0.001,MAX(ED24,FF24,GH24,HJ24,IL24,JN24,KP24,LR24,MT24,NV24,OX24,PZ24,RB24,SD24,TF24)-IF(N24="",0,N24),"")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IF(SUM(DE24,DI24)&gt;0,SUM(DE24,DI24),"")</f>
        <v/>
      </c>
      <c r="DY24" s="40" t="str">
        <f>IF(SUM(DD24:DE24,DG24:DI24,DK24)-DF24-DJ24&gt;0,SUM(DD24:DE24,DG24:DI24,DK24)-DF24-DJ24,"")</f>
        <v/>
      </c>
      <c r="DZ24" s="40" t="str">
        <f>IF(SUM(DL24:DM24,DO24)-DN24&gt;0,SUM(DL24:DM24,DO24)-DN24,"")</f>
        <v/>
      </c>
      <c r="EA24" s="40" t="str">
        <f>IF(SUM(DE24,DI24,DM24)&gt;0,SUM(DE24,DI24,DM24),"")</f>
        <v/>
      </c>
      <c r="EB24" s="40" t="str">
        <f>IF(SUM(DY24,DZ24)&gt;0,SUM(DY24,DZ24),"")</f>
        <v/>
      </c>
      <c r="EC24" s="40" t="str">
        <f>IF(SUM(DQ24,DU24)&gt;0,SUM(DQ24,DU24),"")</f>
        <v/>
      </c>
      <c r="ED24" s="40" t="str">
        <f>IF(SUM(DP24:DQ24,DS24:DU24,DW24)-SUM(DR24,DV24)&gt;0,SUM(DP24:DQ24,DS24:DU24,DW24)-SUM(DR24,DV24),"")</f>
        <v/>
      </c>
      <c r="EE24" s="40" t="str">
        <f>IF(SUM(DY24,DZ24,ED24)&gt;0,SUM(DY24,DZ24,ED24),"")</f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>IF(SUM(EG24,EK24)&gt;0,SUM(EG24,EK24),"")</f>
        <v/>
      </c>
      <c r="FA24" s="11" t="str">
        <f>IF(SUM(EF24:EG24,EI24:EK24,EM24)-EH24-EL24&gt;0,SUM(EF24:EG24,EI24:EK24,EM24)-EH24-EL24,"")</f>
        <v/>
      </c>
      <c r="FB24" s="11" t="str">
        <f>IF(SUM(EN24:EO24,EQ24)-EP24&gt;0,SUM(EN24:EO24,EQ24)-EP24,"")</f>
        <v/>
      </c>
      <c r="FC24" s="11" t="str">
        <f>IF(SUM(EG24,EK24,EO24)&gt;0,SUM(EG24,EK24,EO24),"")</f>
        <v/>
      </c>
      <c r="FD24" s="11" t="str">
        <f>IF(SUM(FA24,FB24)&gt;0,SUM(FA24,FB24),"")</f>
        <v/>
      </c>
      <c r="FE24" s="11" t="str">
        <f>IF(SUM(ES24,EW24)&gt;0,SUM(ES24,EW24),"")</f>
        <v/>
      </c>
      <c r="FF24" s="11" t="str">
        <f>IF(SUM(ER24:ES24,EU24:EW24,EY24)-SUM(ET24,EX24)&gt;0,SUM(ER24:ES24,EU24:EW24,EY24)-SUM(ET24,EX24),"")</f>
        <v/>
      </c>
      <c r="FG24" s="11" t="str">
        <f>IF(SUM(FA24,FB24,FF24)&gt;0,SUM(FA24,FB24,FF24),"")</f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>IF(SUM(FI24,FM24)&gt;0,SUM(FI24,FM24),"")</f>
        <v/>
      </c>
      <c r="GC24" s="40" t="str">
        <f>IF(SUM(FH24:FI24,FK24:FM24,FO24)-FJ24-FN24&gt;0,SUM(FH24:FI24,FK24:FM24,FO24)-FJ24-FN24,"")</f>
        <v/>
      </c>
      <c r="GD24" s="40" t="str">
        <f>IF(SUM(FP24:FQ24,FS24)-FR24&gt;0,SUM(FP24:FQ24,FS24)-FR24,"")</f>
        <v/>
      </c>
      <c r="GE24" s="40" t="str">
        <f>IF(SUM(FI24,FM24,FQ24)&gt;0,SUM(FI24,FM24,FQ24),"")</f>
        <v/>
      </c>
      <c r="GF24" s="40" t="str">
        <f>IF(SUM(GC24,GD24)&gt;0,SUM(GC24,GD24),"")</f>
        <v/>
      </c>
      <c r="GG24" s="40" t="str">
        <f>IF(SUM(FU24,FY24)&gt;0,SUM(FU24,FY24),"")</f>
        <v/>
      </c>
      <c r="GH24" s="40" t="str">
        <f>IF(SUM(FT24:FU24,FW24:FY24,GA24)-SUM(FV24,FZ24)&gt;0,SUM(FT24:FU24,FW24:FY24,GA24)-SUM(FV24,FZ24),"")</f>
        <v/>
      </c>
      <c r="GI24" s="40" t="str">
        <f>IF(SUM(GC24,GD24,GH24)&gt;0,SUM(GC24,GD24,GH24),"")</f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>IF(SUM(GK24,GO24)&gt;0,SUM(GK24,GO24),"")</f>
        <v/>
      </c>
      <c r="HE24" s="11" t="str">
        <f>IF(SUM(GJ24:GK24,GM24:GO24,GQ24)-GL24-GP24&gt;0,SUM(GJ24:GK24,GM24:GO24,GQ24)-GL24-GP24,"")</f>
        <v/>
      </c>
      <c r="HF24" s="11" t="str">
        <f>IF(SUM(GR24:GS24,GU24)-GT24&gt;0,SUM(GR24:GS24,GU24)-GT24,"")</f>
        <v/>
      </c>
      <c r="HG24" s="11" t="str">
        <f>IF(SUM(GK24,GO24,GS24)&gt;0,SUM(GK24,GO24,GS24),"")</f>
        <v/>
      </c>
      <c r="HH24" s="11" t="str">
        <f>IF(SUM(HE24,HF24)&gt;0,SUM(HE24,HF24),"")</f>
        <v/>
      </c>
      <c r="HI24" s="11" t="str">
        <f>IF(SUM(GW24,HA24)&gt;0,SUM(GW24,HA24),"")</f>
        <v/>
      </c>
      <c r="HJ24" s="11" t="str">
        <f>IF(SUM(GV24:GW24,GY24:HA24,HC24)-SUM(GX24,HB24)&gt;0,SUM(GV24:GW24,GY24:HA24,HC24)-SUM(GX24,HB24),"")</f>
        <v/>
      </c>
      <c r="HK24" s="11" t="str">
        <f>IF(SUM(HE24,HF24,HJ24)&gt;0,SUM(HE24,HF24,HJ24),"")</f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>IF(SUM(HM24,HQ24)&gt;0,SUM(HM24,HQ24),"")</f>
        <v/>
      </c>
      <c r="IG24" s="40" t="str">
        <f>IF(SUM(HL24:HM24,HO24:HQ24,HS24)-HN24-HR24&gt;0,SUM(HL24:HM24,HO24:HQ24,HS24)-HN24-HR24,"")</f>
        <v/>
      </c>
      <c r="IH24" s="40" t="str">
        <f>IF(SUM(HT24:HU24,HW24)-HV24&gt;0,SUM(HT24:HU24,HW24)-HV24,"")</f>
        <v/>
      </c>
      <c r="II24" s="40" t="str">
        <f>IF(SUM(HM24,HQ24,HU24)&gt;0,SUM(HM24,HQ24,HU24),"")</f>
        <v/>
      </c>
      <c r="IJ24" s="40" t="str">
        <f>IF(SUM(IG24,IH24)&gt;0,SUM(IG24,IH24),"")</f>
        <v/>
      </c>
      <c r="IK24" s="40" t="str">
        <f>IF(SUM(HY24,IC24)&gt;0,SUM(HY24,IC24),"")</f>
        <v/>
      </c>
      <c r="IL24" s="40" t="str">
        <f>IF(SUM(HX24:HY24,IA24:IC24,IE24)-SUM(HZ24,ID24)&gt;0,SUM(HX24:HY24,IA24:IC24,IE24)-SUM(HZ24,ID24),"")</f>
        <v/>
      </c>
      <c r="IM24" s="40" t="str">
        <f>IF(SUM(IG24,IH24,IL24)&gt;0,SUM(IG24,IH24,IL24),"")</f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>IF(SUM(IO24,IS24)&gt;0,SUM(IO24,IS24),"")</f>
        <v/>
      </c>
      <c r="JI24" s="11" t="str">
        <f>IF(SUM(IN24:IO24,IQ24:IS24,IU24)-IP24-IT24&gt;0,SUM(IN24:IO24,IQ24:IS24,IU24)-IP24-IT24,"")</f>
        <v/>
      </c>
      <c r="JJ24" s="11" t="str">
        <f>IF(SUM(IV24:IW24,IY24)-IX24&gt;0,SUM(IV24:IW24,IY24)-IX24,"")</f>
        <v/>
      </c>
      <c r="JK24" s="11" t="str">
        <f>IF(SUM(IO24,IS24,IW24)&gt;0,SUM(IO24,IS24,IW24),"")</f>
        <v/>
      </c>
      <c r="JL24" s="11" t="str">
        <f>IF(SUM(JI24,JJ24)&gt;0,SUM(JI24,JJ24),"")</f>
        <v/>
      </c>
      <c r="JM24" s="11" t="str">
        <f>IF(SUM(JA24,JE24)&gt;0,SUM(JA24,JE24),"")</f>
        <v/>
      </c>
      <c r="JN24" s="11" t="str">
        <f>IF(SUM(IZ24:JA24,JC24:JE24,JG24)-SUM(JB24,JF24)&gt;0,SUM(IZ24:JA24,JC24:JE24,JG24)-SUM(JB24,JF24),"")</f>
        <v/>
      </c>
      <c r="JO24" s="11" t="str">
        <f>IF(SUM(JI24,JJ24,JN24)&gt;0,SUM(JI24,JJ24,JN24),"")</f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>IF(SUM(JQ24,JU24)&gt;0,SUM(JQ24,JU24),"")</f>
        <v/>
      </c>
      <c r="KK24" s="40" t="str">
        <f>IF(SUM(JP24:JQ24,JS24:JU24,JW24)-JR24-JV24&gt;0,SUM(JP24:JQ24,JS24:JU24,JW24)-JR24-JV24,"")</f>
        <v/>
      </c>
      <c r="KL24" s="40" t="str">
        <f>IF(SUM(JX24:JY24,KA24)-JZ24&gt;0,SUM(JX24:JY24,KA24)-JZ24,"")</f>
        <v/>
      </c>
      <c r="KM24" s="40" t="str">
        <f>IF(SUM(JQ24,JU24,JY24)&gt;0,SUM(JQ24,JU24,JY24),"")</f>
        <v/>
      </c>
      <c r="KN24" s="40" t="str">
        <f>IF(SUM(KK24,KL24)&gt;0,SUM(KK24,KL24),"")</f>
        <v/>
      </c>
      <c r="KO24" s="40" t="str">
        <f>IF(SUM(KC24,KG24)&gt;0,SUM(KC24,KG24),"")</f>
        <v/>
      </c>
      <c r="KP24" s="40" t="str">
        <f>IF(SUM(KB24:KC24,KE24:KG24,KI24)-SUM(KD24,KH24)&gt;0,SUM(KB24:KC24,KE24:KG24,KI24)-SUM(KD24,KH24),"")</f>
        <v/>
      </c>
      <c r="KQ24" s="40" t="str">
        <f>IF(SUM(KK24,KL24,KP24)&gt;0,SUM(KK24,KL24,KP24),"")</f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>IF(SUM(KS24,KW24)&gt;0,SUM(KS24,KW24),"")</f>
        <v/>
      </c>
      <c r="LM24" s="11" t="str">
        <f>IF(SUM(KR24:KS24,KU24:KW24,KY24)-KT24-KX24&gt;0,SUM(KR24:KS24,KU24:KW24,KY24)-KT24-KX24,"")</f>
        <v/>
      </c>
      <c r="LN24" s="11" t="str">
        <f>IF(SUM(KZ24:LA24,LC24)-LB24&gt;0,SUM(KZ24:LA24,LC24)-LB24,"")</f>
        <v/>
      </c>
      <c r="LO24" s="11" t="str">
        <f>IF(SUM(KS24,KW24,LA24)&gt;0,SUM(KS24,KW24,LA24),"")</f>
        <v/>
      </c>
      <c r="LP24" s="11" t="str">
        <f>IF(SUM(LM24,LN24)&gt;0,SUM(LM24,LN24),"")</f>
        <v/>
      </c>
      <c r="LQ24" s="11" t="str">
        <f>IF(SUM(LE24,LI24)&gt;0,SUM(LE24,LI24),"")</f>
        <v/>
      </c>
      <c r="LR24" s="11" t="str">
        <f>IF(SUM(LD24:LE24,LG24:LI24,LK24)-SUM(LF24,LJ24)&gt;0,SUM(LD24:LE24,LG24:LI24,LK24)-SUM(LF24,LJ24),"")</f>
        <v/>
      </c>
      <c r="LS24" s="11" t="str">
        <f>IF(SUM(LM24,LN24,LR24)&gt;0,SUM(LM24,LN24,LR24),"")</f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>IF(SUM(LU24,LY24)&gt;0,SUM(LU24,LY24),"")</f>
        <v/>
      </c>
      <c r="MO24" s="40" t="str">
        <f>IF(SUM(LT24:LU24,LW24:LY24,MA24)-LV24-LZ24&gt;0,SUM(LT24:LU24,LW24:LY24,MA24)-LV24-LZ24,"")</f>
        <v/>
      </c>
      <c r="MP24" s="40" t="str">
        <f>IF(SUM(MB24:MC24,ME24)-MD24&gt;0,SUM(MB24:MC24,ME24)-MD24,"")</f>
        <v/>
      </c>
      <c r="MQ24" s="40" t="str">
        <f>IF(SUM(LU24,LY24,MC24)&gt;0,SUM(LU24,LY24,MC24),"")</f>
        <v/>
      </c>
      <c r="MR24" s="40" t="str">
        <f>IF(SUM(MO24,MP24)&gt;0,SUM(MO24,MP24),"")</f>
        <v/>
      </c>
      <c r="MS24" s="40" t="str">
        <f>IF(SUM(MG24,MK24)&gt;0,SUM(MG24,MK24),"")</f>
        <v/>
      </c>
      <c r="MT24" s="40" t="str">
        <f>IF(SUM(MF24:MG24,MI24:MK24,MM24)-SUM(MH24,ML24)&gt;0,SUM(MF24:MG24,MI24:MK24,MM24)-SUM(MH24,ML24),"")</f>
        <v/>
      </c>
      <c r="MU24" s="40" t="str">
        <f>IF(SUM(MO24,MP24,MT24)&gt;0,SUM(MO24,MP24,MT24),"")</f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>IF(SUM(MW24,NA24)&gt;0,SUM(MW24,NA24),"")</f>
        <v/>
      </c>
      <c r="NQ24" s="11" t="str">
        <f>IF(SUM(MV24:MW24,MY24:NA24,NC24)-MX24-NB24&gt;0,SUM(MV24:MW24,MY24:NA24,NC24)-MX24-NB24,"")</f>
        <v/>
      </c>
      <c r="NR24" s="11" t="str">
        <f>IF(SUM(ND24:NE24,NG24)-NF24&gt;0,SUM(ND24:NE24,NG24)-NF24,"")</f>
        <v/>
      </c>
      <c r="NS24" s="11" t="str">
        <f>IF(SUM(MW24,NA24,NE24)&gt;0,SUM(MW24,NA24,NE24),"")</f>
        <v/>
      </c>
      <c r="NT24" s="11" t="str">
        <f>IF(SUM(NQ24,NR24)&gt;0,SUM(NQ24,NR24),"")</f>
        <v/>
      </c>
      <c r="NU24" s="11" t="str">
        <f>IF(SUM(NI24,NM24)&gt;0,SUM(NI24,NM24),"")</f>
        <v/>
      </c>
      <c r="NV24" s="11" t="str">
        <f>IF(SUM(NH24:NI24,NK24:NM24,NO24)-SUM(NJ24,NN24)&gt;0,SUM(NH24:NI24,NK24:NM24,NO24)-SUM(NJ24,NN24),"")</f>
        <v/>
      </c>
      <c r="NW24" s="11" t="str">
        <f>IF(SUM(NQ24,NR24,NV24)&gt;0,SUM(NQ24,NR24,NV24),"")</f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>IF(SUM(NY24,OC24)&gt;0,SUM(NY24,OC24),"")</f>
        <v/>
      </c>
      <c r="OS24" s="40" t="str">
        <f>IF(SUM(NX24:NY24,OA24:OC24,OE24)-NZ24-OD24&gt;0,SUM(NX24:NY24,OA24:OC24,OE24)-NZ24-OD24,"")</f>
        <v/>
      </c>
      <c r="OT24" s="40" t="str">
        <f>IF(SUM(OF24:OG24,OI24)-OH24&gt;0,SUM(OF24:OG24,OI24)-OH24,"")</f>
        <v/>
      </c>
      <c r="OU24" s="40" t="str">
        <f>IF(SUM(NY24,OC24,OG24)&gt;0,SUM(NY24,OC24,OG24),"")</f>
        <v/>
      </c>
      <c r="OV24" s="40" t="str">
        <f>IF(SUM(OS24,OT24)&gt;0,SUM(OS24,OT24),"")</f>
        <v/>
      </c>
      <c r="OW24" s="40" t="str">
        <f>IF(SUM(OK24,OO24)&gt;0,SUM(OK24,OO24),"")</f>
        <v/>
      </c>
      <c r="OX24" s="40" t="str">
        <f>IF(SUM(OJ24:OK24,OM24:OO24,OQ24)-SUM(OL24,OP24)&gt;0,SUM(OJ24:OK24,OM24:OO24,OQ24)-SUM(OL24,OP24),"")</f>
        <v/>
      </c>
      <c r="OY24" s="40" t="str">
        <f>IF(SUM(OS24,OT24,OX24)&gt;0,SUM(OS24,OT24,OX24),"")</f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>IF(SUM(PA24,PE24)&gt;0,SUM(PA24,PE24),"")</f>
        <v/>
      </c>
      <c r="PU24" s="11" t="str">
        <f>IF(SUM(OZ24:PA24,PC24:PE24,PG24)-PB24-PF24&gt;0,SUM(OZ24:PA24,PC24:PE24,PG24)-PB24-PF24,"")</f>
        <v/>
      </c>
      <c r="PV24" s="11" t="str">
        <f>IF(SUM(PH24:PI24,PK24)-PJ24&gt;0,SUM(PH24:PI24,PK24)-PJ24,"")</f>
        <v/>
      </c>
      <c r="PW24" s="11" t="str">
        <f>IF(SUM(PA24,PE24,PI24)&gt;0,SUM(PA24,PE24,PI24),"")</f>
        <v/>
      </c>
      <c r="PX24" s="11" t="str">
        <f>IF(SUM(PU24,PV24)&gt;0,SUM(PU24,PV24),"")</f>
        <v/>
      </c>
      <c r="PY24" s="11" t="str">
        <f>IF(SUM(PM24,PQ24)&gt;0,SUM(PM24,PQ24),"")</f>
        <v/>
      </c>
      <c r="PZ24" s="11" t="str">
        <f>IF(SUM(PL24:PM24,PO24:PQ24,PS24)-SUM(PN24,PR24)&gt;0,SUM(PL24:PM24,PO24:PQ24,PS24)-SUM(PN24,PR24),"")</f>
        <v/>
      </c>
      <c r="QA24" s="11" t="str">
        <f>IF(SUM(PU24,PV24,PZ24)&gt;0,SUM(PU24,PV24,PZ24),"")</f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>IF(SUM(QC24,QG24)&gt;0,SUM(QC24,QG24),"")</f>
        <v/>
      </c>
      <c r="QW24" s="40" t="str">
        <f>IF(SUM(QB24:QC24,QE24:QG24,QI24)-QD24-QH24&gt;0,SUM(QB24:QC24,QE24:QG24,QI24)-QD24-QH24,"")</f>
        <v/>
      </c>
      <c r="QX24" s="40" t="str">
        <f>IF(SUM(QJ24:QK24,QM24)-QL24&gt;0,SUM(QJ24:QK24,QM24)-QL24,"")</f>
        <v/>
      </c>
      <c r="QY24" s="40" t="str">
        <f>IF(SUM(QC24,QG24,QK24)&gt;0,SUM(QC24,QG24,QK24),"")</f>
        <v/>
      </c>
      <c r="QZ24" s="40" t="str">
        <f>IF(SUM(QW24,QX24)&gt;0,SUM(QW24,QX24),"")</f>
        <v/>
      </c>
      <c r="RA24" s="40" t="str">
        <f>IF(SUM(QO24,QS24)&gt;0,SUM(QO24,QS24),"")</f>
        <v/>
      </c>
      <c r="RB24" s="40" t="str">
        <f>IF(SUM(QN24:QO24,QQ24:QS24,QU24)-SUM(QP24,QT24)&gt;0,SUM(QN24:QO24,QQ24:QS24,QU24)-SUM(QP24,QT24),"")</f>
        <v/>
      </c>
      <c r="RC24" s="40" t="str">
        <f>IF(SUM(QW24,QX24,RB24)&gt;0,SUM(QW24,QX24,RB24),"")</f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>IF(SUM(RE24,RI24)&gt;0,SUM(RE24,RI24),"")</f>
        <v/>
      </c>
      <c r="RY24" s="11" t="str">
        <f>IF(SUM(RD24:RE24,RG24:RI24,RK24)-RF24-RJ24&gt;0,SUM(RD24:RE24,RG24:RI24,RK24)-RF24-RJ24,"")</f>
        <v/>
      </c>
      <c r="RZ24" s="11" t="str">
        <f>IF(SUM(RL24:RM24,RO24)-RN24&gt;0,SUM(RL24:RM24,RO24)-RN24,"")</f>
        <v/>
      </c>
      <c r="SA24" s="11" t="str">
        <f>IF(SUM(RE24,RI24,RM24)&gt;0,SUM(RE24,RI24,RM24),"")</f>
        <v/>
      </c>
      <c r="SB24" s="11" t="str">
        <f>IF(SUM(RY24,RZ24)&gt;0,SUM(RY24,RZ24),"")</f>
        <v/>
      </c>
      <c r="SC24" s="11" t="str">
        <f>IF(SUM(RQ24,RU24)&gt;0,SUM(RQ24,RU24),"")</f>
        <v/>
      </c>
      <c r="SD24" s="11" t="str">
        <f>IF(SUM(RP24:RQ24,RS24:RU24,RW24)-SUM(RR24,RV24)&gt;0,SUM(RP24:RQ24,RS24:RU24,RW24)-SUM(RR24,RV24),"")</f>
        <v/>
      </c>
      <c r="SE24" s="11" t="str">
        <f>IF(SUM(RY24,RZ24,SD24)&gt;0,SUM(RY24,RZ24,SD24),"")</f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>IF(SUM(SG24,SK24)&gt;0,SUM(SG24,SK24),"")</f>
        <v/>
      </c>
      <c r="TA24" s="40" t="str">
        <f>IF(SUM(SF24:SG24,SI24:SK24,SM24)-SH24-SL24&gt;0,SUM(SF24:SG24,SI24:SK24,SM24)-SH24-SL24,"")</f>
        <v/>
      </c>
      <c r="TB24" s="40" t="str">
        <f>IF(SUM(SN24:SO24,SQ24)-SP24&gt;0,SUM(SN24:SO24,SQ24)-SP24,"")</f>
        <v/>
      </c>
      <c r="TC24" s="40" t="str">
        <f>IF(SUM(SG24,SK24,SO24)&gt;0,SUM(SG24,SK24,SO24),"")</f>
        <v/>
      </c>
      <c r="TD24" s="40" t="str">
        <f>IF(SUM(TA24,TB24)&gt;0,SUM(TA24,TB24),"")</f>
        <v/>
      </c>
      <c r="TE24" s="40" t="str">
        <f>IF(SUM(SS24,SW24)&gt;0,SUM(SS24,SW24),"")</f>
        <v/>
      </c>
      <c r="TF24" s="40" t="str">
        <f>IF(SUM(SR24:SS24,SU24:SW24,SY24)-SUM(ST24,SX24)&gt;0,SUM(SR24:SS24,SU24:SW24,SY24)-SUM(ST24,SX24),"")</f>
        <v/>
      </c>
      <c r="TG24" s="40" t="str">
        <f>IF(SUM(TA24,TB24,TF24)&gt;0,SUM(TA24,TB24,TF24),"")</f>
        <v/>
      </c>
      <c r="TH24" s="26">
        <f>IF($CS24="P",BY24,(BY24+AV24)/2)</f>
        <v>7.7</v>
      </c>
      <c r="TI24" s="26">
        <f>IF($CS24="P",BZ24,(BZ24+AW24)/2)</f>
        <v>1.4</v>
      </c>
      <c r="TJ24" s="26">
        <f>IF($CS24="P",CA24,(CA24+AX24)/2)</f>
        <v>0</v>
      </c>
      <c r="TK24" s="26">
        <f>IF($CS24="P",CB24,(CB24+AY24)/2)</f>
        <v>0</v>
      </c>
      <c r="TL24" s="26">
        <f>IF($CS24="P",CC24,(CC24+AZ24)/2)</f>
        <v>18.149999999999999</v>
      </c>
      <c r="TM24" s="26">
        <f>IF($CS24="P",CD24,(CD24+BA24)/2)</f>
        <v>8.0500000000000007</v>
      </c>
      <c r="TN24" s="26">
        <f>IF($CS24="P",CE24,(CE24+BB24)/2)</f>
        <v>0.4</v>
      </c>
      <c r="TO24" s="26">
        <f>IF($CS24="P",CF24,(CF24+BC24)/2)</f>
        <v>0</v>
      </c>
      <c r="TP24" s="26">
        <f>IF($CS24="P",CG24,(CG24+BD24)/2)</f>
        <v>0</v>
      </c>
      <c r="TQ24" s="26">
        <f>IF($CS24="P",CH24,(CH24+BE24)/2)</f>
        <v>0</v>
      </c>
      <c r="TR24" s="26">
        <f>IF($CS24="P",CI24,(CI24+BF24)/2)</f>
        <v>0</v>
      </c>
      <c r="TS24" s="26">
        <f>IF($CS24="P",CJ24,(CJ24+BG24)/2)</f>
        <v>0</v>
      </c>
      <c r="TT24" s="26">
        <f>IF($CS24="P",CK24,(CK24+BH24)/2)</f>
        <v>0</v>
      </c>
      <c r="TU24" s="26">
        <f>IF($CS24="P",CL24,(CL24+BI24)/2)</f>
        <v>0</v>
      </c>
      <c r="TV24" s="26">
        <f>IF($CS24="P",CM24,(CM24+BJ24)/2)</f>
        <v>0</v>
      </c>
      <c r="TW24" s="26">
        <f>IF($CS24="P",CN24,(CN24+BK24)/2)</f>
        <v>0</v>
      </c>
      <c r="TX24" s="26">
        <f>IF($CS24="P",CO24,(CO24+BL24)/2)</f>
        <v>0</v>
      </c>
      <c r="TY24" s="26">
        <f>IF($CS24="P",CP24,(CP24+BM24)/2)</f>
        <v>0</v>
      </c>
      <c r="TZ24" s="26">
        <f>IF($CS24="P",CQ24,(CQ24+BN24)/2)</f>
        <v>0</v>
      </c>
      <c r="UA24" s="26">
        <f>IF($CS24="P",CR24,(CR24+BO24)/2)</f>
        <v>0</v>
      </c>
      <c r="UB24" s="28" t="s">
        <v>53</v>
      </c>
      <c r="UC24" s="11">
        <f>IF(SUM(TI24,TM24)&gt;0,SUM(TI24,TM24),"")</f>
        <v>9.4500000000000011</v>
      </c>
      <c r="UD24" s="11">
        <f>IF(SUM(TH24:TI24,TK24:TM24,TO24)-TJ24-TN24&gt;0,SUM(TH24:TI24,TK24:TM24,TO24)-TJ24-TN24,"")</f>
        <v>34.9</v>
      </c>
      <c r="UE24" s="11" t="str">
        <f>IF(SUM(TP24:TQ24,TS24)-TR24&gt;0,SUM(TP24:TQ24,TS24)-TR24,"")</f>
        <v/>
      </c>
      <c r="UF24" s="11">
        <f>IF(SUM(TI24,TM24,TQ24)&gt;0,SUM(TI24,TM24,TQ24),"")</f>
        <v>9.4500000000000011</v>
      </c>
      <c r="UG24" s="11">
        <f>IF(SUM(UD24,UE24)&gt;0,SUM(UD24,UE24),"")</f>
        <v>34.9</v>
      </c>
      <c r="UH24" s="11" t="str">
        <f>IF(SUM(TU24,TY24)&gt;0,SUM(TU24,TY24),"")</f>
        <v/>
      </c>
      <c r="UI24" s="11" t="str">
        <f>IF(SUM(TT24:TU24,TW24:TY24,UA24)-SUM(TV24,TZ24)&gt;0,SUM(TT24:TU24,TW24:TY24,UA24)-SUM(TV24,TZ24),"")</f>
        <v/>
      </c>
      <c r="UJ24" s="11">
        <f>IF(SUM(UD24,UE24,UI24)&gt;0,SUM(UD24,UE24,UI24),"")</f>
        <v>34.9</v>
      </c>
    </row>
    <row r="25" spans="1:556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175</v>
      </c>
      <c r="C25" s="4" t="s">
        <v>7</v>
      </c>
      <c r="D25" s="4">
        <v>2004</v>
      </c>
      <c r="E25" s="9">
        <f>SUM(J25:P25)+SUM(J25:M25)*0.0000001+SUM(J25)*0.0000000000001</f>
        <v>135.6000085500049</v>
      </c>
      <c r="F25" s="3" t="str">
        <f>IF(OR(AND(AN25&gt;=AU$34,AO25&gt;=AU$38,AN25&lt;&gt;"",AM25=""),AND(AS25&gt;=AU$34,AT25&gt;=AU$38,AS25&lt;&gt;"",AM25=""),AND(BQ25&gt;=BX$34,BR25&gt;=BX$38,BQ25&lt;&gt;"",BP25=""),AND(BV25&gt;=BX$34,BW25&gt;=BX$38,BV25&lt;&gt;"",BP25=""),AND(CT25&gt;=DA$34,CU25&gt;=DA$38,CT25&lt;&gt;"",CS25=""),AND(CY25&gt;=DA$34,CZ25&gt;=DA$38,CY25&lt;&gt;""),AND(DX25&gt;=EE$34,DY25&gt;=EE$38,DX25&lt;&gt;""),AND(EC25&gt;=EE$34,ED25&gt;=EE$38,EC25&lt;&gt;""),AND(EZ25&gt;=FG$34,FA25&gt;=FG$38,EZ25&lt;&gt;""),AND(FE25&gt;=FG$34,FF25&gt;=FG$38,FE25&lt;&gt;""),AND(GB25&gt;=GI$34,GC25&gt;=GI$38,GB25&lt;&gt;""),AND(GG25&gt;=GI$34,GH25&gt;=GI$38,GG25&lt;&gt;""),AND(HD25&gt;=HK$34,HE25&gt;=HK$38,HD25&lt;&gt;""),AND(HI25&gt;=HK$34,HJ25&gt;=HK$38,HI25&lt;&gt;""),AND(IF25&gt;=IM$34,IG25&gt;=IM$38,IF25&lt;&gt;""),AND(IK25&gt;=IM$34,IL25&gt;=IM$38,IK25&lt;&gt;""),AND(JH25&gt;=JO$34,JI25&gt;=JO$38,JH25&lt;&gt;""),AND(JM25&gt;=JO$34,JN25&gt;=JO$38,JM25&lt;&gt;""),AND(KJ25&gt;=KQ$34,KK25&gt;=KQ$38,KJ25&lt;&gt;""),AND(KO25&gt;=KQ$34,KP25&gt;=KQ$38,KO25&lt;&gt;""),AND(LL25&gt;=LS$34,LM25&gt;=LS$38,LL25&lt;&gt;""),AND(LQ25&gt;=LS$34,LR25&gt;=LS$38,LQ25&lt;&gt;""),AND(MN25&gt;=MU$34,MO25&gt;=MU$38,MN25&lt;&gt;""),AND(MS25&gt;=MU$34,MT25&gt;=MU$38,MS25&lt;&gt;""),AND(NP25&gt;=NW$34,NQ25&gt;=NW$38,NP25&lt;&gt;""),AND(NU25&gt;=NW$34,NV25&gt;=NW$38,NU25&lt;&gt;""),AND(OR25&gt;=OY$34,OS25&gt;=OY$38,OR25&lt;&gt;""),AND(OW25&gt;=OY$34,OX25&gt;=OY$38,OW25&lt;&gt;""),AND(PT25&gt;=QA$34,PU25&gt;=QA$38,PT25&lt;&gt;""),AND(PY25&gt;=QA$34,PZ25&gt;=QA$38,PY25&lt;&gt;""),AND(QV25&gt;=RC$34,QW25&gt;=RC$38,QV25&lt;&gt;""),AND(RA25&gt;=RC$34,RB25&gt;=RC$38,RA25&lt;&gt;""),AND(RX25&gt;=SE$34,RY25&gt;=SE$38,RX25&lt;&gt;""),AND(SC25&gt;=SE$34,SD25&gt;=SE$38,SC25&lt;&gt;""),AND(SZ25&gt;=TG$34,TA25&gt;=TG$38,SZ25&lt;&gt;""),AND(TF25&gt;=TG$34,TG25&gt;=TG$38,TF25&lt;&gt;"")),"P","")</f>
        <v/>
      </c>
      <c r="G25" s="3" t="str">
        <f>IF(OR(AND(AO25&gt;=AU$38,AO25&lt;&gt;"",AM25=""),AND(AT25&gt;=AU$38,AT25&lt;&gt;"",AM25=""),AND(BR25&gt;=BX$38,BR25&lt;&gt;"",BP25=""),AND(BW25&gt;=BX$38,BW25&lt;&gt;"",BP25=""),AND(CU25&gt;=DA$38,CU25&lt;&gt;"",CS25=""),AND(CZ25&gt;=DA$38,CZ25&lt;&gt;"",CS25=""),AND(DY25&gt;=EE$38,DY25&lt;&gt;""),AND(ED25&gt;=EE$38,ED25&lt;&gt;""),AND(FA25&gt;=FG$38,FA25&lt;&gt;""),AND(FF25&gt;=FG$38,FF25&lt;&gt;""),AND(GC25&gt;=GI$38,GC25&lt;&gt;""),AND(GH25&gt;=GI$38,GH25&lt;&gt;""),AND(HE25&gt;=HK$38,HE25&lt;&gt;""),AND(HJ25&gt;=HK$38,HJ25&lt;&gt;""),AND(IG25&gt;=IM$38,IG25&lt;&gt;""),AND(IL25&gt;=IM$38,IL25&lt;&gt;""),AND(JI25&gt;=JO$38,JI25&lt;&gt;""),AND(JN25&gt;=JO$38,JN25&lt;&gt;""),AND(KK25&gt;=KQ$38,KK25&lt;&gt;""),AND(KP25&gt;=KQ$38,KP25&lt;&gt;""),AND(LM25&gt;=LS$38,LM25&lt;&gt;""),AND(LR25&gt;=LS$38,LR25&lt;&gt;""),AND(MO25&gt;=MU$38,MO25&lt;&gt;""),AND(MT25&gt;=MU$38,MT25&lt;&gt;""),AND(NQ25&gt;=NW$38,NQ25&lt;&gt;""),AND(NV25&gt;=NW$38,NV25&lt;&gt;""),AND(OS25&gt;=OY$38,OS25&lt;&gt;""),AND(OX25&gt;=OY$38,OX25&lt;&gt;""),AND(PU25&gt;=QA$38,PU25&lt;&gt;""),AND(PZ25&gt;=QA$38,PZ25&lt;&gt;""),AND(QW25&gt;=RC$38,QW25&lt;&gt;""),AND(RB25&gt;=RC$38,RB25&lt;&gt;""),AND(RY25&gt;=SE$38,RY25&lt;&gt;""),AND(SD25&gt;=SE$38,SD25&lt;&gt;""),AND(TA25&gt;=TG$38,TA25&lt;&gt;""),AND(TG25&gt;=TG$38,TG25&lt;&gt;"")),"P","")</f>
        <v/>
      </c>
      <c r="H25" s="36" t="str">
        <f>IF(AND(G25="P",F25=""),"No DD",IF(OR(AND(AQ25&gt;=AU$37,AR25&gt;=AU$41,AQ25&lt;&gt;"",AM25=""),AND(AS25&gt;=AU$37,AT25&gt;=AU$41,AS25&lt;&gt;"",AM25=""),AND(BT25&gt;=BX$37,BU25&gt;=BX$41,BT25&lt;&gt;"",BP25=""),AND(BV25&gt;=BX$37,BW25&gt;=BX$41,BV25&lt;&gt;"",BP25=""),AND(CW25&gt;=DA$37,CX25&gt;=DA$41,CW25&lt;&gt;"",CS25=""),AND(CY25&gt;=DA$37,CZ25&gt;=DA$41,CY25&lt;&gt;"",CS25=""),AND(EA25&gt;=EE$37,EB25&gt;=EE$41,EA25&lt;&gt;""),AND(EC25&gt;=EE$37,ED25&gt;=EE$41,EC25&lt;&gt;""),AND(FC25&gt;=FG$37,FD25&gt;=FG$41,FC25&lt;&gt;""),AND(FE25&gt;=FG$37,FF25&gt;=FG$41,FE25&lt;&gt;""),AND(GE25&gt;=GI$37,GF25&gt;=GI$41,GE25&lt;&gt;""),AND(GG25&gt;=GI$37,GH25&gt;=GI$41,GG25&lt;&gt;""),AND(HG25&gt;=HK$37,HH25&gt;=HK$41,HG25&lt;&gt;""),AND(HI25&gt;=HK$37,HJ25&gt;=HK$41,HI25&lt;&gt;""),AND(II25&gt;=IM$37,IJ25&gt;=IM$41,II25&lt;&gt;""),AND(IK25&gt;=IM$37,IL25&gt;=IM$41,IK25&lt;&gt;""),AND(JK25&gt;=JO$37,JL25&gt;=JO$41,JK25&lt;&gt;""),AND(JM25&gt;=JO$37,JN25&gt;=JO$41,JM25&lt;&gt;""),AND(KM25&gt;=KQ$37,KN25&gt;=KQ$41,KM25&lt;&gt;""),AND(KO25&gt;=KQ$37,KP25&gt;=KQ$41,KO25&lt;&gt;""),AND(LO25&gt;=LS$37,LP25&gt;=LS$41,LO25&lt;&gt;""),AND(LQ25&gt;=LS$37,LR25&gt;=LS$41,LQ25&lt;&gt;""),AND(MQ25&gt;=MU$37,MR25&gt;=MU$41,MQ25&lt;&gt;""),AND(MS25&gt;=MU$37,MT25&gt;=MU$41,MS25&lt;&gt;""),AND(NS25&gt;=NW$37,NT25&gt;=NW$41,NS25&lt;&gt;""),AND(NU25&gt;=NW$37,NV25&gt;=NW$41,NU25&lt;&gt;""),AND(OU25&gt;=OY$37,OV25&gt;=OY$41,OU25&lt;&gt;""),AND(OW25&gt;=OY$37,OX25&gt;=OY$41,OW25&lt;&gt;""),AND(PW25&gt;=QA$37,PX25&gt;=QA$41,PW25&lt;&gt;""),AND(PY25&gt;=QA$37,PZ25&gt;=QA$41,PY25&lt;&gt;""),AND(QY25&gt;=RC$37,QZ25&gt;=RC$41,QY25&lt;&gt;""),AND(RA25&gt;=RC$37,RB25&gt;=RC$41,RA25&lt;&gt;""),AND(SA25&gt;=SE$37,SB25&gt;=SE$41,SA25&lt;&gt;""),AND(SC25&gt;=SE$37,SD25&gt;=SE$41,SC25&lt;&gt;""),AND(TC25&gt;=TG$37,TD25&gt;=TG$41,TC25&lt;&gt;""),AND(TE25&gt;=TG$37,TF25&gt;=TG$41,TE25&lt;&gt;"")),"Merit",IF(OR(AND(AQ25&gt;=AU$36,AR25&gt;=AU$40,AQ25&lt;&gt;"",AM25=""),AND(AS25&gt;=AU$36,AT25&gt;=AU$40,AS25&lt;&gt;"",AM25=""),AND(BT25&gt;=BX$36,BU25&gt;=BX$40,BT25&lt;&gt;"",BP25=""),AND(BV25&gt;=BX$36,BW25&gt;=BX$40,BV25&lt;&gt;"",BP25=""),AND(CW25&gt;=DA$36,CX25&gt;=DA$40,CW25&lt;&gt;"",CS25=""),AND(CY25&gt;=DA$36,CZ25&gt;=DA$40,CY25&lt;&gt;"",CS25=""),AND(EA25&gt;=EE$36,EB25&gt;=EE$40,EA25&lt;&gt;""),AND(EC25&gt;=EE$36,ED25&gt;=EE$40,EC25&lt;&gt;""),AND(FC25&gt;=FG$36,FD25&gt;=FG$40,FC25&lt;&gt;""),AND(FE25&gt;=FG$36,FF25&gt;=FG$40,FE25&lt;&gt;""),AND(GE25&gt;=GI$36,GF25&gt;=GI$40,GE25&lt;&gt;""),AND(GG25&gt;=GI$36,GH25&gt;=GI$40,GG25&lt;&gt;""),AND(HG25&gt;=HK$36,HH25&gt;=HK$40,HG25&lt;&gt;""),AND(HI25&gt;=HK$36,HJ25&gt;=HK$40,HI25&lt;&gt;""),AND(II25&gt;=IM$36,IJ25&gt;=IM$40,II25&lt;&gt;""),AND(IK25&gt;=IM$36,IL25&gt;=IM$40,IK25&lt;&gt;""),AND(JK25&gt;=JO$36,JL25&gt;=JO$40,JK25&lt;&gt;""),AND(JM25&gt;=JO$36,JN25&gt;=JO$40,JM25&lt;&gt;""),AND(KM25&gt;=KQ$36,KN25&gt;=KQ$40,KM25&lt;&gt;""),AND(KO25&gt;=KQ$36,KP25&gt;=KQ$40,KO25&lt;&gt;""),AND(LO25&gt;=LS$36,LP25&gt;=LS$40,LO25&lt;&gt;""),AND(LQ25&gt;=LS$36,LR25&gt;=LS$40,LQ25&lt;&gt;""),AND(MQ25&gt;=MU$36,MR25&gt;=MU$40,MQ25&lt;&gt;""),AND(MS25&gt;=MU$36,MT25&gt;=MU$40,MS25&lt;&gt;""),AND(NS25&gt;=NW$36,NT25&gt;=NW$40,NS25&lt;&gt;""),AND(NU25&gt;=NW$36,NV25&gt;=NW$40,NU25&lt;&gt;""),AND(OU25&gt;=OY$36,OV25&gt;=OY$40,OU25&lt;&gt;""),AND(OW25&gt;=OY$36,OX25&gt;=OY$40,OW25&lt;&gt;""),AND(PW25&gt;=QA$36,PX25&gt;=QA$40,PW25&lt;&gt;""),AND(PY25&gt;=QA$36,PZ25&gt;=QA$40,PY25&lt;&gt;""),AND(QY25&gt;=RC$36,QZ25&gt;=RC$40,QY25&lt;&gt;""),AND(RA25&gt;=RC$36,RB25&gt;=RC$40,RA25&lt;&gt;""),AND(SA25&gt;=SE$36,SB25&gt;=SE$40,SA25&lt;&gt;""),AND(SC25&gt;=SE$36,SD25&gt;=SE$40,SC25&lt;&gt;""),AND(TC25&gt;=TG$36,TD25&gt;=TG$40,TC25&lt;&gt;""),AND(TE25&gt;=TG$36,TF25&gt;=TG$40,TE25&lt;&gt;"")),"Excellence",IF(I25="P","Worlds Team",IF(F25="P","National Team","")))))</f>
        <v/>
      </c>
      <c r="I25" s="3" t="str">
        <f>IF(OR(AND(AQ25&gt;=AU$35,AR25&gt;=AU$39,AQ25&lt;&gt;"",AM25=""),AND(AS25&gt;=AU$35,AT25&gt;=AU$39,AS25&lt;&gt;"",AM25=""),AND(BT25&gt;=BX$35,BU25&gt;=BX$39,BT25&lt;&gt;"",BP25=""),AND(BV25&gt;=BX$35,BW25&gt;=BX$39,BV25&lt;&gt;"",BP25=""),AND(CW25&gt;=DA$35,CX25&gt;=DA$39,CW25&lt;&gt;"",CS25=""),AND(CY25&gt;=DA$35,CZ25&gt;=DA$39,CY25&lt;&gt;"",CS25=""),AND(EA25&gt;=EE$35,EB25&gt;=EE$39,EA25&lt;&gt;""),AND(EC25&gt;=EE$35,ED25&gt;=EE$39,EC25&lt;&gt;""),AND(FC25&gt;=FG$35,FD25&gt;=FG$39,FC25&lt;&gt;""),AND(FE25&gt;=FG$35,FF25&gt;=FG$39,FE25&lt;&gt;""),AND(GE25&gt;=GI$35,GF25&gt;=GI$39,GE25&lt;&gt;""),AND(GG25&gt;=GI$35,GH25&gt;=GI$39,GG25&lt;&gt;""),AND(HG25&gt;=HK$35,HH25&gt;=HK$39,HG25&lt;&gt;""),AND(HI25&gt;=HK$35,HJ25&gt;=HK$39,HI25&lt;&gt;""),AND(II25&gt;=IM$35,IJ25&gt;=IM$39,II25&lt;&gt;""),AND(IK25&gt;=IM$35,IL25&gt;=IM$39,IK25&lt;&gt;""),AND(JK25&gt;=JO$35,JL25&gt;=JO$39,JK25&lt;&gt;""),AND(JM25&gt;=JO$35,JN25&gt;=JO$39,JM25&lt;&gt;""),AND(KM25&gt;=KQ$35,KN25&gt;=KQ$39,KM25&lt;&gt;""),AND(KO25&gt;=KQ$35,KP25&gt;=KQ$39,KO25&lt;&gt;""),AND(LO25&gt;=LS$35,LP25&gt;=LS$39,LO25&lt;&gt;""),AND(LQ25&gt;=LS$35,LR25&gt;=LS$39,LQ25&lt;&gt;""),AND(MQ25&gt;=MU$35,MR25&gt;=MU$39,MQ25&lt;&gt;""),AND(MS25&gt;=MU$35,MT25&gt;=MU$39,MS25&lt;&gt;""),AND(NS25&gt;=NW$35,NT25&gt;=NW$39,NS25&lt;&gt;""),AND(NU25&gt;=NW$35,NV25&gt;=NW$39,NU25&lt;&gt;""),AND(OU25&gt;=OY$35,OV25&gt;=OY$39,OU25&lt;&gt;""),AND(OW25&gt;=OY$35,OX25&gt;=OY$39,OW25&lt;&gt;""),AND(PW25&gt;=QA$35,PX25&gt;=QA$39,PW25&lt;&gt;""),AND(PY25&gt;=QA$35,PZ25&gt;=QA$39,PY25&lt;&gt;""),AND(QY25&gt;=RC$35,QZ25&gt;=RC$39,QY25&lt;&gt;""),AND(RA25&gt;=RC$35,RB25&gt;=RC$39,RA25&lt;&gt;""),AND(SA25&gt;=SE$35,SB25&gt;=SE$39,SA25&lt;&gt;""),AND(SC25&gt;=SE$35,SD25&gt;=SE$39,SC25&lt;&gt;""),AND(TC25&gt;=TG$35,TD25&gt;=TG$39,TC25&lt;&gt;""),AND(TE25&gt;=TG$35,TF25&gt;=TG$39,TE25&lt;&gt;"")),"P","")</f>
        <v/>
      </c>
      <c r="J25" s="8">
        <f>IF(COUNT(AO25,BR25,CU25)&gt;0,LARGE((AO25,BR25,CU25),1),0)</f>
        <v>49.2</v>
      </c>
      <c r="K25" s="8" t="str">
        <f>IF(J25=0,"",IF(J25=CU25,$BY$1,IF(J25=BR25,$AV$1,IF(J25=AO25,$S$1,""))))</f>
        <v>2025 Elite Canada</v>
      </c>
      <c r="L25" s="8">
        <f>IF(COUNT(AO25,BR25,CU25)&gt;1,LARGE((AO25,BR25,CU25),2),0)</f>
        <v>36.299999999999997</v>
      </c>
      <c r="M25" s="8" t="str">
        <f>IF(K25=0,"",IF(AND(L25=J25,L25=AO25,K25=BR25),$S$1,IF(AND(L25=J25,L25=AO25,L25=CU25),$S$1,IF(AND(L25=J25,L25=CU25,L25=BR25),$AV$1,IF(L25=CU25,$BY$1,IF(L25=BR25,$AV$1,IF(L25=AO25,$S$1,"")))))))</f>
        <v>2025 Nationals</v>
      </c>
      <c r="N25" s="8">
        <f>IF(MAX(AT25,BW25,CZ25)&gt;0,MAX(AT25,BW25,CZ25),0)</f>
        <v>50.1</v>
      </c>
      <c r="O25" s="8" t="str">
        <f>IF(N25=0,"",IF(N25=CZ25,$BY$1,IF(N25=BW25,$AV$1,IF(N25=AT25,$S$1,""))))</f>
        <v>2025 Elite Canada</v>
      </c>
      <c r="P25" s="8" t="str">
        <f>IF(MAX(DB25:DC25)&gt;0,MAX(DB25:DC25),"")</f>
        <v/>
      </c>
      <c r="Q25" s="11" t="str">
        <f>IF(P25="","",IF(P25=DB25,"("&amp;DB$2&amp;")",IF(P25=DC25,"("&amp;DC$2&amp;")")))</f>
        <v/>
      </c>
      <c r="R25" s="8" t="str">
        <f>IF(P25="","",IF(P25=DB25,IF(P25+IF(L25="",0,L25)=TA25,$SF$1,IF(P25+IF(L25="",0,L25)=RY25,$RD$1,IF(P25+IF(L25="",0,L25)=QW25,$QB$1,IF(P25+IF(L25="",0,L25)=PU25,$OZ$1,IF(P25+IF(L25="",0,L25)=OS25,$NX$1,IF(P25+IF(L25="",0,L25)=NQ25,$MV$1,IF(P25+IF(L25="",0,L25)=MO25,$LT$1,IF(P25+IF(L25="",0,L25)=LM25,$KR$1,IF(P25+IF(L25="",0,L25)=KK25,$JP$1,IF(P25+IF(L25="",0,L25)=JI25,$IN$1,IF(P25+IF(L25="",0,L25)=IG25,$HL$1,IF(P25+IF(L25="",0,L25)=HE25,$GJ$1,IF(P25+IF(L25="",0,L25)=GC25,$FH$1,IF(P25+IF(L25="",0,L25)=FA25,$EF$1,IF(P25+IF(L25="",0,L25)=DY25,$DD$1))))))))))))))),IF(P25=DC25,IF(P25+IF(N25="",0,N25)=TF25,$SF$1,IF(P25+IF(N25="",0,N25)=SD25,$RD$1,IF(P25+IF(N25="",0,N25)=RB25,$QB$1,IF(P25+IF(N25="",0,N25)=PZ25,$OZ$1,IF(P25+IF(N25="",0,N25)=OX25,$NX$1,IF(P25+IF(N25="",0,N25)=NV25,$MV$1,IF(P25+IF(N25="",0,N25)=MT25,$LT$1,IF(P25+IF(N25="",0,N25)=LR25,$KR$1,IF(P25+IF(N25="",0,N25)=KP25,$JP$1,IF(P25+IF(N25="",0,N25)=JN25,$IN$1,IF(P25+IF(N25="",0,N25)=IL25,$HL$1,IF(P25+IF(N25="",0,N25)=HJ25,$GJ$1,IF(P25+IF(N25="",0,N25)=GH25,$FH$1,IF(P25+IF(N25="",0,N25)=FF25,$EF$1,IF(P25+IF(N25="",0,N25)=ED25,$DD$1))))))))))))))))))</f>
        <v/>
      </c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27"/>
      <c r="AN25" s="40" t="str">
        <f>IF(SUM(T25,X25)&gt;0,SUM(T25,X25),"")</f>
        <v/>
      </c>
      <c r="AO25" s="40" t="str">
        <f>IF(SUM(S25:T25,V25:X25,Z25)-U25-Y25&gt;0,SUM(S25:T25,V25:X25,Z25)-U25-Y25,"")</f>
        <v/>
      </c>
      <c r="AP25" s="40" t="str">
        <f>IF(SUM(AA25:AB25,AD25)-AC25&gt;0,SUM(AA25:AB25,AD25)-AC25,"")</f>
        <v/>
      </c>
      <c r="AQ25" s="40" t="str">
        <f>IF(SUM(T25,X25,AB25)&gt;0,SUM(T25,X25,AB25),"")</f>
        <v/>
      </c>
      <c r="AR25" s="40" t="str">
        <f>IF(SUM(AO25,AP25)&gt;0,SUM(AO25,AP25),"")</f>
        <v/>
      </c>
      <c r="AS25" s="40" t="str">
        <f>IF(SUM(AF25,AJ25)&gt;0,SUM(AF25,AJ25),"")</f>
        <v/>
      </c>
      <c r="AT25" s="40" t="str">
        <f>IF(SUM(AE25:AF25,AH25:AJ25,AL25)-SUM(AG25,AK25)&gt;0,SUM(AE25:AF25,AH25:AJ25,AL25)-SUM(AG25,AK25),"")</f>
        <v/>
      </c>
      <c r="AU25" s="40" t="str">
        <f>IF(SUM(AO25,AP25,AT25)&gt;0,SUM(AO25,AP25,AT25),"")</f>
        <v/>
      </c>
      <c r="AV25" s="18">
        <v>18.600000000000001</v>
      </c>
      <c r="AW25" s="18">
        <v>6.8</v>
      </c>
      <c r="AX25" s="18">
        <v>0.8</v>
      </c>
      <c r="AY25" s="18">
        <v>0</v>
      </c>
      <c r="AZ25" s="18">
        <v>18</v>
      </c>
      <c r="BA25" s="18">
        <v>6.8</v>
      </c>
      <c r="BB25" s="18">
        <v>0.2</v>
      </c>
      <c r="BC25" s="18">
        <v>0</v>
      </c>
      <c r="BD25" s="18"/>
      <c r="BE25" s="18"/>
      <c r="BF25" s="18"/>
      <c r="BG25" s="18"/>
      <c r="BH25" s="18">
        <v>19.100000000000001</v>
      </c>
      <c r="BI25" s="18">
        <v>6.8</v>
      </c>
      <c r="BJ25" s="18">
        <v>0</v>
      </c>
      <c r="BK25" s="18">
        <v>0</v>
      </c>
      <c r="BL25" s="18">
        <v>18</v>
      </c>
      <c r="BM25" s="18">
        <v>6.8</v>
      </c>
      <c r="BN25" s="18">
        <v>0.6</v>
      </c>
      <c r="BO25" s="18">
        <v>0</v>
      </c>
      <c r="BP25" s="28"/>
      <c r="BQ25" s="11">
        <f>IF(SUM(AW25,BA25)&gt;0,SUM(AW25,BA25),"")</f>
        <v>13.6</v>
      </c>
      <c r="BR25" s="11">
        <f>IF(SUM(AV25:AW25,AY25:BA25,BC25)-AX25-BB25&gt;0,SUM(AV25:AW25,AY25:BA25,BC25)-AX25-BB25,"")</f>
        <v>49.2</v>
      </c>
      <c r="BS25" s="11" t="str">
        <f>IF(SUM(BD25:BE25,BG25)-BF25&gt;0,SUM(BD25:BE25,BG25)-BF25,"")</f>
        <v/>
      </c>
      <c r="BT25" s="11">
        <f>IF(SUM(AW25,BA25,BE25)&gt;0,SUM(AW25,BA25,BE25),"")</f>
        <v>13.6</v>
      </c>
      <c r="BU25" s="11">
        <f>IF(SUM(BR25,BS25)&gt;0,SUM(BR25,BS25),"")</f>
        <v>49.2</v>
      </c>
      <c r="BV25" s="11">
        <f>IF(SUM(BI25,BM25)&gt;0,SUM(BI25,BM25),"")</f>
        <v>13.6</v>
      </c>
      <c r="BW25" s="11">
        <f>IF(SUM(BH25:BI25,BK25:BM25,BO25)-SUM(BJ25,BN25)&gt;0,SUM(BH25:BI25,BK25:BM25,BO25)-SUM(BJ25,BN25),"")</f>
        <v>50.1</v>
      </c>
      <c r="BX25" s="11">
        <f>IF(SUM(BR25,BS25,BW25)&gt;0,SUM(BR25,BS25,BW25),"")</f>
        <v>99.300000000000011</v>
      </c>
      <c r="BY25" s="19">
        <v>15.7</v>
      </c>
      <c r="BZ25" s="19">
        <v>2.4</v>
      </c>
      <c r="CA25" s="19">
        <v>0</v>
      </c>
      <c r="CB25" s="19">
        <v>0</v>
      </c>
      <c r="CC25" s="19">
        <v>15.4</v>
      </c>
      <c r="CD25" s="19">
        <v>2.8</v>
      </c>
      <c r="CE25" s="19">
        <v>0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>IF(SUM(BZ25,CD25)&gt;0,SUM(BZ25,CD25),"")</f>
        <v>5.1999999999999993</v>
      </c>
      <c r="CU25" s="40">
        <f>IF(SUM(BY25:BZ25,CB25:CD25,CF25)-CA25-CE25&gt;0,SUM(BY25:BZ25,CB25:CD25,CF25)-CA25-CE25,"")</f>
        <v>36.299999999999997</v>
      </c>
      <c r="CV25" s="40" t="str">
        <f>IF(SUM(CG25:CH25,CJ25)-CI25&gt;0,SUM(CG25:CH25,CJ25)-CI25,"")</f>
        <v/>
      </c>
      <c r="CW25" s="40">
        <f>IF(SUM(BZ25,CD25,CH25)&gt;0,SUM(BZ25,CD25,CH25),"")</f>
        <v>5.1999999999999993</v>
      </c>
      <c r="CX25" s="40">
        <f>IF(SUM(CU25,CV25)&gt;0,SUM(CU25,CV25),"")</f>
        <v>36.299999999999997</v>
      </c>
      <c r="CY25" s="40" t="str">
        <f>IF(SUM(CL25,CP25)&gt;0,SUM(CL25,CP25),"")</f>
        <v/>
      </c>
      <c r="CZ25" s="40" t="str">
        <f>IF(SUM(CK25:CL25,CN25:CP25,CR25)-SUM(CM25,CQ25)&gt;0,SUM(CK25:CL25,CN25:CP25,CR25)-SUM(CM25,CQ25),"")</f>
        <v/>
      </c>
      <c r="DA25" s="40">
        <f>IF(SUM(CU25,CV25,CZ25)&gt;0,SUM(CU25,CV25,CZ25),"")</f>
        <v>36.299999999999997</v>
      </c>
      <c r="DB25" s="51" t="str">
        <f>IF(MAX(DY25,FA25,GC25,HE25,IG25,JI25,KK25,LM25,MO25,NQ25,OS25,PU25,QW25,RY25,TA25)-IF(L25="",0,L25)&gt;0.001,MAX(DY25,FA25,GC25,HE25,IG25,JI25,KK25,LM25,MO25,NQ25,OS25,PU25,QW25,RY25,TA25)-IF(L25="",0,L25),"")</f>
        <v/>
      </c>
      <c r="DC25" s="51" t="str">
        <f>IF(MAX(ED25,FF25,GH25,HJ25,IL25,JN25,KP25,LR25,MT25,NV25,OX25,PZ25,RB25,SD25,TF25)-IF(N25="",0,N25)&gt;0.001,MAX(ED25,FF25,GH25,HJ25,IL25,JN25,KP25,LR25,MT25,NV25,OX25,PZ25,RB25,SD25,TF25)-IF(N25="",0,N25),"")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IF(SUM(DE25,DI25)&gt;0,SUM(DE25,DI25),"")</f>
        <v/>
      </c>
      <c r="DY25" s="40" t="str">
        <f>IF(SUM(DD25:DE25,DG25:DI25,DK25)-DF25-DJ25&gt;0,SUM(DD25:DE25,DG25:DI25,DK25)-DF25-DJ25,"")</f>
        <v/>
      </c>
      <c r="DZ25" s="40" t="str">
        <f>IF(SUM(DL25:DM25,DO25)-DN25&gt;0,SUM(DL25:DM25,DO25)-DN25,"")</f>
        <v/>
      </c>
      <c r="EA25" s="40" t="str">
        <f>IF(SUM(DE25,DI25,DM25)&gt;0,SUM(DE25,DI25,DM25),"")</f>
        <v/>
      </c>
      <c r="EB25" s="40" t="str">
        <f>IF(SUM(DY25,DZ25)&gt;0,SUM(DY25,DZ25),"")</f>
        <v/>
      </c>
      <c r="EC25" s="40" t="str">
        <f>IF(SUM(DQ25,DU25)&gt;0,SUM(DQ25,DU25),"")</f>
        <v/>
      </c>
      <c r="ED25" s="40" t="str">
        <f>IF(SUM(DP25:DQ25,DS25:DU25,DW25)-SUM(DR25,DV25)&gt;0,SUM(DP25:DQ25,DS25:DU25,DW25)-SUM(DR25,DV25),"")</f>
        <v/>
      </c>
      <c r="EE25" s="40" t="str">
        <f>IF(SUM(DY25,DZ25,ED25)&gt;0,SUM(DY25,DZ25,ED25),"")</f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>IF(SUM(EG25,EK25)&gt;0,SUM(EG25,EK25),"")</f>
        <v/>
      </c>
      <c r="FA25" s="11" t="str">
        <f>IF(SUM(EF25:EG25,EI25:EK25,EM25)-EH25-EL25&gt;0,SUM(EF25:EG25,EI25:EK25,EM25)-EH25-EL25,"")</f>
        <v/>
      </c>
      <c r="FB25" s="11" t="str">
        <f>IF(SUM(EN25:EO25,EQ25)-EP25&gt;0,SUM(EN25:EO25,EQ25)-EP25,"")</f>
        <v/>
      </c>
      <c r="FC25" s="11" t="str">
        <f>IF(SUM(EG25,EK25,EO25)&gt;0,SUM(EG25,EK25,EO25),"")</f>
        <v/>
      </c>
      <c r="FD25" s="11" t="str">
        <f>IF(SUM(FA25,FB25)&gt;0,SUM(FA25,FB25),"")</f>
        <v/>
      </c>
      <c r="FE25" s="11" t="str">
        <f>IF(SUM(ES25,EW25)&gt;0,SUM(ES25,EW25),"")</f>
        <v/>
      </c>
      <c r="FF25" s="11" t="str">
        <f>IF(SUM(ER25:ES25,EU25:EW25,EY25)-SUM(ET25,EX25)&gt;0,SUM(ER25:ES25,EU25:EW25,EY25)-SUM(ET25,EX25),"")</f>
        <v/>
      </c>
      <c r="FG25" s="11" t="str">
        <f>IF(SUM(FA25,FB25,FF25)&gt;0,SUM(FA25,FB25,FF25),"")</f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>IF(SUM(FI25,FM25)&gt;0,SUM(FI25,FM25),"")</f>
        <v/>
      </c>
      <c r="GC25" s="40" t="str">
        <f>IF(SUM(FH25:FI25,FK25:FM25,FO25)-FJ25-FN25&gt;0,SUM(FH25:FI25,FK25:FM25,FO25)-FJ25-FN25,"")</f>
        <v/>
      </c>
      <c r="GD25" s="40" t="str">
        <f>IF(SUM(FP25:FQ25,FS25)-FR25&gt;0,SUM(FP25:FQ25,FS25)-FR25,"")</f>
        <v/>
      </c>
      <c r="GE25" s="40" t="str">
        <f>IF(SUM(FI25,FM25,FQ25)&gt;0,SUM(FI25,FM25,FQ25),"")</f>
        <v/>
      </c>
      <c r="GF25" s="40" t="str">
        <f>IF(SUM(GC25,GD25)&gt;0,SUM(GC25,GD25),"")</f>
        <v/>
      </c>
      <c r="GG25" s="40" t="str">
        <f>IF(SUM(FU25,FY25)&gt;0,SUM(FU25,FY25),"")</f>
        <v/>
      </c>
      <c r="GH25" s="40" t="str">
        <f>IF(SUM(FT25:FU25,FW25:FY25,GA25)-SUM(FV25,FZ25)&gt;0,SUM(FT25:FU25,FW25:FY25,GA25)-SUM(FV25,FZ25),"")</f>
        <v/>
      </c>
      <c r="GI25" s="40" t="str">
        <f>IF(SUM(GC25,GD25,GH25)&gt;0,SUM(GC25,GD25,GH25),"")</f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>IF(SUM(GK25,GO25)&gt;0,SUM(GK25,GO25),"")</f>
        <v/>
      </c>
      <c r="HE25" s="11" t="str">
        <f>IF(SUM(GJ25:GK25,GM25:GO25,GQ25)-GL25-GP25&gt;0,SUM(GJ25:GK25,GM25:GO25,GQ25)-GL25-GP25,"")</f>
        <v/>
      </c>
      <c r="HF25" s="11" t="str">
        <f>IF(SUM(GR25:GS25,GU25)-GT25&gt;0,SUM(GR25:GS25,GU25)-GT25,"")</f>
        <v/>
      </c>
      <c r="HG25" s="11" t="str">
        <f>IF(SUM(GK25,GO25,GS25)&gt;0,SUM(GK25,GO25,GS25),"")</f>
        <v/>
      </c>
      <c r="HH25" s="11" t="str">
        <f>IF(SUM(HE25,HF25)&gt;0,SUM(HE25,HF25),"")</f>
        <v/>
      </c>
      <c r="HI25" s="11" t="str">
        <f>IF(SUM(GW25,HA25)&gt;0,SUM(GW25,HA25),"")</f>
        <v/>
      </c>
      <c r="HJ25" s="11" t="str">
        <f>IF(SUM(GV25:GW25,GY25:HA25,HC25)-SUM(GX25,HB25)&gt;0,SUM(GV25:GW25,GY25:HA25,HC25)-SUM(GX25,HB25),"")</f>
        <v/>
      </c>
      <c r="HK25" s="11" t="str">
        <f>IF(SUM(HE25,HF25,HJ25)&gt;0,SUM(HE25,HF25,HJ25),"")</f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>IF(SUM(HM25,HQ25)&gt;0,SUM(HM25,HQ25),"")</f>
        <v/>
      </c>
      <c r="IG25" s="40" t="str">
        <f>IF(SUM(HL25:HM25,HO25:HQ25,HS25)-HN25-HR25&gt;0,SUM(HL25:HM25,HO25:HQ25,HS25)-HN25-HR25,"")</f>
        <v/>
      </c>
      <c r="IH25" s="40" t="str">
        <f>IF(SUM(HT25:HU25,HW25)-HV25&gt;0,SUM(HT25:HU25,HW25)-HV25,"")</f>
        <v/>
      </c>
      <c r="II25" s="40" t="str">
        <f>IF(SUM(HM25,HQ25,HU25)&gt;0,SUM(HM25,HQ25,HU25),"")</f>
        <v/>
      </c>
      <c r="IJ25" s="40" t="str">
        <f>IF(SUM(IG25,IH25)&gt;0,SUM(IG25,IH25),"")</f>
        <v/>
      </c>
      <c r="IK25" s="40" t="str">
        <f>IF(SUM(HY25,IC25)&gt;0,SUM(HY25,IC25),"")</f>
        <v/>
      </c>
      <c r="IL25" s="40" t="str">
        <f>IF(SUM(HX25:HY25,IA25:IC25,IE25)-SUM(HZ25,ID25)&gt;0,SUM(HX25:HY25,IA25:IC25,IE25)-SUM(HZ25,ID25),"")</f>
        <v/>
      </c>
      <c r="IM25" s="40" t="str">
        <f>IF(SUM(IG25,IH25,IL25)&gt;0,SUM(IG25,IH25,IL25),"")</f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>IF(SUM(IO25,IS25)&gt;0,SUM(IO25,IS25),"")</f>
        <v/>
      </c>
      <c r="JI25" s="11" t="str">
        <f>IF(SUM(IN25:IO25,IQ25:IS25,IU25)-IP25-IT25&gt;0,SUM(IN25:IO25,IQ25:IS25,IU25)-IP25-IT25,"")</f>
        <v/>
      </c>
      <c r="JJ25" s="11" t="str">
        <f>IF(SUM(IV25:IW25,IY25)-IX25&gt;0,SUM(IV25:IW25,IY25)-IX25,"")</f>
        <v/>
      </c>
      <c r="JK25" s="11" t="str">
        <f>IF(SUM(IO25,IS25,IW25)&gt;0,SUM(IO25,IS25,IW25),"")</f>
        <v/>
      </c>
      <c r="JL25" s="11" t="str">
        <f>IF(SUM(JI25,JJ25)&gt;0,SUM(JI25,JJ25),"")</f>
        <v/>
      </c>
      <c r="JM25" s="11" t="str">
        <f>IF(SUM(JA25,JE25)&gt;0,SUM(JA25,JE25),"")</f>
        <v/>
      </c>
      <c r="JN25" s="11" t="str">
        <f>IF(SUM(IZ25:JA25,JC25:JE25,JG25)-SUM(JB25,JF25)&gt;0,SUM(IZ25:JA25,JC25:JE25,JG25)-SUM(JB25,JF25),"")</f>
        <v/>
      </c>
      <c r="JO25" s="11" t="str">
        <f>IF(SUM(JI25,JJ25,JN25)&gt;0,SUM(JI25,JJ25,JN25),"")</f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>IF(SUM(JQ25,JU25)&gt;0,SUM(JQ25,JU25),"")</f>
        <v/>
      </c>
      <c r="KK25" s="40" t="str">
        <f>IF(SUM(JP25:JQ25,JS25:JU25,JW25)-JR25-JV25&gt;0,SUM(JP25:JQ25,JS25:JU25,JW25)-JR25-JV25,"")</f>
        <v/>
      </c>
      <c r="KL25" s="40" t="str">
        <f>IF(SUM(JX25:JY25,KA25)-JZ25&gt;0,SUM(JX25:JY25,KA25)-JZ25,"")</f>
        <v/>
      </c>
      <c r="KM25" s="40" t="str">
        <f>IF(SUM(JQ25,JU25,JY25)&gt;0,SUM(JQ25,JU25,JY25),"")</f>
        <v/>
      </c>
      <c r="KN25" s="40" t="str">
        <f>IF(SUM(KK25,KL25)&gt;0,SUM(KK25,KL25),"")</f>
        <v/>
      </c>
      <c r="KO25" s="40" t="str">
        <f>IF(SUM(KC25,KG25)&gt;0,SUM(KC25,KG25),"")</f>
        <v/>
      </c>
      <c r="KP25" s="40" t="str">
        <f>IF(SUM(KB25:KC25,KE25:KG25,KI25)-SUM(KD25,KH25)&gt;0,SUM(KB25:KC25,KE25:KG25,KI25)-SUM(KD25,KH25),"")</f>
        <v/>
      </c>
      <c r="KQ25" s="40" t="str">
        <f>IF(SUM(KK25,KL25,KP25)&gt;0,SUM(KK25,KL25,KP25),"")</f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>IF(SUM(KS25,KW25)&gt;0,SUM(KS25,KW25),"")</f>
        <v/>
      </c>
      <c r="LM25" s="11" t="str">
        <f>IF(SUM(KR25:KS25,KU25:KW25,KY25)-KT25-KX25&gt;0,SUM(KR25:KS25,KU25:KW25,KY25)-KT25-KX25,"")</f>
        <v/>
      </c>
      <c r="LN25" s="11" t="str">
        <f>IF(SUM(KZ25:LA25,LC25)-LB25&gt;0,SUM(KZ25:LA25,LC25)-LB25,"")</f>
        <v/>
      </c>
      <c r="LO25" s="11" t="str">
        <f>IF(SUM(KS25,KW25,LA25)&gt;0,SUM(KS25,KW25,LA25),"")</f>
        <v/>
      </c>
      <c r="LP25" s="11" t="str">
        <f>IF(SUM(LM25,LN25)&gt;0,SUM(LM25,LN25),"")</f>
        <v/>
      </c>
      <c r="LQ25" s="11" t="str">
        <f>IF(SUM(LE25,LI25)&gt;0,SUM(LE25,LI25),"")</f>
        <v/>
      </c>
      <c r="LR25" s="11" t="str">
        <f>IF(SUM(LD25:LE25,LG25:LI25,LK25)-SUM(LF25,LJ25)&gt;0,SUM(LD25:LE25,LG25:LI25,LK25)-SUM(LF25,LJ25),"")</f>
        <v/>
      </c>
      <c r="LS25" s="11" t="str">
        <f>IF(SUM(LM25,LN25,LR25)&gt;0,SUM(LM25,LN25,LR25),"")</f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>IF(SUM(LU25,LY25)&gt;0,SUM(LU25,LY25),"")</f>
        <v/>
      </c>
      <c r="MO25" s="40" t="str">
        <f>IF(SUM(LT25:LU25,LW25:LY25,MA25)-LV25-LZ25&gt;0,SUM(LT25:LU25,LW25:LY25,MA25)-LV25-LZ25,"")</f>
        <v/>
      </c>
      <c r="MP25" s="40" t="str">
        <f>IF(SUM(MB25:MC25,ME25)-MD25&gt;0,SUM(MB25:MC25,ME25)-MD25,"")</f>
        <v/>
      </c>
      <c r="MQ25" s="40" t="str">
        <f>IF(SUM(LU25,LY25,MC25)&gt;0,SUM(LU25,LY25,MC25),"")</f>
        <v/>
      </c>
      <c r="MR25" s="40" t="str">
        <f>IF(SUM(MO25,MP25)&gt;0,SUM(MO25,MP25),"")</f>
        <v/>
      </c>
      <c r="MS25" s="40" t="str">
        <f>IF(SUM(MG25,MK25)&gt;0,SUM(MG25,MK25),"")</f>
        <v/>
      </c>
      <c r="MT25" s="40" t="str">
        <f>IF(SUM(MF25:MG25,MI25:MK25,MM25)-SUM(MH25,ML25)&gt;0,SUM(MF25:MG25,MI25:MK25,MM25)-SUM(MH25,ML25),"")</f>
        <v/>
      </c>
      <c r="MU25" s="40" t="str">
        <f>IF(SUM(MO25,MP25,MT25)&gt;0,SUM(MO25,MP25,MT25),"")</f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>IF(SUM(MW25,NA25)&gt;0,SUM(MW25,NA25),"")</f>
        <v/>
      </c>
      <c r="NQ25" s="11" t="str">
        <f>IF(SUM(MV25:MW25,MY25:NA25,NC25)-MX25-NB25&gt;0,SUM(MV25:MW25,MY25:NA25,NC25)-MX25-NB25,"")</f>
        <v/>
      </c>
      <c r="NR25" s="11" t="str">
        <f>IF(SUM(ND25:NE25,NG25)-NF25&gt;0,SUM(ND25:NE25,NG25)-NF25,"")</f>
        <v/>
      </c>
      <c r="NS25" s="11" t="str">
        <f>IF(SUM(MW25,NA25,NE25)&gt;0,SUM(MW25,NA25,NE25),"")</f>
        <v/>
      </c>
      <c r="NT25" s="11" t="str">
        <f>IF(SUM(NQ25,NR25)&gt;0,SUM(NQ25,NR25),"")</f>
        <v/>
      </c>
      <c r="NU25" s="11" t="str">
        <f>IF(SUM(NI25,NM25)&gt;0,SUM(NI25,NM25),"")</f>
        <v/>
      </c>
      <c r="NV25" s="11" t="str">
        <f>IF(SUM(NH25:NI25,NK25:NM25,NO25)-SUM(NJ25,NN25)&gt;0,SUM(NH25:NI25,NK25:NM25,NO25)-SUM(NJ25,NN25),"")</f>
        <v/>
      </c>
      <c r="NW25" s="11" t="str">
        <f>IF(SUM(NQ25,NR25,NV25)&gt;0,SUM(NQ25,NR25,NV25),"")</f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>IF(SUM(NY25,OC25)&gt;0,SUM(NY25,OC25),"")</f>
        <v/>
      </c>
      <c r="OS25" s="40" t="str">
        <f>IF(SUM(NX25:NY25,OA25:OC25,OE25)-NZ25-OD25&gt;0,SUM(NX25:NY25,OA25:OC25,OE25)-NZ25-OD25,"")</f>
        <v/>
      </c>
      <c r="OT25" s="40" t="str">
        <f>IF(SUM(OF25:OG25,OI25)-OH25&gt;0,SUM(OF25:OG25,OI25)-OH25,"")</f>
        <v/>
      </c>
      <c r="OU25" s="40" t="str">
        <f>IF(SUM(NY25,OC25,OG25)&gt;0,SUM(NY25,OC25,OG25),"")</f>
        <v/>
      </c>
      <c r="OV25" s="40" t="str">
        <f>IF(SUM(OS25,OT25)&gt;0,SUM(OS25,OT25),"")</f>
        <v/>
      </c>
      <c r="OW25" s="40" t="str">
        <f>IF(SUM(OK25,OO25)&gt;0,SUM(OK25,OO25),"")</f>
        <v/>
      </c>
      <c r="OX25" s="40" t="str">
        <f>IF(SUM(OJ25:OK25,OM25:OO25,OQ25)-SUM(OL25,OP25)&gt;0,SUM(OJ25:OK25,OM25:OO25,OQ25)-SUM(OL25,OP25),"")</f>
        <v/>
      </c>
      <c r="OY25" s="40" t="str">
        <f>IF(SUM(OS25,OT25,OX25)&gt;0,SUM(OS25,OT25,OX25),"")</f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>IF(SUM(PA25,PE25)&gt;0,SUM(PA25,PE25),"")</f>
        <v/>
      </c>
      <c r="PU25" s="11" t="str">
        <f>IF(SUM(OZ25:PA25,PC25:PE25,PG25)-PB25-PF25&gt;0,SUM(OZ25:PA25,PC25:PE25,PG25)-PB25-PF25,"")</f>
        <v/>
      </c>
      <c r="PV25" s="11" t="str">
        <f>IF(SUM(PH25:PI25,PK25)-PJ25&gt;0,SUM(PH25:PI25,PK25)-PJ25,"")</f>
        <v/>
      </c>
      <c r="PW25" s="11" t="str">
        <f>IF(SUM(PA25,PE25,PI25)&gt;0,SUM(PA25,PE25,PI25),"")</f>
        <v/>
      </c>
      <c r="PX25" s="11" t="str">
        <f>IF(SUM(PU25,PV25)&gt;0,SUM(PU25,PV25),"")</f>
        <v/>
      </c>
      <c r="PY25" s="11" t="str">
        <f>IF(SUM(PM25,PQ25)&gt;0,SUM(PM25,PQ25),"")</f>
        <v/>
      </c>
      <c r="PZ25" s="11" t="str">
        <f>IF(SUM(PL25:PM25,PO25:PQ25,PS25)-SUM(PN25,PR25)&gt;0,SUM(PL25:PM25,PO25:PQ25,PS25)-SUM(PN25,PR25),"")</f>
        <v/>
      </c>
      <c r="QA25" s="11" t="str">
        <f>IF(SUM(PU25,PV25,PZ25)&gt;0,SUM(PU25,PV25,PZ25),"")</f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>IF(SUM(QC25,QG25)&gt;0,SUM(QC25,QG25),"")</f>
        <v/>
      </c>
      <c r="QW25" s="40" t="str">
        <f>IF(SUM(QB25:QC25,QE25:QG25,QI25)-QD25-QH25&gt;0,SUM(QB25:QC25,QE25:QG25,QI25)-QD25-QH25,"")</f>
        <v/>
      </c>
      <c r="QX25" s="40" t="str">
        <f>IF(SUM(QJ25:QK25,QM25)-QL25&gt;0,SUM(QJ25:QK25,QM25)-QL25,"")</f>
        <v/>
      </c>
      <c r="QY25" s="40" t="str">
        <f>IF(SUM(QC25,QG25,QK25)&gt;0,SUM(QC25,QG25,QK25),"")</f>
        <v/>
      </c>
      <c r="QZ25" s="40" t="str">
        <f>IF(SUM(QW25,QX25)&gt;0,SUM(QW25,QX25),"")</f>
        <v/>
      </c>
      <c r="RA25" s="40" t="str">
        <f>IF(SUM(QO25,QS25)&gt;0,SUM(QO25,QS25),"")</f>
        <v/>
      </c>
      <c r="RB25" s="40" t="str">
        <f>IF(SUM(QN25:QO25,QQ25:QS25,QU25)-SUM(QP25,QT25)&gt;0,SUM(QN25:QO25,QQ25:QS25,QU25)-SUM(QP25,QT25),"")</f>
        <v/>
      </c>
      <c r="RC25" s="40" t="str">
        <f>IF(SUM(QW25,QX25,RB25)&gt;0,SUM(QW25,QX25,RB25),"")</f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>IF(SUM(RE25,RI25)&gt;0,SUM(RE25,RI25),"")</f>
        <v/>
      </c>
      <c r="RY25" s="11" t="str">
        <f>IF(SUM(RD25:RE25,RG25:RI25,RK25)-RF25-RJ25&gt;0,SUM(RD25:RE25,RG25:RI25,RK25)-RF25-RJ25,"")</f>
        <v/>
      </c>
      <c r="RZ25" s="11" t="str">
        <f>IF(SUM(RL25:RM25,RO25)-RN25&gt;0,SUM(RL25:RM25,RO25)-RN25,"")</f>
        <v/>
      </c>
      <c r="SA25" s="11" t="str">
        <f>IF(SUM(RE25,RI25,RM25)&gt;0,SUM(RE25,RI25,RM25),"")</f>
        <v/>
      </c>
      <c r="SB25" s="11" t="str">
        <f>IF(SUM(RY25,RZ25)&gt;0,SUM(RY25,RZ25),"")</f>
        <v/>
      </c>
      <c r="SC25" s="11" t="str">
        <f>IF(SUM(RQ25,RU25)&gt;0,SUM(RQ25,RU25),"")</f>
        <v/>
      </c>
      <c r="SD25" s="11" t="str">
        <f>IF(SUM(RP25:RQ25,RS25:RU25,RW25)-SUM(RR25,RV25)&gt;0,SUM(RP25:RQ25,RS25:RU25,RW25)-SUM(RR25,RV25),"")</f>
        <v/>
      </c>
      <c r="SE25" s="11" t="str">
        <f>IF(SUM(RY25,RZ25,SD25)&gt;0,SUM(RY25,RZ25,SD25),"")</f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>IF(SUM(SG25,SK25)&gt;0,SUM(SG25,SK25),"")</f>
        <v/>
      </c>
      <c r="TA25" s="40" t="str">
        <f>IF(SUM(SF25:SG25,SI25:SK25,SM25)-SH25-SL25&gt;0,SUM(SF25:SG25,SI25:SK25,SM25)-SH25-SL25,"")</f>
        <v/>
      </c>
      <c r="TB25" s="40" t="str">
        <f>IF(SUM(SN25:SO25,SQ25)-SP25&gt;0,SUM(SN25:SO25,SQ25)-SP25,"")</f>
        <v/>
      </c>
      <c r="TC25" s="40" t="str">
        <f>IF(SUM(SG25,SK25,SO25)&gt;0,SUM(SG25,SK25,SO25),"")</f>
        <v/>
      </c>
      <c r="TD25" s="40" t="str">
        <f>IF(SUM(TA25,TB25)&gt;0,SUM(TA25,TB25),"")</f>
        <v/>
      </c>
      <c r="TE25" s="40" t="str">
        <f>IF(SUM(SS25,SW25)&gt;0,SUM(SS25,SW25),"")</f>
        <v/>
      </c>
      <c r="TF25" s="40" t="str">
        <f>IF(SUM(SR25:SS25,SU25:SW25,SY25)-SUM(ST25,SX25)&gt;0,SUM(SR25:SS25,SU25:SW25,SY25)-SUM(ST25,SX25),"")</f>
        <v/>
      </c>
      <c r="TG25" s="40" t="str">
        <f>IF(SUM(TA25,TB25,TF25)&gt;0,SUM(TA25,TB25,TF25),"")</f>
        <v/>
      </c>
      <c r="TH25" s="26">
        <f>IF($CS25="P",BY25,(BY25+AV25)/2)</f>
        <v>17.149999999999999</v>
      </c>
      <c r="TI25" s="26">
        <f>IF($CS25="P",BZ25,(BZ25+AW25)/2)</f>
        <v>4.5999999999999996</v>
      </c>
      <c r="TJ25" s="26">
        <f>IF($CS25="P",CA25,(CA25+AX25)/2)</f>
        <v>0.4</v>
      </c>
      <c r="TK25" s="26">
        <f>IF($CS25="P",CB25,(CB25+AY25)/2)</f>
        <v>0</v>
      </c>
      <c r="TL25" s="26">
        <f>IF($CS25="P",CC25,(CC25+AZ25)/2)</f>
        <v>16.7</v>
      </c>
      <c r="TM25" s="26">
        <f>IF($CS25="P",CD25,(CD25+BA25)/2)</f>
        <v>4.8</v>
      </c>
      <c r="TN25" s="26">
        <f>IF($CS25="P",CE25,(CE25+BB25)/2)</f>
        <v>0.1</v>
      </c>
      <c r="TO25" s="26">
        <f>IF($CS25="P",CF25,(CF25+BC25)/2)</f>
        <v>0</v>
      </c>
      <c r="TP25" s="26">
        <f>IF($CS25="P",CG25,(CG25+BD25)/2)</f>
        <v>0</v>
      </c>
      <c r="TQ25" s="26">
        <f>IF($CS25="P",CH25,(CH25+BE25)/2)</f>
        <v>0</v>
      </c>
      <c r="TR25" s="26">
        <f>IF($CS25="P",CI25,(CI25+BF25)/2)</f>
        <v>0</v>
      </c>
      <c r="TS25" s="26">
        <f>IF($CS25="P",CJ25,(CJ25+BG25)/2)</f>
        <v>0</v>
      </c>
      <c r="TT25" s="26">
        <f>IF($CS25="P",CK25,(CK25+BH25)/2)</f>
        <v>9.5500000000000007</v>
      </c>
      <c r="TU25" s="26">
        <f>IF($CS25="P",CL25,(CL25+BI25)/2)</f>
        <v>3.4</v>
      </c>
      <c r="TV25" s="26">
        <f>IF($CS25="P",CM25,(CM25+BJ25)/2)</f>
        <v>0</v>
      </c>
      <c r="TW25" s="26">
        <f>IF($CS25="P",CN25,(CN25+BK25)/2)</f>
        <v>0</v>
      </c>
      <c r="TX25" s="26">
        <f>IF($CS25="P",CO25,(CO25+BL25)/2)</f>
        <v>9</v>
      </c>
      <c r="TY25" s="26">
        <f>IF($CS25="P",CP25,(CP25+BM25)/2)</f>
        <v>3.4</v>
      </c>
      <c r="TZ25" s="26">
        <f>IF($CS25="P",CQ25,(CQ25+BN25)/2)</f>
        <v>0.3</v>
      </c>
      <c r="UA25" s="26">
        <f>IF($CS25="P",CR25,(CR25+BO25)/2)</f>
        <v>0</v>
      </c>
      <c r="UB25" s="28" t="s">
        <v>53</v>
      </c>
      <c r="UC25" s="11">
        <f>IF(SUM(TI25,TM25)&gt;0,SUM(TI25,TM25),"")</f>
        <v>9.3999999999999986</v>
      </c>
      <c r="UD25" s="11">
        <f>IF(SUM(TH25:TI25,TK25:TM25,TO25)-TJ25-TN25&gt;0,SUM(TH25:TI25,TK25:TM25,TO25)-TJ25-TN25,"")</f>
        <v>42.75</v>
      </c>
      <c r="UE25" s="11" t="str">
        <f>IF(SUM(TP25:TQ25,TS25)-TR25&gt;0,SUM(TP25:TQ25,TS25)-TR25,"")</f>
        <v/>
      </c>
      <c r="UF25" s="11">
        <f>IF(SUM(TI25,TM25,TQ25)&gt;0,SUM(TI25,TM25,TQ25),"")</f>
        <v>9.3999999999999986</v>
      </c>
      <c r="UG25" s="11">
        <f>IF(SUM(UD25,UE25)&gt;0,SUM(UD25,UE25),"")</f>
        <v>42.75</v>
      </c>
      <c r="UH25" s="11">
        <f>IF(SUM(TU25,TY25)&gt;0,SUM(TU25,TY25),"")</f>
        <v>6.8</v>
      </c>
      <c r="UI25" s="11">
        <f>IF(SUM(TT25:TU25,TW25:TY25,UA25)-SUM(TV25,TZ25)&gt;0,SUM(TT25:TU25,TW25:TY25,UA25)-SUM(TV25,TZ25),"")</f>
        <v>25.05</v>
      </c>
      <c r="UJ25" s="11">
        <f>IF(SUM(UD25,UE25,UI25)&gt;0,SUM(UD25,UE25,UI25),"")</f>
        <v>67.8</v>
      </c>
    </row>
    <row r="26" spans="1:556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176</v>
      </c>
      <c r="C26" s="4" t="s">
        <v>6</v>
      </c>
      <c r="D26" s="4">
        <v>2006</v>
      </c>
      <c r="E26" s="9">
        <f>SUM(J26:P26)+SUM(J26:M26)*0.0000001+SUM(J26)*0.0000000000001</f>
        <v>99.000009900004983</v>
      </c>
      <c r="F26" s="3" t="str">
        <f>IF(OR(AND(AN26&gt;=AU$34,AO26&gt;=AU$38,AN26&lt;&gt;"",AM26=""),AND(AS26&gt;=AU$34,AT26&gt;=AU$38,AS26&lt;&gt;"",AM26=""),AND(BQ26&gt;=BX$34,BR26&gt;=BX$38,BQ26&lt;&gt;"",BP26=""),AND(BV26&gt;=BX$34,BW26&gt;=BX$38,BV26&lt;&gt;"",BP26=""),AND(CT26&gt;=DA$34,CU26&gt;=DA$38,CT26&lt;&gt;"",CS26=""),AND(CY26&gt;=DA$34,CZ26&gt;=DA$38,CY26&lt;&gt;""),AND(DX26&gt;=EE$34,DY26&gt;=EE$38,DX26&lt;&gt;""),AND(EC26&gt;=EE$34,ED26&gt;=EE$38,EC26&lt;&gt;""),AND(EZ26&gt;=FG$34,FA26&gt;=FG$38,EZ26&lt;&gt;""),AND(FE26&gt;=FG$34,FF26&gt;=FG$38,FE26&lt;&gt;""),AND(GB26&gt;=GI$34,GC26&gt;=GI$38,GB26&lt;&gt;""),AND(GG26&gt;=GI$34,GH26&gt;=GI$38,GG26&lt;&gt;""),AND(HD26&gt;=HK$34,HE26&gt;=HK$38,HD26&lt;&gt;""),AND(HI26&gt;=HK$34,HJ26&gt;=HK$38,HI26&lt;&gt;""),AND(IF26&gt;=IM$34,IG26&gt;=IM$38,IF26&lt;&gt;""),AND(IK26&gt;=IM$34,IL26&gt;=IM$38,IK26&lt;&gt;""),AND(JH26&gt;=JO$34,JI26&gt;=JO$38,JH26&lt;&gt;""),AND(JM26&gt;=JO$34,JN26&gt;=JO$38,JM26&lt;&gt;""),AND(KJ26&gt;=KQ$34,KK26&gt;=KQ$38,KJ26&lt;&gt;""),AND(KO26&gt;=KQ$34,KP26&gt;=KQ$38,KO26&lt;&gt;""),AND(LL26&gt;=LS$34,LM26&gt;=LS$38,LL26&lt;&gt;""),AND(LQ26&gt;=LS$34,LR26&gt;=LS$38,LQ26&lt;&gt;""),AND(MN26&gt;=MU$34,MO26&gt;=MU$38,MN26&lt;&gt;""),AND(MS26&gt;=MU$34,MT26&gt;=MU$38,MS26&lt;&gt;""),AND(NP26&gt;=NW$34,NQ26&gt;=NW$38,NP26&lt;&gt;""),AND(NU26&gt;=NW$34,NV26&gt;=NW$38,NU26&lt;&gt;""),AND(OR26&gt;=OY$34,OS26&gt;=OY$38,OR26&lt;&gt;""),AND(OW26&gt;=OY$34,OX26&gt;=OY$38,OW26&lt;&gt;""),AND(PT26&gt;=QA$34,PU26&gt;=QA$38,PT26&lt;&gt;""),AND(PY26&gt;=QA$34,PZ26&gt;=QA$38,PY26&lt;&gt;""),AND(QV26&gt;=RC$34,QW26&gt;=RC$38,QV26&lt;&gt;""),AND(RA26&gt;=RC$34,RB26&gt;=RC$38,RA26&lt;&gt;""),AND(RX26&gt;=SE$34,RY26&gt;=SE$38,RX26&lt;&gt;""),AND(SC26&gt;=SE$34,SD26&gt;=SE$38,SC26&lt;&gt;""),AND(SZ26&gt;=TG$34,TA26&gt;=TG$38,SZ26&lt;&gt;""),AND(TF26&gt;=TG$34,TG26&gt;=TG$38,TF26&lt;&gt;"")),"P","")</f>
        <v/>
      </c>
      <c r="G26" s="3" t="str">
        <f>IF(OR(AND(AO26&gt;=AU$38,AO26&lt;&gt;"",AM26=""),AND(AT26&gt;=AU$38,AT26&lt;&gt;"",AM26=""),AND(BR26&gt;=BX$38,BR26&lt;&gt;"",BP26=""),AND(BW26&gt;=BX$38,BW26&lt;&gt;"",BP26=""),AND(CU26&gt;=DA$38,CU26&lt;&gt;"",CS26=""),AND(CZ26&gt;=DA$38,CZ26&lt;&gt;"",CS26=""),AND(DY26&gt;=EE$38,DY26&lt;&gt;""),AND(ED26&gt;=EE$38,ED26&lt;&gt;""),AND(FA26&gt;=FG$38,FA26&lt;&gt;""),AND(FF26&gt;=FG$38,FF26&lt;&gt;""),AND(GC26&gt;=GI$38,GC26&lt;&gt;""),AND(GH26&gt;=GI$38,GH26&lt;&gt;""),AND(HE26&gt;=HK$38,HE26&lt;&gt;""),AND(HJ26&gt;=HK$38,HJ26&lt;&gt;""),AND(IG26&gt;=IM$38,IG26&lt;&gt;""),AND(IL26&gt;=IM$38,IL26&lt;&gt;""),AND(JI26&gt;=JO$38,JI26&lt;&gt;""),AND(JN26&gt;=JO$38,JN26&lt;&gt;""),AND(KK26&gt;=KQ$38,KK26&lt;&gt;""),AND(KP26&gt;=KQ$38,KP26&lt;&gt;""),AND(LM26&gt;=LS$38,LM26&lt;&gt;""),AND(LR26&gt;=LS$38,LR26&lt;&gt;""),AND(MO26&gt;=MU$38,MO26&lt;&gt;""),AND(MT26&gt;=MU$38,MT26&lt;&gt;""),AND(NQ26&gt;=NW$38,NQ26&lt;&gt;""),AND(NV26&gt;=NW$38,NV26&lt;&gt;""),AND(OS26&gt;=OY$38,OS26&lt;&gt;""),AND(OX26&gt;=OY$38,OX26&lt;&gt;""),AND(PU26&gt;=QA$38,PU26&lt;&gt;""),AND(PZ26&gt;=QA$38,PZ26&lt;&gt;""),AND(QW26&gt;=RC$38,QW26&lt;&gt;""),AND(RB26&gt;=RC$38,RB26&lt;&gt;""),AND(RY26&gt;=SE$38,RY26&lt;&gt;""),AND(SD26&gt;=SE$38,SD26&lt;&gt;""),AND(TA26&gt;=TG$38,TA26&lt;&gt;""),AND(TG26&gt;=TG$38,TG26&lt;&gt;"")),"P","")</f>
        <v/>
      </c>
      <c r="H26" s="36" t="str">
        <f>IF(AND(G26="P",F26=""),"No DD",IF(OR(AND(AQ26&gt;=AU$37,AR26&gt;=AU$41,AQ26&lt;&gt;"",AM26=""),AND(AS26&gt;=AU$37,AT26&gt;=AU$41,AS26&lt;&gt;"",AM26=""),AND(BT26&gt;=BX$37,BU26&gt;=BX$41,BT26&lt;&gt;"",BP26=""),AND(BV26&gt;=BX$37,BW26&gt;=BX$41,BV26&lt;&gt;"",BP26=""),AND(CW26&gt;=DA$37,CX26&gt;=DA$41,CW26&lt;&gt;"",CS26=""),AND(CY26&gt;=DA$37,CZ26&gt;=DA$41,CY26&lt;&gt;"",CS26=""),AND(EA26&gt;=EE$37,EB26&gt;=EE$41,EA26&lt;&gt;""),AND(EC26&gt;=EE$37,ED26&gt;=EE$41,EC26&lt;&gt;""),AND(FC26&gt;=FG$37,FD26&gt;=FG$41,FC26&lt;&gt;""),AND(FE26&gt;=FG$37,FF26&gt;=FG$41,FE26&lt;&gt;""),AND(GE26&gt;=GI$37,GF26&gt;=GI$41,GE26&lt;&gt;""),AND(GG26&gt;=GI$37,GH26&gt;=GI$41,GG26&lt;&gt;""),AND(HG26&gt;=HK$37,HH26&gt;=HK$41,HG26&lt;&gt;""),AND(HI26&gt;=HK$37,HJ26&gt;=HK$41,HI26&lt;&gt;""),AND(II26&gt;=IM$37,IJ26&gt;=IM$41,II26&lt;&gt;""),AND(IK26&gt;=IM$37,IL26&gt;=IM$41,IK26&lt;&gt;""),AND(JK26&gt;=JO$37,JL26&gt;=JO$41,JK26&lt;&gt;""),AND(JM26&gt;=JO$37,JN26&gt;=JO$41,JM26&lt;&gt;""),AND(KM26&gt;=KQ$37,KN26&gt;=KQ$41,KM26&lt;&gt;""),AND(KO26&gt;=KQ$37,KP26&gt;=KQ$41,KO26&lt;&gt;""),AND(LO26&gt;=LS$37,LP26&gt;=LS$41,LO26&lt;&gt;""),AND(LQ26&gt;=LS$37,LR26&gt;=LS$41,LQ26&lt;&gt;""),AND(MQ26&gt;=MU$37,MR26&gt;=MU$41,MQ26&lt;&gt;""),AND(MS26&gt;=MU$37,MT26&gt;=MU$41,MS26&lt;&gt;""),AND(NS26&gt;=NW$37,NT26&gt;=NW$41,NS26&lt;&gt;""),AND(NU26&gt;=NW$37,NV26&gt;=NW$41,NU26&lt;&gt;""),AND(OU26&gt;=OY$37,OV26&gt;=OY$41,OU26&lt;&gt;""),AND(OW26&gt;=OY$37,OX26&gt;=OY$41,OW26&lt;&gt;""),AND(PW26&gt;=QA$37,PX26&gt;=QA$41,PW26&lt;&gt;""),AND(PY26&gt;=QA$37,PZ26&gt;=QA$41,PY26&lt;&gt;""),AND(QY26&gt;=RC$37,QZ26&gt;=RC$41,QY26&lt;&gt;""),AND(RA26&gt;=RC$37,RB26&gt;=RC$41,RA26&lt;&gt;""),AND(SA26&gt;=SE$37,SB26&gt;=SE$41,SA26&lt;&gt;""),AND(SC26&gt;=SE$37,SD26&gt;=SE$41,SC26&lt;&gt;""),AND(TC26&gt;=TG$37,TD26&gt;=TG$41,TC26&lt;&gt;""),AND(TE26&gt;=TG$37,TF26&gt;=TG$41,TE26&lt;&gt;"")),"Merit",IF(OR(AND(AQ26&gt;=AU$36,AR26&gt;=AU$40,AQ26&lt;&gt;"",AM26=""),AND(AS26&gt;=AU$36,AT26&gt;=AU$40,AS26&lt;&gt;"",AM26=""),AND(BT26&gt;=BX$36,BU26&gt;=BX$40,BT26&lt;&gt;"",BP26=""),AND(BV26&gt;=BX$36,BW26&gt;=BX$40,BV26&lt;&gt;"",BP26=""),AND(CW26&gt;=DA$36,CX26&gt;=DA$40,CW26&lt;&gt;"",CS26=""),AND(CY26&gt;=DA$36,CZ26&gt;=DA$40,CY26&lt;&gt;"",CS26=""),AND(EA26&gt;=EE$36,EB26&gt;=EE$40,EA26&lt;&gt;""),AND(EC26&gt;=EE$36,ED26&gt;=EE$40,EC26&lt;&gt;""),AND(FC26&gt;=FG$36,FD26&gt;=FG$40,FC26&lt;&gt;""),AND(FE26&gt;=FG$36,FF26&gt;=FG$40,FE26&lt;&gt;""),AND(GE26&gt;=GI$36,GF26&gt;=GI$40,GE26&lt;&gt;""),AND(GG26&gt;=GI$36,GH26&gt;=GI$40,GG26&lt;&gt;""),AND(HG26&gt;=HK$36,HH26&gt;=HK$40,HG26&lt;&gt;""),AND(HI26&gt;=HK$36,HJ26&gt;=HK$40,HI26&lt;&gt;""),AND(II26&gt;=IM$36,IJ26&gt;=IM$40,II26&lt;&gt;""),AND(IK26&gt;=IM$36,IL26&gt;=IM$40,IK26&lt;&gt;""),AND(JK26&gt;=JO$36,JL26&gt;=JO$40,JK26&lt;&gt;""),AND(JM26&gt;=JO$36,JN26&gt;=JO$40,JM26&lt;&gt;""),AND(KM26&gt;=KQ$36,KN26&gt;=KQ$40,KM26&lt;&gt;""),AND(KO26&gt;=KQ$36,KP26&gt;=KQ$40,KO26&lt;&gt;""),AND(LO26&gt;=LS$36,LP26&gt;=LS$40,LO26&lt;&gt;""),AND(LQ26&gt;=LS$36,LR26&gt;=LS$40,LQ26&lt;&gt;""),AND(MQ26&gt;=MU$36,MR26&gt;=MU$40,MQ26&lt;&gt;""),AND(MS26&gt;=MU$36,MT26&gt;=MU$40,MS26&lt;&gt;""),AND(NS26&gt;=NW$36,NT26&gt;=NW$40,NS26&lt;&gt;""),AND(NU26&gt;=NW$36,NV26&gt;=NW$40,NU26&lt;&gt;""),AND(OU26&gt;=OY$36,OV26&gt;=OY$40,OU26&lt;&gt;""),AND(OW26&gt;=OY$36,OX26&gt;=OY$40,OW26&lt;&gt;""),AND(PW26&gt;=QA$36,PX26&gt;=QA$40,PW26&lt;&gt;""),AND(PY26&gt;=QA$36,PZ26&gt;=QA$40,PY26&lt;&gt;""),AND(QY26&gt;=RC$36,QZ26&gt;=RC$40,QY26&lt;&gt;""),AND(RA26&gt;=RC$36,RB26&gt;=RC$40,RA26&lt;&gt;""),AND(SA26&gt;=SE$36,SB26&gt;=SE$40,SA26&lt;&gt;""),AND(SC26&gt;=SE$36,SD26&gt;=SE$40,SC26&lt;&gt;""),AND(TC26&gt;=TG$36,TD26&gt;=TG$40,TC26&lt;&gt;""),AND(TE26&gt;=TG$36,TF26&gt;=TG$40,TE26&lt;&gt;"")),"Excellence",IF(I26="P","Worlds Team",IF(F26="P","National Team","")))))</f>
        <v/>
      </c>
      <c r="I26" s="3" t="str">
        <f>IF(OR(AND(AQ26&gt;=AU$35,AR26&gt;=AU$39,AQ26&lt;&gt;"",AM26=""),AND(AS26&gt;=AU$35,AT26&gt;=AU$39,AS26&lt;&gt;"",AM26=""),AND(BT26&gt;=BX$35,BU26&gt;=BX$39,BT26&lt;&gt;"",BP26=""),AND(BV26&gt;=BX$35,BW26&gt;=BX$39,BV26&lt;&gt;"",BP26=""),AND(CW26&gt;=DA$35,CX26&gt;=DA$39,CW26&lt;&gt;"",CS26=""),AND(CY26&gt;=DA$35,CZ26&gt;=DA$39,CY26&lt;&gt;"",CS26=""),AND(EA26&gt;=EE$35,EB26&gt;=EE$39,EA26&lt;&gt;""),AND(EC26&gt;=EE$35,ED26&gt;=EE$39,EC26&lt;&gt;""),AND(FC26&gt;=FG$35,FD26&gt;=FG$39,FC26&lt;&gt;""),AND(FE26&gt;=FG$35,FF26&gt;=FG$39,FE26&lt;&gt;""),AND(GE26&gt;=GI$35,GF26&gt;=GI$39,GE26&lt;&gt;""),AND(GG26&gt;=GI$35,GH26&gt;=GI$39,GG26&lt;&gt;""),AND(HG26&gt;=HK$35,HH26&gt;=HK$39,HG26&lt;&gt;""),AND(HI26&gt;=HK$35,HJ26&gt;=HK$39,HI26&lt;&gt;""),AND(II26&gt;=IM$35,IJ26&gt;=IM$39,II26&lt;&gt;""),AND(IK26&gt;=IM$35,IL26&gt;=IM$39,IK26&lt;&gt;""),AND(JK26&gt;=JO$35,JL26&gt;=JO$39,JK26&lt;&gt;""),AND(JM26&gt;=JO$35,JN26&gt;=JO$39,JM26&lt;&gt;""),AND(KM26&gt;=KQ$35,KN26&gt;=KQ$39,KM26&lt;&gt;""),AND(KO26&gt;=KQ$35,KP26&gt;=KQ$39,KO26&lt;&gt;""),AND(LO26&gt;=LS$35,LP26&gt;=LS$39,LO26&lt;&gt;""),AND(LQ26&gt;=LS$35,LR26&gt;=LS$39,LQ26&lt;&gt;""),AND(MQ26&gt;=MU$35,MR26&gt;=MU$39,MQ26&lt;&gt;""),AND(MS26&gt;=MU$35,MT26&gt;=MU$39,MS26&lt;&gt;""),AND(NS26&gt;=NW$35,NT26&gt;=NW$39,NS26&lt;&gt;""),AND(NU26&gt;=NW$35,NV26&gt;=NW$39,NU26&lt;&gt;""),AND(OU26&gt;=OY$35,OV26&gt;=OY$39,OU26&lt;&gt;""),AND(OW26&gt;=OY$35,OX26&gt;=OY$39,OW26&lt;&gt;""),AND(PW26&gt;=QA$35,PX26&gt;=QA$39,PW26&lt;&gt;""),AND(PY26&gt;=QA$35,PZ26&gt;=QA$39,PY26&lt;&gt;""),AND(QY26&gt;=RC$35,QZ26&gt;=RC$39,QY26&lt;&gt;""),AND(RA26&gt;=RC$35,RB26&gt;=RC$39,RA26&lt;&gt;""),AND(SA26&gt;=SE$35,SB26&gt;=SE$39,SA26&lt;&gt;""),AND(SC26&gt;=SE$35,SD26&gt;=SE$39,SC26&lt;&gt;""),AND(TC26&gt;=TG$35,TD26&gt;=TG$39,TC26&lt;&gt;""),AND(TE26&gt;=TG$35,TF26&gt;=TG$39,TE26&lt;&gt;"")),"P","")</f>
        <v/>
      </c>
      <c r="J26" s="8">
        <f>IF(COUNT(AO26,BR26,CU26)&gt;0,LARGE((AO26,BR26,CU26),1),0)</f>
        <v>49.900000000000006</v>
      </c>
      <c r="K26" s="8" t="str">
        <f>IF(J26=0,"",IF(J26=CU26,$BY$1,IF(J26=BR26,$AV$1,IF(J26=AO26,$S$1,""))))</f>
        <v>2025 Nationals</v>
      </c>
      <c r="L26" s="8">
        <f>IF(COUNT(AO26,BR26,CU26)&gt;1,LARGE((AO26,BR26,CU26),2),0)</f>
        <v>49.099999999999994</v>
      </c>
      <c r="M26" s="8" t="str">
        <f>IF(K26=0,"",IF(AND(L26=J26,L26=AO26,K26=BR26),$S$1,IF(AND(L26=J26,L26=AO26,L26=CU26),$S$1,IF(AND(L26=J26,L26=CU26,L26=BR26),$AV$1,IF(L26=CU26,$BY$1,IF(L26=BR26,$AV$1,IF(L26=AO26,$S$1,"")))))))</f>
        <v>2024 3rd Domestic Trial</v>
      </c>
      <c r="N26" s="8">
        <f>IF(MAX(AT26,BW26,CZ26)&gt;0,MAX(AT26,BW26,CZ26),0)</f>
        <v>0</v>
      </c>
      <c r="O26" s="8" t="str">
        <f>IF(N26=0,"",IF(N26=CZ26,$BY$1,IF(N26=BW26,$AV$1,IF(N26=AT26,$S$1,""))))</f>
        <v/>
      </c>
      <c r="P26" s="8" t="str">
        <f>IF(MAX(DB26:DC26)&gt;0,MAX(DB26:DC26),"")</f>
        <v/>
      </c>
      <c r="Q26" s="11" t="str">
        <f>IF(P26="","",IF(P26=DB26,"("&amp;DB$2&amp;")",IF(P26=DC26,"("&amp;DC$2&amp;")")))</f>
        <v/>
      </c>
      <c r="R26" s="8" t="str">
        <f>IF(P26="","",IF(P26=DB26,IF(P26+IF(L26="",0,L26)=TA26,$SF$1,IF(P26+IF(L26="",0,L26)=RY26,$RD$1,IF(P26+IF(L26="",0,L26)=QW26,$QB$1,IF(P26+IF(L26="",0,L26)=PU26,$OZ$1,IF(P26+IF(L26="",0,L26)=OS26,$NX$1,IF(P26+IF(L26="",0,L26)=NQ26,$MV$1,IF(P26+IF(L26="",0,L26)=MO26,$LT$1,IF(P26+IF(L26="",0,L26)=LM26,$KR$1,IF(P26+IF(L26="",0,L26)=KK26,$JP$1,IF(P26+IF(L26="",0,L26)=JI26,$IN$1,IF(P26+IF(L26="",0,L26)=IG26,$HL$1,IF(P26+IF(L26="",0,L26)=HE26,$GJ$1,IF(P26+IF(L26="",0,L26)=GC26,$FH$1,IF(P26+IF(L26="",0,L26)=FA26,$EF$1,IF(P26+IF(L26="",0,L26)=DY26,$DD$1))))))))))))))),IF(P26=DC26,IF(P26+IF(N26="",0,N26)=TF26,$SF$1,IF(P26+IF(N26="",0,N26)=SD26,$RD$1,IF(P26+IF(N26="",0,N26)=RB26,$QB$1,IF(P26+IF(N26="",0,N26)=PZ26,$OZ$1,IF(P26+IF(N26="",0,N26)=OX26,$NX$1,IF(P26+IF(N26="",0,N26)=NV26,$MV$1,IF(P26+IF(N26="",0,N26)=MT26,$LT$1,IF(P26+IF(N26="",0,N26)=LR26,$KR$1,IF(P26+IF(N26="",0,N26)=KP26,$JP$1,IF(P26+IF(N26="",0,N26)=JN26,$IN$1,IF(P26+IF(N26="",0,N26)=IL26,$HL$1,IF(P26+IF(N26="",0,N26)=HJ26,$GJ$1,IF(P26+IF(N26="",0,N26)=GH26,$FH$1,IF(P26+IF(N26="",0,N26)=FF26,$EF$1,IF(P26+IF(N26="",0,N26)=ED26,$DD$1))))))))))))))))))</f>
        <v/>
      </c>
      <c r="S26" s="19">
        <v>18.7</v>
      </c>
      <c r="T26" s="19">
        <v>6</v>
      </c>
      <c r="U26" s="19">
        <v>0</v>
      </c>
      <c r="V26" s="19">
        <v>0</v>
      </c>
      <c r="W26" s="19">
        <v>18.600000000000001</v>
      </c>
      <c r="X26" s="19">
        <v>6</v>
      </c>
      <c r="Y26" s="19">
        <v>0.2</v>
      </c>
      <c r="Z26" s="19">
        <v>0</v>
      </c>
      <c r="AA26" s="19">
        <v>17.100000000000001</v>
      </c>
      <c r="AB26" s="19">
        <v>3.2</v>
      </c>
      <c r="AC26" s="19">
        <v>0</v>
      </c>
      <c r="AD26" s="19">
        <v>0</v>
      </c>
      <c r="AE26" s="19"/>
      <c r="AF26" s="19"/>
      <c r="AG26" s="19"/>
      <c r="AH26" s="19"/>
      <c r="AI26" s="19"/>
      <c r="AJ26" s="19"/>
      <c r="AK26" s="19"/>
      <c r="AL26" s="19"/>
      <c r="AM26" s="27"/>
      <c r="AN26" s="40">
        <f>IF(SUM(T26,X26)&gt;0,SUM(T26,X26),"")</f>
        <v>12</v>
      </c>
      <c r="AO26" s="40">
        <f>IF(SUM(S26:T26,V26:X26,Z26)-U26-Y26&gt;0,SUM(S26:T26,V26:X26,Z26)-U26-Y26,"")</f>
        <v>49.099999999999994</v>
      </c>
      <c r="AP26" s="40">
        <f>IF(SUM(AA26:AB26,AD26)-AC26&gt;0,SUM(AA26:AB26,AD26)-AC26,"")</f>
        <v>20.3</v>
      </c>
      <c r="AQ26" s="40">
        <f>IF(SUM(T26,X26,AB26)&gt;0,SUM(T26,X26,AB26),"")</f>
        <v>15.2</v>
      </c>
      <c r="AR26" s="40">
        <f>IF(SUM(AO26,AP26)&gt;0,SUM(AO26,AP26),"")</f>
        <v>69.399999999999991</v>
      </c>
      <c r="AS26" s="40" t="str">
        <f>IF(SUM(AF26,AJ26)&gt;0,SUM(AF26,AJ26),"")</f>
        <v/>
      </c>
      <c r="AT26" s="40" t="str">
        <f>IF(SUM(AE26:AF26,AH26:AJ26,AL26)-SUM(AG26,AK26)&gt;0,SUM(AE26:AF26,AH26:AJ26,AL26)-SUM(AG26,AK26),"")</f>
        <v/>
      </c>
      <c r="AU26" s="40">
        <f>IF(SUM(AO26,AP26,AT26)&gt;0,SUM(AO26,AP26,AT26),"")</f>
        <v>69.399999999999991</v>
      </c>
      <c r="AV26" s="18">
        <v>17.7</v>
      </c>
      <c r="AW26" s="18">
        <v>5.6</v>
      </c>
      <c r="AX26" s="18">
        <v>1.6</v>
      </c>
      <c r="AY26" s="18">
        <v>0</v>
      </c>
      <c r="AZ26" s="18">
        <v>18.7</v>
      </c>
      <c r="BA26" s="18">
        <v>7.2</v>
      </c>
      <c r="BB26" s="18">
        <v>0.8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>IF(SUM(AW26,BA26)&gt;0,SUM(AW26,BA26),"")</f>
        <v>12.8</v>
      </c>
      <c r="BR26" s="11">
        <f>IF(SUM(AV26:AW26,AY26:BA26,BC26)-AX26-BB26&gt;0,SUM(AV26:AW26,AY26:BA26,BC26)-AX26-BB26,"")</f>
        <v>46.800000000000004</v>
      </c>
      <c r="BS26" s="11" t="str">
        <f>IF(SUM(BD26:BE26,BG26)-BF26&gt;0,SUM(BD26:BE26,BG26)-BF26,"")</f>
        <v/>
      </c>
      <c r="BT26" s="11">
        <f>IF(SUM(AW26,BA26,BE26)&gt;0,SUM(AW26,BA26,BE26),"")</f>
        <v>12.8</v>
      </c>
      <c r="BU26" s="11">
        <f>IF(SUM(BR26,BS26)&gt;0,SUM(BR26,BS26),"")</f>
        <v>46.800000000000004</v>
      </c>
      <c r="BV26" s="11" t="str">
        <f>IF(SUM(BI26,BM26)&gt;0,SUM(BI26,BM26),"")</f>
        <v/>
      </c>
      <c r="BW26" s="11" t="str">
        <f>IF(SUM(BH26:BI26,BK26:BM26,BO26)-SUM(BJ26,BN26)&gt;0,SUM(BH26:BI26,BK26:BM26,BO26)-SUM(BJ26,BN26),"")</f>
        <v/>
      </c>
      <c r="BX26" s="11">
        <f>IF(SUM(BR26,BS26,BW26)&gt;0,SUM(BR26,BS26,BW26),"")</f>
        <v>46.800000000000004</v>
      </c>
      <c r="BY26" s="19">
        <v>18.2</v>
      </c>
      <c r="BZ26" s="19">
        <v>8</v>
      </c>
      <c r="CA26" s="19">
        <v>0.8</v>
      </c>
      <c r="CB26" s="19">
        <v>0</v>
      </c>
      <c r="CC26" s="19">
        <v>18</v>
      </c>
      <c r="CD26" s="19">
        <v>7.3</v>
      </c>
      <c r="CE26" s="19">
        <v>0.8</v>
      </c>
      <c r="CF26" s="19">
        <v>0</v>
      </c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>
        <f>IF(SUM(BZ26,CD26)&gt;0,SUM(BZ26,CD26),"")</f>
        <v>15.3</v>
      </c>
      <c r="CU26" s="40">
        <f>IF(SUM(BY26:BZ26,CB26:CD26,CF26)-CA26-CE26&gt;0,SUM(BY26:BZ26,CB26:CD26,CF26)-CA26-CE26,"")</f>
        <v>49.900000000000006</v>
      </c>
      <c r="CV26" s="40" t="str">
        <f>IF(SUM(CG26:CH26,CJ26)-CI26&gt;0,SUM(CG26:CH26,CJ26)-CI26,"")</f>
        <v/>
      </c>
      <c r="CW26" s="40">
        <f>IF(SUM(BZ26,CD26,CH26)&gt;0,SUM(BZ26,CD26,CH26),"")</f>
        <v>15.3</v>
      </c>
      <c r="CX26" s="40">
        <f>IF(SUM(CU26,CV26)&gt;0,SUM(CU26,CV26),"")</f>
        <v>49.900000000000006</v>
      </c>
      <c r="CY26" s="40" t="str">
        <f>IF(SUM(CL26,CP26)&gt;0,SUM(CL26,CP26),"")</f>
        <v/>
      </c>
      <c r="CZ26" s="40" t="str">
        <f>IF(SUM(CK26:CL26,CN26:CP26,CR26)-SUM(CM26,CQ26)&gt;0,SUM(CK26:CL26,CN26:CP26,CR26)-SUM(CM26,CQ26),"")</f>
        <v/>
      </c>
      <c r="DA26" s="40">
        <f>IF(SUM(CU26,CV26,CZ26)&gt;0,SUM(CU26,CV26,CZ26),"")</f>
        <v>49.900000000000006</v>
      </c>
      <c r="DB26" s="51" t="str">
        <f>IF(MAX(DY26,FA26,GC26,HE26,IG26,JI26,KK26,LM26,MO26,NQ26,OS26,PU26,QW26,RY26,TA26)-IF(L26="",0,L26)&gt;0.001,MAX(DY26,FA26,GC26,HE26,IG26,JI26,KK26,LM26,MO26,NQ26,OS26,PU26,QW26,RY26,TA26)-IF(L26="",0,L26),"")</f>
        <v/>
      </c>
      <c r="DC26" s="51" t="str">
        <f>IF(MAX(ED26,FF26,GH26,HJ26,IL26,JN26,KP26,LR26,MT26,NV26,OX26,PZ26,RB26,SD26,TF26)-IF(N26="",0,N26)&gt;0.001,MAX(ED26,FF26,GH26,HJ26,IL26,JN26,KP26,LR26,MT26,NV26,OX26,PZ26,RB26,SD26,TF26)-IF(N26="",0,N26),"")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IF(SUM(DE26,DI26)&gt;0,SUM(DE26,DI26),"")</f>
        <v/>
      </c>
      <c r="DY26" s="40" t="str">
        <f>IF(SUM(DD26:DE26,DG26:DI26,DK26)-DF26-DJ26&gt;0,SUM(DD26:DE26,DG26:DI26,DK26)-DF26-DJ26,"")</f>
        <v/>
      </c>
      <c r="DZ26" s="40" t="str">
        <f>IF(SUM(DL26:DM26,DO26)-DN26&gt;0,SUM(DL26:DM26,DO26)-DN26,"")</f>
        <v/>
      </c>
      <c r="EA26" s="40" t="str">
        <f>IF(SUM(DE26,DI26,DM26)&gt;0,SUM(DE26,DI26,DM26),"")</f>
        <v/>
      </c>
      <c r="EB26" s="40" t="str">
        <f>IF(SUM(DY26,DZ26)&gt;0,SUM(DY26,DZ26),"")</f>
        <v/>
      </c>
      <c r="EC26" s="40" t="str">
        <f>IF(SUM(DQ26,DU26)&gt;0,SUM(DQ26,DU26),"")</f>
        <v/>
      </c>
      <c r="ED26" s="40" t="str">
        <f>IF(SUM(DP26:DQ26,DS26:DU26,DW26)-SUM(DR26,DV26)&gt;0,SUM(DP26:DQ26,DS26:DU26,DW26)-SUM(DR26,DV26),"")</f>
        <v/>
      </c>
      <c r="EE26" s="40" t="str">
        <f>IF(SUM(DY26,DZ26,ED26)&gt;0,SUM(DY26,DZ26,ED26),"")</f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>IF(SUM(EG26,EK26)&gt;0,SUM(EG26,EK26),"")</f>
        <v/>
      </c>
      <c r="FA26" s="11" t="str">
        <f>IF(SUM(EF26:EG26,EI26:EK26,EM26)-EH26-EL26&gt;0,SUM(EF26:EG26,EI26:EK26,EM26)-EH26-EL26,"")</f>
        <v/>
      </c>
      <c r="FB26" s="11" t="str">
        <f>IF(SUM(EN26:EO26,EQ26)-EP26&gt;0,SUM(EN26:EO26,EQ26)-EP26,"")</f>
        <v/>
      </c>
      <c r="FC26" s="11" t="str">
        <f>IF(SUM(EG26,EK26,EO26)&gt;0,SUM(EG26,EK26,EO26),"")</f>
        <v/>
      </c>
      <c r="FD26" s="11" t="str">
        <f>IF(SUM(FA26,FB26)&gt;0,SUM(FA26,FB26),"")</f>
        <v/>
      </c>
      <c r="FE26" s="11" t="str">
        <f>IF(SUM(ES26,EW26)&gt;0,SUM(ES26,EW26),"")</f>
        <v/>
      </c>
      <c r="FF26" s="11" t="str">
        <f>IF(SUM(ER26:ES26,EU26:EW26,EY26)-SUM(ET26,EX26)&gt;0,SUM(ER26:ES26,EU26:EW26,EY26)-SUM(ET26,EX26),"")</f>
        <v/>
      </c>
      <c r="FG26" s="11" t="str">
        <f>IF(SUM(FA26,FB26,FF26)&gt;0,SUM(FA26,FB26,FF26),"")</f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>IF(SUM(FI26,FM26)&gt;0,SUM(FI26,FM26),"")</f>
        <v/>
      </c>
      <c r="GC26" s="40" t="str">
        <f>IF(SUM(FH26:FI26,FK26:FM26,FO26)-FJ26-FN26&gt;0,SUM(FH26:FI26,FK26:FM26,FO26)-FJ26-FN26,"")</f>
        <v/>
      </c>
      <c r="GD26" s="40" t="str">
        <f>IF(SUM(FP26:FQ26,FS26)-FR26&gt;0,SUM(FP26:FQ26,FS26)-FR26,"")</f>
        <v/>
      </c>
      <c r="GE26" s="40" t="str">
        <f>IF(SUM(FI26,FM26,FQ26)&gt;0,SUM(FI26,FM26,FQ26),"")</f>
        <v/>
      </c>
      <c r="GF26" s="40" t="str">
        <f>IF(SUM(GC26,GD26)&gt;0,SUM(GC26,GD26),"")</f>
        <v/>
      </c>
      <c r="GG26" s="40" t="str">
        <f>IF(SUM(FU26,FY26)&gt;0,SUM(FU26,FY26),"")</f>
        <v/>
      </c>
      <c r="GH26" s="40" t="str">
        <f>IF(SUM(FT26:FU26,FW26:FY26,GA26)-SUM(FV26,FZ26)&gt;0,SUM(FT26:FU26,FW26:FY26,GA26)-SUM(FV26,FZ26),"")</f>
        <v/>
      </c>
      <c r="GI26" s="40" t="str">
        <f>IF(SUM(GC26,GD26,GH26)&gt;0,SUM(GC26,GD26,GH26),"")</f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>IF(SUM(GK26,GO26)&gt;0,SUM(GK26,GO26),"")</f>
        <v/>
      </c>
      <c r="HE26" s="11" t="str">
        <f>IF(SUM(GJ26:GK26,GM26:GO26,GQ26)-GL26-GP26&gt;0,SUM(GJ26:GK26,GM26:GO26,GQ26)-GL26-GP26,"")</f>
        <v/>
      </c>
      <c r="HF26" s="11" t="str">
        <f>IF(SUM(GR26:GS26,GU26)-GT26&gt;0,SUM(GR26:GS26,GU26)-GT26,"")</f>
        <v/>
      </c>
      <c r="HG26" s="11" t="str">
        <f>IF(SUM(GK26,GO26,GS26)&gt;0,SUM(GK26,GO26,GS26),"")</f>
        <v/>
      </c>
      <c r="HH26" s="11" t="str">
        <f>IF(SUM(HE26,HF26)&gt;0,SUM(HE26,HF26),"")</f>
        <v/>
      </c>
      <c r="HI26" s="11" t="str">
        <f>IF(SUM(GW26,HA26)&gt;0,SUM(GW26,HA26),"")</f>
        <v/>
      </c>
      <c r="HJ26" s="11" t="str">
        <f>IF(SUM(GV26:GW26,GY26:HA26,HC26)-SUM(GX26,HB26)&gt;0,SUM(GV26:GW26,GY26:HA26,HC26)-SUM(GX26,HB26),"")</f>
        <v/>
      </c>
      <c r="HK26" s="11" t="str">
        <f>IF(SUM(HE26,HF26,HJ26)&gt;0,SUM(HE26,HF26,HJ26),"")</f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>IF(SUM(HM26,HQ26)&gt;0,SUM(HM26,HQ26),"")</f>
        <v/>
      </c>
      <c r="IG26" s="40" t="str">
        <f>IF(SUM(HL26:HM26,HO26:HQ26,HS26)-HN26-HR26&gt;0,SUM(HL26:HM26,HO26:HQ26,HS26)-HN26-HR26,"")</f>
        <v/>
      </c>
      <c r="IH26" s="40" t="str">
        <f>IF(SUM(HT26:HU26,HW26)-HV26&gt;0,SUM(HT26:HU26,HW26)-HV26,"")</f>
        <v/>
      </c>
      <c r="II26" s="40" t="str">
        <f>IF(SUM(HM26,HQ26,HU26)&gt;0,SUM(HM26,HQ26,HU26),"")</f>
        <v/>
      </c>
      <c r="IJ26" s="40" t="str">
        <f>IF(SUM(IG26,IH26)&gt;0,SUM(IG26,IH26),"")</f>
        <v/>
      </c>
      <c r="IK26" s="40" t="str">
        <f>IF(SUM(HY26,IC26)&gt;0,SUM(HY26,IC26),"")</f>
        <v/>
      </c>
      <c r="IL26" s="40" t="str">
        <f>IF(SUM(HX26:HY26,IA26:IC26,IE26)-SUM(HZ26,ID26)&gt;0,SUM(HX26:HY26,IA26:IC26,IE26)-SUM(HZ26,ID26),"")</f>
        <v/>
      </c>
      <c r="IM26" s="40" t="str">
        <f>IF(SUM(IG26,IH26,IL26)&gt;0,SUM(IG26,IH26,IL26),"")</f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>IF(SUM(IO26,IS26)&gt;0,SUM(IO26,IS26),"")</f>
        <v/>
      </c>
      <c r="JI26" s="11" t="str">
        <f>IF(SUM(IN26:IO26,IQ26:IS26,IU26)-IP26-IT26&gt;0,SUM(IN26:IO26,IQ26:IS26,IU26)-IP26-IT26,"")</f>
        <v/>
      </c>
      <c r="JJ26" s="11" t="str">
        <f>IF(SUM(IV26:IW26,IY26)-IX26&gt;0,SUM(IV26:IW26,IY26)-IX26,"")</f>
        <v/>
      </c>
      <c r="JK26" s="11" t="str">
        <f>IF(SUM(IO26,IS26,IW26)&gt;0,SUM(IO26,IS26,IW26),"")</f>
        <v/>
      </c>
      <c r="JL26" s="11" t="str">
        <f>IF(SUM(JI26,JJ26)&gt;0,SUM(JI26,JJ26),"")</f>
        <v/>
      </c>
      <c r="JM26" s="11" t="str">
        <f>IF(SUM(JA26,JE26)&gt;0,SUM(JA26,JE26),"")</f>
        <v/>
      </c>
      <c r="JN26" s="11" t="str">
        <f>IF(SUM(IZ26:JA26,JC26:JE26,JG26)-SUM(JB26,JF26)&gt;0,SUM(IZ26:JA26,JC26:JE26,JG26)-SUM(JB26,JF26),"")</f>
        <v/>
      </c>
      <c r="JO26" s="11" t="str">
        <f>IF(SUM(JI26,JJ26,JN26)&gt;0,SUM(JI26,JJ26,JN26),"")</f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>IF(SUM(JQ26,JU26)&gt;0,SUM(JQ26,JU26),"")</f>
        <v/>
      </c>
      <c r="KK26" s="40" t="str">
        <f>IF(SUM(JP26:JQ26,JS26:JU26,JW26)-JR26-JV26&gt;0,SUM(JP26:JQ26,JS26:JU26,JW26)-JR26-JV26,"")</f>
        <v/>
      </c>
      <c r="KL26" s="40" t="str">
        <f>IF(SUM(JX26:JY26,KA26)-JZ26&gt;0,SUM(JX26:JY26,KA26)-JZ26,"")</f>
        <v/>
      </c>
      <c r="KM26" s="40" t="str">
        <f>IF(SUM(JQ26,JU26,JY26)&gt;0,SUM(JQ26,JU26,JY26),"")</f>
        <v/>
      </c>
      <c r="KN26" s="40" t="str">
        <f>IF(SUM(KK26,KL26)&gt;0,SUM(KK26,KL26),"")</f>
        <v/>
      </c>
      <c r="KO26" s="40" t="str">
        <f>IF(SUM(KC26,KG26)&gt;0,SUM(KC26,KG26),"")</f>
        <v/>
      </c>
      <c r="KP26" s="40" t="str">
        <f>IF(SUM(KB26:KC26,KE26:KG26,KI26)-SUM(KD26,KH26)&gt;0,SUM(KB26:KC26,KE26:KG26,KI26)-SUM(KD26,KH26),"")</f>
        <v/>
      </c>
      <c r="KQ26" s="40" t="str">
        <f>IF(SUM(KK26,KL26,KP26)&gt;0,SUM(KK26,KL26,KP26),"")</f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>IF(SUM(KS26,KW26)&gt;0,SUM(KS26,KW26),"")</f>
        <v/>
      </c>
      <c r="LM26" s="11" t="str">
        <f>IF(SUM(KR26:KS26,KU26:KW26,KY26)-KT26-KX26&gt;0,SUM(KR26:KS26,KU26:KW26,KY26)-KT26-KX26,"")</f>
        <v/>
      </c>
      <c r="LN26" s="11" t="str">
        <f>IF(SUM(KZ26:LA26,LC26)-LB26&gt;0,SUM(KZ26:LA26,LC26)-LB26,"")</f>
        <v/>
      </c>
      <c r="LO26" s="11" t="str">
        <f>IF(SUM(KS26,KW26,LA26)&gt;0,SUM(KS26,KW26,LA26),"")</f>
        <v/>
      </c>
      <c r="LP26" s="11" t="str">
        <f>IF(SUM(LM26,LN26)&gt;0,SUM(LM26,LN26),"")</f>
        <v/>
      </c>
      <c r="LQ26" s="11" t="str">
        <f>IF(SUM(LE26,LI26)&gt;0,SUM(LE26,LI26),"")</f>
        <v/>
      </c>
      <c r="LR26" s="11" t="str">
        <f>IF(SUM(LD26:LE26,LG26:LI26,LK26)-SUM(LF26,LJ26)&gt;0,SUM(LD26:LE26,LG26:LI26,LK26)-SUM(LF26,LJ26),"")</f>
        <v/>
      </c>
      <c r="LS26" s="11" t="str">
        <f>IF(SUM(LM26,LN26,LR26)&gt;0,SUM(LM26,LN26,LR26),"")</f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>IF(SUM(LU26,LY26)&gt;0,SUM(LU26,LY26),"")</f>
        <v/>
      </c>
      <c r="MO26" s="40" t="str">
        <f>IF(SUM(LT26:LU26,LW26:LY26,MA26)-LV26-LZ26&gt;0,SUM(LT26:LU26,LW26:LY26,MA26)-LV26-LZ26,"")</f>
        <v/>
      </c>
      <c r="MP26" s="40" t="str">
        <f>IF(SUM(MB26:MC26,ME26)-MD26&gt;0,SUM(MB26:MC26,ME26)-MD26,"")</f>
        <v/>
      </c>
      <c r="MQ26" s="40" t="str">
        <f>IF(SUM(LU26,LY26,MC26)&gt;0,SUM(LU26,LY26,MC26),"")</f>
        <v/>
      </c>
      <c r="MR26" s="40" t="str">
        <f>IF(SUM(MO26,MP26)&gt;0,SUM(MO26,MP26),"")</f>
        <v/>
      </c>
      <c r="MS26" s="40" t="str">
        <f>IF(SUM(MG26,MK26)&gt;0,SUM(MG26,MK26),"")</f>
        <v/>
      </c>
      <c r="MT26" s="40" t="str">
        <f>IF(SUM(MF26:MG26,MI26:MK26,MM26)-SUM(MH26,ML26)&gt;0,SUM(MF26:MG26,MI26:MK26,MM26)-SUM(MH26,ML26),"")</f>
        <v/>
      </c>
      <c r="MU26" s="40" t="str">
        <f>IF(SUM(MO26,MP26,MT26)&gt;0,SUM(MO26,MP26,MT26),"")</f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>IF(SUM(MW26,NA26)&gt;0,SUM(MW26,NA26),"")</f>
        <v/>
      </c>
      <c r="NQ26" s="11" t="str">
        <f>IF(SUM(MV26:MW26,MY26:NA26,NC26)-MX26-NB26&gt;0,SUM(MV26:MW26,MY26:NA26,NC26)-MX26-NB26,"")</f>
        <v/>
      </c>
      <c r="NR26" s="11" t="str">
        <f>IF(SUM(ND26:NE26,NG26)-NF26&gt;0,SUM(ND26:NE26,NG26)-NF26,"")</f>
        <v/>
      </c>
      <c r="NS26" s="11" t="str">
        <f>IF(SUM(MW26,NA26,NE26)&gt;0,SUM(MW26,NA26,NE26),"")</f>
        <v/>
      </c>
      <c r="NT26" s="11" t="str">
        <f>IF(SUM(NQ26,NR26)&gt;0,SUM(NQ26,NR26),"")</f>
        <v/>
      </c>
      <c r="NU26" s="11" t="str">
        <f>IF(SUM(NI26,NM26)&gt;0,SUM(NI26,NM26),"")</f>
        <v/>
      </c>
      <c r="NV26" s="11" t="str">
        <f>IF(SUM(NH26:NI26,NK26:NM26,NO26)-SUM(NJ26,NN26)&gt;0,SUM(NH26:NI26,NK26:NM26,NO26)-SUM(NJ26,NN26),"")</f>
        <v/>
      </c>
      <c r="NW26" s="11" t="str">
        <f>IF(SUM(NQ26,NR26,NV26)&gt;0,SUM(NQ26,NR26,NV26),"")</f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>IF(SUM(NY26,OC26)&gt;0,SUM(NY26,OC26),"")</f>
        <v/>
      </c>
      <c r="OS26" s="40" t="str">
        <f>IF(SUM(NX26:NY26,OA26:OC26,OE26)-NZ26-OD26&gt;0,SUM(NX26:NY26,OA26:OC26,OE26)-NZ26-OD26,"")</f>
        <v/>
      </c>
      <c r="OT26" s="40" t="str">
        <f>IF(SUM(OF26:OG26,OI26)-OH26&gt;0,SUM(OF26:OG26,OI26)-OH26,"")</f>
        <v/>
      </c>
      <c r="OU26" s="40" t="str">
        <f>IF(SUM(NY26,OC26,OG26)&gt;0,SUM(NY26,OC26,OG26),"")</f>
        <v/>
      </c>
      <c r="OV26" s="40" t="str">
        <f>IF(SUM(OS26,OT26)&gt;0,SUM(OS26,OT26),"")</f>
        <v/>
      </c>
      <c r="OW26" s="40" t="str">
        <f>IF(SUM(OK26,OO26)&gt;0,SUM(OK26,OO26),"")</f>
        <v/>
      </c>
      <c r="OX26" s="40" t="str">
        <f>IF(SUM(OJ26:OK26,OM26:OO26,OQ26)-SUM(OL26,OP26)&gt;0,SUM(OJ26:OK26,OM26:OO26,OQ26)-SUM(OL26,OP26),"")</f>
        <v/>
      </c>
      <c r="OY26" s="40" t="str">
        <f>IF(SUM(OS26,OT26,OX26)&gt;0,SUM(OS26,OT26,OX26),"")</f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>IF(SUM(PA26,PE26)&gt;0,SUM(PA26,PE26),"")</f>
        <v/>
      </c>
      <c r="PU26" s="11" t="str">
        <f>IF(SUM(OZ26:PA26,PC26:PE26,PG26)-PB26-PF26&gt;0,SUM(OZ26:PA26,PC26:PE26,PG26)-PB26-PF26,"")</f>
        <v/>
      </c>
      <c r="PV26" s="11" t="str">
        <f>IF(SUM(PH26:PI26,PK26)-PJ26&gt;0,SUM(PH26:PI26,PK26)-PJ26,"")</f>
        <v/>
      </c>
      <c r="PW26" s="11" t="str">
        <f>IF(SUM(PA26,PE26,PI26)&gt;0,SUM(PA26,PE26,PI26),"")</f>
        <v/>
      </c>
      <c r="PX26" s="11" t="str">
        <f>IF(SUM(PU26,PV26)&gt;0,SUM(PU26,PV26),"")</f>
        <v/>
      </c>
      <c r="PY26" s="11" t="str">
        <f>IF(SUM(PM26,PQ26)&gt;0,SUM(PM26,PQ26),"")</f>
        <v/>
      </c>
      <c r="PZ26" s="11" t="str">
        <f>IF(SUM(PL26:PM26,PO26:PQ26,PS26)-SUM(PN26,PR26)&gt;0,SUM(PL26:PM26,PO26:PQ26,PS26)-SUM(PN26,PR26),"")</f>
        <v/>
      </c>
      <c r="QA26" s="11" t="str">
        <f>IF(SUM(PU26,PV26,PZ26)&gt;0,SUM(PU26,PV26,PZ26),"")</f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>IF(SUM(QC26,QG26)&gt;0,SUM(QC26,QG26),"")</f>
        <v/>
      </c>
      <c r="QW26" s="40" t="str">
        <f>IF(SUM(QB26:QC26,QE26:QG26,QI26)-QD26-QH26&gt;0,SUM(QB26:QC26,QE26:QG26,QI26)-QD26-QH26,"")</f>
        <v/>
      </c>
      <c r="QX26" s="40" t="str">
        <f>IF(SUM(QJ26:QK26,QM26)-QL26&gt;0,SUM(QJ26:QK26,QM26)-QL26,"")</f>
        <v/>
      </c>
      <c r="QY26" s="40" t="str">
        <f>IF(SUM(QC26,QG26,QK26)&gt;0,SUM(QC26,QG26,QK26),"")</f>
        <v/>
      </c>
      <c r="QZ26" s="40" t="str">
        <f>IF(SUM(QW26,QX26)&gt;0,SUM(QW26,QX26),"")</f>
        <v/>
      </c>
      <c r="RA26" s="40" t="str">
        <f>IF(SUM(QO26,QS26)&gt;0,SUM(QO26,QS26),"")</f>
        <v/>
      </c>
      <c r="RB26" s="40" t="str">
        <f>IF(SUM(QN26:QO26,QQ26:QS26,QU26)-SUM(QP26,QT26)&gt;0,SUM(QN26:QO26,QQ26:QS26,QU26)-SUM(QP26,QT26),"")</f>
        <v/>
      </c>
      <c r="RC26" s="40" t="str">
        <f>IF(SUM(QW26,QX26,RB26)&gt;0,SUM(QW26,QX26,RB26),"")</f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>IF(SUM(RE26,RI26)&gt;0,SUM(RE26,RI26),"")</f>
        <v/>
      </c>
      <c r="RY26" s="11" t="str">
        <f>IF(SUM(RD26:RE26,RG26:RI26,RK26)-RF26-RJ26&gt;0,SUM(RD26:RE26,RG26:RI26,RK26)-RF26-RJ26,"")</f>
        <v/>
      </c>
      <c r="RZ26" s="11" t="str">
        <f>IF(SUM(RL26:RM26,RO26)-RN26&gt;0,SUM(RL26:RM26,RO26)-RN26,"")</f>
        <v/>
      </c>
      <c r="SA26" s="11" t="str">
        <f>IF(SUM(RE26,RI26,RM26)&gt;0,SUM(RE26,RI26,RM26),"")</f>
        <v/>
      </c>
      <c r="SB26" s="11" t="str">
        <f>IF(SUM(RY26,RZ26)&gt;0,SUM(RY26,RZ26),"")</f>
        <v/>
      </c>
      <c r="SC26" s="11" t="str">
        <f>IF(SUM(RQ26,RU26)&gt;0,SUM(RQ26,RU26),"")</f>
        <v/>
      </c>
      <c r="SD26" s="11" t="str">
        <f>IF(SUM(RP26:RQ26,RS26:RU26,RW26)-SUM(RR26,RV26)&gt;0,SUM(RP26:RQ26,RS26:RU26,RW26)-SUM(RR26,RV26),"")</f>
        <v/>
      </c>
      <c r="SE26" s="11" t="str">
        <f>IF(SUM(RY26,RZ26,SD26)&gt;0,SUM(RY26,RZ26,SD26),"")</f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>IF(SUM(SG26,SK26)&gt;0,SUM(SG26,SK26),"")</f>
        <v/>
      </c>
      <c r="TA26" s="40" t="str">
        <f>IF(SUM(SF26:SG26,SI26:SK26,SM26)-SH26-SL26&gt;0,SUM(SF26:SG26,SI26:SK26,SM26)-SH26-SL26,"")</f>
        <v/>
      </c>
      <c r="TB26" s="40" t="str">
        <f>IF(SUM(SN26:SO26,SQ26)-SP26&gt;0,SUM(SN26:SO26,SQ26)-SP26,"")</f>
        <v/>
      </c>
      <c r="TC26" s="40" t="str">
        <f>IF(SUM(SG26,SK26,SO26)&gt;0,SUM(SG26,SK26,SO26),"")</f>
        <v/>
      </c>
      <c r="TD26" s="40" t="str">
        <f>IF(SUM(TA26,TB26)&gt;0,SUM(TA26,TB26),"")</f>
        <v/>
      </c>
      <c r="TE26" s="40" t="str">
        <f>IF(SUM(SS26,SW26)&gt;0,SUM(SS26,SW26),"")</f>
        <v/>
      </c>
      <c r="TF26" s="40" t="str">
        <f>IF(SUM(SR26:SS26,SU26:SW26,SY26)-SUM(ST26,SX26)&gt;0,SUM(SR26:SS26,SU26:SW26,SY26)-SUM(ST26,SX26),"")</f>
        <v/>
      </c>
      <c r="TG26" s="40" t="str">
        <f>IF(SUM(TA26,TB26,TF26)&gt;0,SUM(TA26,TB26,TF26),"")</f>
        <v/>
      </c>
      <c r="TH26" s="26">
        <f>IF($CS26="P",BY26,(BY26+AV26)/2)</f>
        <v>17.95</v>
      </c>
      <c r="TI26" s="26">
        <f>IF($CS26="P",BZ26,(BZ26+AW26)/2)</f>
        <v>6.8</v>
      </c>
      <c r="TJ26" s="26">
        <f>IF($CS26="P",CA26,(CA26+AX26)/2)</f>
        <v>1.2000000000000002</v>
      </c>
      <c r="TK26" s="26">
        <f>IF($CS26="P",CB26,(CB26+AY26)/2)</f>
        <v>0</v>
      </c>
      <c r="TL26" s="26">
        <f>IF($CS26="P",CC26,(CC26+AZ26)/2)</f>
        <v>18.350000000000001</v>
      </c>
      <c r="TM26" s="26">
        <f>IF($CS26="P",CD26,(CD26+BA26)/2)</f>
        <v>7.25</v>
      </c>
      <c r="TN26" s="26">
        <f>IF($CS26="P",CE26,(CE26+BB26)/2)</f>
        <v>0.8</v>
      </c>
      <c r="TO26" s="26">
        <f>IF($CS26="P",CF26,(CF26+BC26)/2)</f>
        <v>0</v>
      </c>
      <c r="TP26" s="26">
        <f>IF($CS26="P",CG26,(CG26+BD26)/2)</f>
        <v>0</v>
      </c>
      <c r="TQ26" s="26">
        <f>IF($CS26="P",CH26,(CH26+BE26)/2)</f>
        <v>0</v>
      </c>
      <c r="TR26" s="26">
        <f>IF($CS26="P",CI26,(CI26+BF26)/2)</f>
        <v>0</v>
      </c>
      <c r="TS26" s="26">
        <f>IF($CS26="P",CJ26,(CJ26+BG26)/2)</f>
        <v>0</v>
      </c>
      <c r="TT26" s="26">
        <f>IF($CS26="P",CK26,(CK26+BH26)/2)</f>
        <v>0</v>
      </c>
      <c r="TU26" s="26">
        <f>IF($CS26="P",CL26,(CL26+BI26)/2)</f>
        <v>0</v>
      </c>
      <c r="TV26" s="26">
        <f>IF($CS26="P",CM26,(CM26+BJ26)/2)</f>
        <v>0</v>
      </c>
      <c r="TW26" s="26">
        <f>IF($CS26="P",CN26,(CN26+BK26)/2)</f>
        <v>0</v>
      </c>
      <c r="TX26" s="26">
        <f>IF($CS26="P",CO26,(CO26+BL26)/2)</f>
        <v>0</v>
      </c>
      <c r="TY26" s="26">
        <f>IF($CS26="P",CP26,(CP26+BM26)/2)</f>
        <v>0</v>
      </c>
      <c r="TZ26" s="26">
        <f>IF($CS26="P",CQ26,(CQ26+BN26)/2)</f>
        <v>0</v>
      </c>
      <c r="UA26" s="26">
        <f>IF($CS26="P",CR26,(CR26+BO26)/2)</f>
        <v>0</v>
      </c>
      <c r="UB26" s="28" t="s">
        <v>53</v>
      </c>
      <c r="UC26" s="11">
        <f>IF(SUM(TI26,TM26)&gt;0,SUM(TI26,TM26),"")</f>
        <v>14.05</v>
      </c>
      <c r="UD26" s="11">
        <f>IF(SUM(TH26:TI26,TK26:TM26,TO26)-TJ26-TN26&gt;0,SUM(TH26:TI26,TK26:TM26,TO26)-TJ26-TN26,"")</f>
        <v>48.35</v>
      </c>
      <c r="UE26" s="11" t="str">
        <f>IF(SUM(TP26:TQ26,TS26)-TR26&gt;0,SUM(TP26:TQ26,TS26)-TR26,"")</f>
        <v/>
      </c>
      <c r="UF26" s="11">
        <f>IF(SUM(TI26,TM26,TQ26)&gt;0,SUM(TI26,TM26,TQ26),"")</f>
        <v>14.05</v>
      </c>
      <c r="UG26" s="11">
        <f>IF(SUM(UD26,UE26)&gt;0,SUM(UD26,UE26),"")</f>
        <v>48.35</v>
      </c>
      <c r="UH26" s="11" t="str">
        <f>IF(SUM(TU26,TY26)&gt;0,SUM(TU26,TY26),"")</f>
        <v/>
      </c>
      <c r="UI26" s="11" t="str">
        <f>IF(SUM(TT26:TU26,TW26:TY26,UA26)-SUM(TV26,TZ26)&gt;0,SUM(TT26:TU26,TW26:TY26,UA26)-SUM(TV26,TZ26),"")</f>
        <v/>
      </c>
      <c r="UJ26" s="11">
        <f>IF(SUM(UD26,UE26,UI26)&gt;0,SUM(UD26,UE26,UI26),"")</f>
        <v>48.35</v>
      </c>
    </row>
    <row r="27" spans="1:556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158</v>
      </c>
      <c r="C27" s="4" t="s">
        <v>5</v>
      </c>
      <c r="D27" s="4">
        <v>2007</v>
      </c>
      <c r="E27" s="9">
        <f>SUM(J27:P27)+SUM(J27:M27)*0.0000001+SUM(J27)*0.0000000000001</f>
        <v>92.300009230004648</v>
      </c>
      <c r="F27" s="3" t="str">
        <f>IF(OR(AND(AN27&gt;=AU$34,AO27&gt;=AU$38,AN27&lt;&gt;"",AM27=""),AND(AS27&gt;=AU$34,AT27&gt;=AU$38,AS27&lt;&gt;"",AM27=""),AND(BQ27&gt;=BX$34,BR27&gt;=BX$38,BQ27&lt;&gt;"",BP27=""),AND(BV27&gt;=BX$34,BW27&gt;=BX$38,BV27&lt;&gt;"",BP27=""),AND(CT27&gt;=DA$34,CU27&gt;=DA$38,CT27&lt;&gt;"",CS27=""),AND(CY27&gt;=DA$34,CZ27&gt;=DA$38,CY27&lt;&gt;""),AND(DX27&gt;=EE$34,DY27&gt;=EE$38,DX27&lt;&gt;""),AND(EC27&gt;=EE$34,ED27&gt;=EE$38,EC27&lt;&gt;""),AND(EZ27&gt;=FG$34,FA27&gt;=FG$38,EZ27&lt;&gt;""),AND(FE27&gt;=FG$34,FF27&gt;=FG$38,FE27&lt;&gt;""),AND(GB27&gt;=GI$34,GC27&gt;=GI$38,GB27&lt;&gt;""),AND(GG27&gt;=GI$34,GH27&gt;=GI$38,GG27&lt;&gt;""),AND(HD27&gt;=HK$34,HE27&gt;=HK$38,HD27&lt;&gt;""),AND(HI27&gt;=HK$34,HJ27&gt;=HK$38,HI27&lt;&gt;""),AND(IF27&gt;=IM$34,IG27&gt;=IM$38,IF27&lt;&gt;""),AND(IK27&gt;=IM$34,IL27&gt;=IM$38,IK27&lt;&gt;""),AND(JH27&gt;=JO$34,JI27&gt;=JO$38,JH27&lt;&gt;""),AND(JM27&gt;=JO$34,JN27&gt;=JO$38,JM27&lt;&gt;""),AND(KJ27&gt;=KQ$34,KK27&gt;=KQ$38,KJ27&lt;&gt;""),AND(KO27&gt;=KQ$34,KP27&gt;=KQ$38,KO27&lt;&gt;""),AND(LL27&gt;=LS$34,LM27&gt;=LS$38,LL27&lt;&gt;""),AND(LQ27&gt;=LS$34,LR27&gt;=LS$38,LQ27&lt;&gt;""),AND(MN27&gt;=MU$34,MO27&gt;=MU$38,MN27&lt;&gt;""),AND(MS27&gt;=MU$34,MT27&gt;=MU$38,MS27&lt;&gt;""),AND(NP27&gt;=NW$34,NQ27&gt;=NW$38,NP27&lt;&gt;""),AND(NU27&gt;=NW$34,NV27&gt;=NW$38,NU27&lt;&gt;""),AND(OR27&gt;=OY$34,OS27&gt;=OY$38,OR27&lt;&gt;""),AND(OW27&gt;=OY$34,OX27&gt;=OY$38,OW27&lt;&gt;""),AND(PT27&gt;=QA$34,PU27&gt;=QA$38,PT27&lt;&gt;""),AND(PY27&gt;=QA$34,PZ27&gt;=QA$38,PY27&lt;&gt;""),AND(QV27&gt;=RC$34,QW27&gt;=RC$38,QV27&lt;&gt;""),AND(RA27&gt;=RC$34,RB27&gt;=RC$38,RA27&lt;&gt;""),AND(RX27&gt;=SE$34,RY27&gt;=SE$38,RX27&lt;&gt;""),AND(SC27&gt;=SE$34,SD27&gt;=SE$38,SC27&lt;&gt;""),AND(SZ27&gt;=TG$34,TA27&gt;=TG$38,SZ27&lt;&gt;""),AND(TF27&gt;=TG$34,TG27&gt;=TG$38,TF27&lt;&gt;"")),"P","")</f>
        <v/>
      </c>
      <c r="G27" s="3" t="str">
        <f>IF(OR(AND(AO27&gt;=AU$38,AO27&lt;&gt;"",AM27=""),AND(AT27&gt;=AU$38,AT27&lt;&gt;"",AM27=""),AND(BR27&gt;=BX$38,BR27&lt;&gt;"",BP27=""),AND(BW27&gt;=BX$38,BW27&lt;&gt;"",BP27=""),AND(CU27&gt;=DA$38,CU27&lt;&gt;"",CS27=""),AND(CZ27&gt;=DA$38,CZ27&lt;&gt;"",CS27=""),AND(DY27&gt;=EE$38,DY27&lt;&gt;""),AND(ED27&gt;=EE$38,ED27&lt;&gt;""),AND(FA27&gt;=FG$38,FA27&lt;&gt;""),AND(FF27&gt;=FG$38,FF27&lt;&gt;""),AND(GC27&gt;=GI$38,GC27&lt;&gt;""),AND(GH27&gt;=GI$38,GH27&lt;&gt;""),AND(HE27&gt;=HK$38,HE27&lt;&gt;""),AND(HJ27&gt;=HK$38,HJ27&lt;&gt;""),AND(IG27&gt;=IM$38,IG27&lt;&gt;""),AND(IL27&gt;=IM$38,IL27&lt;&gt;""),AND(JI27&gt;=JO$38,JI27&lt;&gt;""),AND(JN27&gt;=JO$38,JN27&lt;&gt;""),AND(KK27&gt;=KQ$38,KK27&lt;&gt;""),AND(KP27&gt;=KQ$38,KP27&lt;&gt;""),AND(LM27&gt;=LS$38,LM27&lt;&gt;""),AND(LR27&gt;=LS$38,LR27&lt;&gt;""),AND(MO27&gt;=MU$38,MO27&lt;&gt;""),AND(MT27&gt;=MU$38,MT27&lt;&gt;""),AND(NQ27&gt;=NW$38,NQ27&lt;&gt;""),AND(NV27&gt;=NW$38,NV27&lt;&gt;""),AND(OS27&gt;=OY$38,OS27&lt;&gt;""),AND(OX27&gt;=OY$38,OX27&lt;&gt;""),AND(PU27&gt;=QA$38,PU27&lt;&gt;""),AND(PZ27&gt;=QA$38,PZ27&lt;&gt;""),AND(QW27&gt;=RC$38,QW27&lt;&gt;""),AND(RB27&gt;=RC$38,RB27&lt;&gt;""),AND(RY27&gt;=SE$38,RY27&lt;&gt;""),AND(SD27&gt;=SE$38,SD27&lt;&gt;""),AND(TA27&gt;=TG$38,TA27&lt;&gt;""),AND(TG27&gt;=TG$38,TG27&lt;&gt;"")),"P","")</f>
        <v/>
      </c>
      <c r="H27" s="36" t="str">
        <f>IF(AND(G27="P",F27=""),"No DD",IF(OR(AND(AQ27&gt;=AU$37,AR27&gt;=AU$41,AQ27&lt;&gt;"",AM27=""),AND(AS27&gt;=AU$37,AT27&gt;=AU$41,AS27&lt;&gt;"",AM27=""),AND(BT27&gt;=BX$37,BU27&gt;=BX$41,BT27&lt;&gt;"",BP27=""),AND(BV27&gt;=BX$37,BW27&gt;=BX$41,BV27&lt;&gt;"",BP27=""),AND(CW27&gt;=DA$37,CX27&gt;=DA$41,CW27&lt;&gt;"",CS27=""),AND(CY27&gt;=DA$37,CZ27&gt;=DA$41,CY27&lt;&gt;"",CS27=""),AND(EA27&gt;=EE$37,EB27&gt;=EE$41,EA27&lt;&gt;""),AND(EC27&gt;=EE$37,ED27&gt;=EE$41,EC27&lt;&gt;""),AND(FC27&gt;=FG$37,FD27&gt;=FG$41,FC27&lt;&gt;""),AND(FE27&gt;=FG$37,FF27&gt;=FG$41,FE27&lt;&gt;""),AND(GE27&gt;=GI$37,GF27&gt;=GI$41,GE27&lt;&gt;""),AND(GG27&gt;=GI$37,GH27&gt;=GI$41,GG27&lt;&gt;""),AND(HG27&gt;=HK$37,HH27&gt;=HK$41,HG27&lt;&gt;""),AND(HI27&gt;=HK$37,HJ27&gt;=HK$41,HI27&lt;&gt;""),AND(II27&gt;=IM$37,IJ27&gt;=IM$41,II27&lt;&gt;""),AND(IK27&gt;=IM$37,IL27&gt;=IM$41,IK27&lt;&gt;""),AND(JK27&gt;=JO$37,JL27&gt;=JO$41,JK27&lt;&gt;""),AND(JM27&gt;=JO$37,JN27&gt;=JO$41,JM27&lt;&gt;""),AND(KM27&gt;=KQ$37,KN27&gt;=KQ$41,KM27&lt;&gt;""),AND(KO27&gt;=KQ$37,KP27&gt;=KQ$41,KO27&lt;&gt;""),AND(LO27&gt;=LS$37,LP27&gt;=LS$41,LO27&lt;&gt;""),AND(LQ27&gt;=LS$37,LR27&gt;=LS$41,LQ27&lt;&gt;""),AND(MQ27&gt;=MU$37,MR27&gt;=MU$41,MQ27&lt;&gt;""),AND(MS27&gt;=MU$37,MT27&gt;=MU$41,MS27&lt;&gt;""),AND(NS27&gt;=NW$37,NT27&gt;=NW$41,NS27&lt;&gt;""),AND(NU27&gt;=NW$37,NV27&gt;=NW$41,NU27&lt;&gt;""),AND(OU27&gt;=OY$37,OV27&gt;=OY$41,OU27&lt;&gt;""),AND(OW27&gt;=OY$37,OX27&gt;=OY$41,OW27&lt;&gt;""),AND(PW27&gt;=QA$37,PX27&gt;=QA$41,PW27&lt;&gt;""),AND(PY27&gt;=QA$37,PZ27&gt;=QA$41,PY27&lt;&gt;""),AND(QY27&gt;=RC$37,QZ27&gt;=RC$41,QY27&lt;&gt;""),AND(RA27&gt;=RC$37,RB27&gt;=RC$41,RA27&lt;&gt;""),AND(SA27&gt;=SE$37,SB27&gt;=SE$41,SA27&lt;&gt;""),AND(SC27&gt;=SE$37,SD27&gt;=SE$41,SC27&lt;&gt;""),AND(TC27&gt;=TG$37,TD27&gt;=TG$41,TC27&lt;&gt;""),AND(TE27&gt;=TG$37,TF27&gt;=TG$41,TE27&lt;&gt;"")),"Merit",IF(OR(AND(AQ27&gt;=AU$36,AR27&gt;=AU$40,AQ27&lt;&gt;"",AM27=""),AND(AS27&gt;=AU$36,AT27&gt;=AU$40,AS27&lt;&gt;"",AM27=""),AND(BT27&gt;=BX$36,BU27&gt;=BX$40,BT27&lt;&gt;"",BP27=""),AND(BV27&gt;=BX$36,BW27&gt;=BX$40,BV27&lt;&gt;"",BP27=""),AND(CW27&gt;=DA$36,CX27&gt;=DA$40,CW27&lt;&gt;"",CS27=""),AND(CY27&gt;=DA$36,CZ27&gt;=DA$40,CY27&lt;&gt;"",CS27=""),AND(EA27&gt;=EE$36,EB27&gt;=EE$40,EA27&lt;&gt;""),AND(EC27&gt;=EE$36,ED27&gt;=EE$40,EC27&lt;&gt;""),AND(FC27&gt;=FG$36,FD27&gt;=FG$40,FC27&lt;&gt;""),AND(FE27&gt;=FG$36,FF27&gt;=FG$40,FE27&lt;&gt;""),AND(GE27&gt;=GI$36,GF27&gt;=GI$40,GE27&lt;&gt;""),AND(GG27&gt;=GI$36,GH27&gt;=GI$40,GG27&lt;&gt;""),AND(HG27&gt;=HK$36,HH27&gt;=HK$40,HG27&lt;&gt;""),AND(HI27&gt;=HK$36,HJ27&gt;=HK$40,HI27&lt;&gt;""),AND(II27&gt;=IM$36,IJ27&gt;=IM$40,II27&lt;&gt;""),AND(IK27&gt;=IM$36,IL27&gt;=IM$40,IK27&lt;&gt;""),AND(JK27&gt;=JO$36,JL27&gt;=JO$40,JK27&lt;&gt;""),AND(JM27&gt;=JO$36,JN27&gt;=JO$40,JM27&lt;&gt;""),AND(KM27&gt;=KQ$36,KN27&gt;=KQ$40,KM27&lt;&gt;""),AND(KO27&gt;=KQ$36,KP27&gt;=KQ$40,KO27&lt;&gt;""),AND(LO27&gt;=LS$36,LP27&gt;=LS$40,LO27&lt;&gt;""),AND(LQ27&gt;=LS$36,LR27&gt;=LS$40,LQ27&lt;&gt;""),AND(MQ27&gt;=MU$36,MR27&gt;=MU$40,MQ27&lt;&gt;""),AND(MS27&gt;=MU$36,MT27&gt;=MU$40,MS27&lt;&gt;""),AND(NS27&gt;=NW$36,NT27&gt;=NW$40,NS27&lt;&gt;""),AND(NU27&gt;=NW$36,NV27&gt;=NW$40,NU27&lt;&gt;""),AND(OU27&gt;=OY$36,OV27&gt;=OY$40,OU27&lt;&gt;""),AND(OW27&gt;=OY$36,OX27&gt;=OY$40,OW27&lt;&gt;""),AND(PW27&gt;=QA$36,PX27&gt;=QA$40,PW27&lt;&gt;""),AND(PY27&gt;=QA$36,PZ27&gt;=QA$40,PY27&lt;&gt;""),AND(QY27&gt;=RC$36,QZ27&gt;=RC$40,QY27&lt;&gt;""),AND(RA27&gt;=RC$36,RB27&gt;=RC$40,RA27&lt;&gt;""),AND(SA27&gt;=SE$36,SB27&gt;=SE$40,SA27&lt;&gt;""),AND(SC27&gt;=SE$36,SD27&gt;=SE$40,SC27&lt;&gt;""),AND(TC27&gt;=TG$36,TD27&gt;=TG$40,TC27&lt;&gt;""),AND(TE27&gt;=TG$36,TF27&gt;=TG$40,TE27&lt;&gt;"")),"Excellence",IF(I27="P","Worlds Team",IF(F27="P","National Team","")))))</f>
        <v/>
      </c>
      <c r="I27" s="3" t="str">
        <f>IF(OR(AND(AQ27&gt;=AU$35,AR27&gt;=AU$39,AQ27&lt;&gt;"",AM27=""),AND(AS27&gt;=AU$35,AT27&gt;=AU$39,AS27&lt;&gt;"",AM27=""),AND(BT27&gt;=BX$35,BU27&gt;=BX$39,BT27&lt;&gt;"",BP27=""),AND(BV27&gt;=BX$35,BW27&gt;=BX$39,BV27&lt;&gt;"",BP27=""),AND(CW27&gt;=DA$35,CX27&gt;=DA$39,CW27&lt;&gt;"",CS27=""),AND(CY27&gt;=DA$35,CZ27&gt;=DA$39,CY27&lt;&gt;"",CS27=""),AND(EA27&gt;=EE$35,EB27&gt;=EE$39,EA27&lt;&gt;""),AND(EC27&gt;=EE$35,ED27&gt;=EE$39,EC27&lt;&gt;""),AND(FC27&gt;=FG$35,FD27&gt;=FG$39,FC27&lt;&gt;""),AND(FE27&gt;=FG$35,FF27&gt;=FG$39,FE27&lt;&gt;""),AND(GE27&gt;=GI$35,GF27&gt;=GI$39,GE27&lt;&gt;""),AND(GG27&gt;=GI$35,GH27&gt;=GI$39,GG27&lt;&gt;""),AND(HG27&gt;=HK$35,HH27&gt;=HK$39,HG27&lt;&gt;""),AND(HI27&gt;=HK$35,HJ27&gt;=HK$39,HI27&lt;&gt;""),AND(II27&gt;=IM$35,IJ27&gt;=IM$39,II27&lt;&gt;""),AND(IK27&gt;=IM$35,IL27&gt;=IM$39,IK27&lt;&gt;""),AND(JK27&gt;=JO$35,JL27&gt;=JO$39,JK27&lt;&gt;""),AND(JM27&gt;=JO$35,JN27&gt;=JO$39,JM27&lt;&gt;""),AND(KM27&gt;=KQ$35,KN27&gt;=KQ$39,KM27&lt;&gt;""),AND(KO27&gt;=KQ$35,KP27&gt;=KQ$39,KO27&lt;&gt;""),AND(LO27&gt;=LS$35,LP27&gt;=LS$39,LO27&lt;&gt;""),AND(LQ27&gt;=LS$35,LR27&gt;=LS$39,LQ27&lt;&gt;""),AND(MQ27&gt;=MU$35,MR27&gt;=MU$39,MQ27&lt;&gt;""),AND(MS27&gt;=MU$35,MT27&gt;=MU$39,MS27&lt;&gt;""),AND(NS27&gt;=NW$35,NT27&gt;=NW$39,NS27&lt;&gt;""),AND(NU27&gt;=NW$35,NV27&gt;=NW$39,NU27&lt;&gt;""),AND(OU27&gt;=OY$35,OV27&gt;=OY$39,OU27&lt;&gt;""),AND(OW27&gt;=OY$35,OX27&gt;=OY$39,OW27&lt;&gt;""),AND(PW27&gt;=QA$35,PX27&gt;=QA$39,PW27&lt;&gt;""),AND(PY27&gt;=QA$35,PZ27&gt;=QA$39,PY27&lt;&gt;""),AND(QY27&gt;=RC$35,QZ27&gt;=RC$39,QY27&lt;&gt;""),AND(RA27&gt;=RC$35,RB27&gt;=RC$39,RA27&lt;&gt;""),AND(SA27&gt;=SE$35,SB27&gt;=SE$39,SA27&lt;&gt;""),AND(SC27&gt;=SE$35,SD27&gt;=SE$39,SC27&lt;&gt;""),AND(TC27&gt;=TG$35,TD27&gt;=TG$39,TC27&lt;&gt;""),AND(TE27&gt;=TG$35,TF27&gt;=TG$39,TE27&lt;&gt;"")),"P","")</f>
        <v/>
      </c>
      <c r="J27" s="8">
        <f>IF(COUNT(AO27,BR27,CU27)&gt;0,LARGE((AO27,BR27,CU27),1),0)</f>
        <v>46.5</v>
      </c>
      <c r="K27" s="8" t="str">
        <f>IF(J27=0,"",IF(J27=CU27,$BY$1,IF(J27=BR27,$AV$1,IF(J27=AO27,$S$1,""))))</f>
        <v>2025 Elite Canada</v>
      </c>
      <c r="L27" s="8">
        <f>IF(COUNT(AO27,BR27,CU27)&gt;1,LARGE((AO27,BR27,CU27),2),0)</f>
        <v>45.8</v>
      </c>
      <c r="M27" s="8" t="str">
        <f>IF(K27=0,"",IF(AND(L27=J27,L27=AO27,K27=BR27),$S$1,IF(AND(L27=J27,L27=AO27,L27=CU27),$S$1,IF(AND(L27=J27,L27=CU27,L27=BR27),$AV$1,IF(L27=CU27,$BY$1,IF(L27=BR27,$AV$1,IF(L27=AO27,$S$1,"")))))))</f>
        <v>2024 3rd Domestic Trial</v>
      </c>
      <c r="N27" s="8">
        <f>IF(MAX(AT27,BW27,CZ27)&gt;0,MAX(AT27,BW27,CZ27),0)</f>
        <v>0</v>
      </c>
      <c r="O27" s="8" t="str">
        <f>IF(N27=0,"",IF(N27=CZ27,$BY$1,IF(N27=BW27,$AV$1,IF(N27=AT27,$S$1,""))))</f>
        <v/>
      </c>
      <c r="P27" s="8" t="str">
        <f>IF(MAX(DB27:DC27)&gt;0,MAX(DB27:DC27),"")</f>
        <v/>
      </c>
      <c r="Q27" s="11" t="str">
        <f>IF(P27="","",IF(P27=DB27,"("&amp;DB$2&amp;")",IF(P27=DC27,"("&amp;DC$2&amp;")")))</f>
        <v/>
      </c>
      <c r="R27" s="8" t="str">
        <f>IF(P27="","",IF(P27=DB27,IF(P27+IF(L27="",0,L27)=TA27,$SF$1,IF(P27+IF(L27="",0,L27)=RY27,$RD$1,IF(P27+IF(L27="",0,L27)=QW27,$QB$1,IF(P27+IF(L27="",0,L27)=PU27,$OZ$1,IF(P27+IF(L27="",0,L27)=OS27,$NX$1,IF(P27+IF(L27="",0,L27)=NQ27,$MV$1,IF(P27+IF(L27="",0,L27)=MO27,$LT$1,IF(P27+IF(L27="",0,L27)=LM27,$KR$1,IF(P27+IF(L27="",0,L27)=KK27,$JP$1,IF(P27+IF(L27="",0,L27)=JI27,$IN$1,IF(P27+IF(L27="",0,L27)=IG27,$HL$1,IF(P27+IF(L27="",0,L27)=HE27,$GJ$1,IF(P27+IF(L27="",0,L27)=GC27,$FH$1,IF(P27+IF(L27="",0,L27)=FA27,$EF$1,IF(P27+IF(L27="",0,L27)=DY27,$DD$1))))))))))))))),IF(P27=DC27,IF(P27+IF(N27="",0,N27)=TF27,$SF$1,IF(P27+IF(N27="",0,N27)=SD27,$RD$1,IF(P27+IF(N27="",0,N27)=RB27,$QB$1,IF(P27+IF(N27="",0,N27)=PZ27,$OZ$1,IF(P27+IF(N27="",0,N27)=OX27,$NX$1,IF(P27+IF(N27="",0,N27)=NV27,$MV$1,IF(P27+IF(N27="",0,N27)=MT27,$LT$1,IF(P27+IF(N27="",0,N27)=LR27,$KR$1,IF(P27+IF(N27="",0,N27)=KP27,$JP$1,IF(P27+IF(N27="",0,N27)=JN27,$IN$1,IF(P27+IF(N27="",0,N27)=IL27,$HL$1,IF(P27+IF(N27="",0,N27)=HJ27,$GJ$1,IF(P27+IF(N27="",0,N27)=GH27,$FH$1,IF(P27+IF(N27="",0,N27)=FF27,$EF$1,IF(P27+IF(N27="",0,N27)=ED27,$DD$1))))))))))))))))))</f>
        <v/>
      </c>
      <c r="S27" s="19">
        <v>19.2</v>
      </c>
      <c r="T27" s="19">
        <v>6</v>
      </c>
      <c r="U27" s="19">
        <v>0</v>
      </c>
      <c r="V27" s="19">
        <v>0</v>
      </c>
      <c r="W27" s="19">
        <v>17.399999999999999</v>
      </c>
      <c r="X27" s="19">
        <v>3.2</v>
      </c>
      <c r="Y27" s="19">
        <v>0</v>
      </c>
      <c r="Z27" s="19">
        <v>0</v>
      </c>
      <c r="AA27" s="19">
        <v>18.899999999999999</v>
      </c>
      <c r="AB27" s="19">
        <v>6.4</v>
      </c>
      <c r="AC27" s="19">
        <v>0.6</v>
      </c>
      <c r="AD27" s="19">
        <v>0</v>
      </c>
      <c r="AE27" s="19"/>
      <c r="AF27" s="19"/>
      <c r="AG27" s="19"/>
      <c r="AH27" s="19"/>
      <c r="AI27" s="19"/>
      <c r="AJ27" s="19"/>
      <c r="AK27" s="19"/>
      <c r="AL27" s="19"/>
      <c r="AM27" s="27"/>
      <c r="AN27" s="40">
        <f>IF(SUM(T27,X27)&gt;0,SUM(T27,X27),"")</f>
        <v>9.1999999999999993</v>
      </c>
      <c r="AO27" s="40">
        <f>IF(SUM(S27:T27,V27:X27,Z27)-U27-Y27&gt;0,SUM(S27:T27,V27:X27,Z27)-U27-Y27,"")</f>
        <v>45.8</v>
      </c>
      <c r="AP27" s="40">
        <f>IF(SUM(AA27:AB27,AD27)-AC27&gt;0,SUM(AA27:AB27,AD27)-AC27,"")</f>
        <v>24.699999999999996</v>
      </c>
      <c r="AQ27" s="40">
        <f>IF(SUM(T27,X27,AB27)&gt;0,SUM(T27,X27,AB27),"")</f>
        <v>15.6</v>
      </c>
      <c r="AR27" s="40">
        <f>IF(SUM(AO27,AP27)&gt;0,SUM(AO27,AP27),"")</f>
        <v>70.5</v>
      </c>
      <c r="AS27" s="40" t="str">
        <f>IF(SUM(AF27,AJ27)&gt;0,SUM(AF27,AJ27),"")</f>
        <v/>
      </c>
      <c r="AT27" s="40" t="str">
        <f>IF(SUM(AE27:AF27,AH27:AJ27,AL27)-SUM(AG27,AK27)&gt;0,SUM(AE27:AF27,AH27:AJ27,AL27)-SUM(AG27,AK27),"")</f>
        <v/>
      </c>
      <c r="AU27" s="40">
        <f>IF(SUM(AO27,AP27,AT27)&gt;0,SUM(AO27,AP27,AT27),"")</f>
        <v>70.5</v>
      </c>
      <c r="AV27" s="18">
        <v>18.899999999999999</v>
      </c>
      <c r="AW27" s="18">
        <v>5.6</v>
      </c>
      <c r="AX27" s="18">
        <v>1.6</v>
      </c>
      <c r="AY27" s="18">
        <v>0</v>
      </c>
      <c r="AZ27" s="18">
        <v>19</v>
      </c>
      <c r="BA27" s="18">
        <v>5.6</v>
      </c>
      <c r="BB27" s="18">
        <v>1</v>
      </c>
      <c r="BC27" s="18">
        <v>0</v>
      </c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28"/>
      <c r="BQ27" s="11">
        <f>IF(SUM(AW27,BA27)&gt;0,SUM(AW27,BA27),"")</f>
        <v>11.2</v>
      </c>
      <c r="BR27" s="11">
        <f>IF(SUM(AV27:AW27,AY27:BA27,BC27)-AX27-BB27&gt;0,SUM(AV27:AW27,AY27:BA27,BC27)-AX27-BB27,"")</f>
        <v>46.5</v>
      </c>
      <c r="BS27" s="11" t="str">
        <f>IF(SUM(BD27:BE27,BG27)-BF27&gt;0,SUM(BD27:BE27,BG27)-BF27,"")</f>
        <v/>
      </c>
      <c r="BT27" s="11">
        <f>IF(SUM(AW27,BA27,BE27)&gt;0,SUM(AW27,BA27,BE27),"")</f>
        <v>11.2</v>
      </c>
      <c r="BU27" s="11">
        <f>IF(SUM(BR27,BS27)&gt;0,SUM(BR27,BS27),"")</f>
        <v>46.5</v>
      </c>
      <c r="BV27" s="11" t="str">
        <f>IF(SUM(BI27,BM27)&gt;0,SUM(BI27,BM27),"")</f>
        <v/>
      </c>
      <c r="BW27" s="11" t="str">
        <f>IF(SUM(BH27:BI27,BK27:BM27,BO27)-SUM(BJ27,BN27)&gt;0,SUM(BH27:BI27,BK27:BM27,BO27)-SUM(BJ27,BN27),"")</f>
        <v/>
      </c>
      <c r="BX27" s="11">
        <f>IF(SUM(BR27,BS27,BW27)&gt;0,SUM(BR27,BS27,BW27),"")</f>
        <v>46.5</v>
      </c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27"/>
      <c r="CT27" s="40" t="str">
        <f>IF(SUM(BZ27,CD27)&gt;0,SUM(BZ27,CD27),"")</f>
        <v/>
      </c>
      <c r="CU27" s="40" t="str">
        <f>IF(SUM(BY27:BZ27,CB27:CD27,CF27)-CA27-CE27&gt;0,SUM(BY27:BZ27,CB27:CD27,CF27)-CA27-CE27,"")</f>
        <v/>
      </c>
      <c r="CV27" s="40" t="str">
        <f>IF(SUM(CG27:CH27,CJ27)-CI27&gt;0,SUM(CG27:CH27,CJ27)-CI27,"")</f>
        <v/>
      </c>
      <c r="CW27" s="40" t="str">
        <f>IF(SUM(BZ27,CD27,CH27)&gt;0,SUM(BZ27,CD27,CH27),"")</f>
        <v/>
      </c>
      <c r="CX27" s="40" t="str">
        <f>IF(SUM(CU27,CV27)&gt;0,SUM(CU27,CV27),"")</f>
        <v/>
      </c>
      <c r="CY27" s="40" t="str">
        <f>IF(SUM(CL27,CP27)&gt;0,SUM(CL27,CP27),"")</f>
        <v/>
      </c>
      <c r="CZ27" s="40" t="str">
        <f>IF(SUM(CK27:CL27,CN27:CP27,CR27)-SUM(CM27,CQ27)&gt;0,SUM(CK27:CL27,CN27:CP27,CR27)-SUM(CM27,CQ27),"")</f>
        <v/>
      </c>
      <c r="DA27" s="40" t="str">
        <f>IF(SUM(CU27,CV27,CZ27)&gt;0,SUM(CU27,CV27,CZ27),"")</f>
        <v/>
      </c>
      <c r="DB27" s="51" t="str">
        <f>IF(MAX(DY27,FA27,GC27,HE27,IG27,JI27,KK27,LM27,MO27,NQ27,OS27,PU27,QW27,RY27,TA27)-IF(L27="",0,L27)&gt;0.001,MAX(DY27,FA27,GC27,HE27,IG27,JI27,KK27,LM27,MO27,NQ27,OS27,PU27,QW27,RY27,TA27)-IF(L27="",0,L27),"")</f>
        <v/>
      </c>
      <c r="DC27" s="51" t="str">
        <f>IF(MAX(ED27,FF27,GH27,HJ27,IL27,JN27,KP27,LR27,MT27,NV27,OX27,PZ27,RB27,SD27,TF27)-IF(N27="",0,N27)&gt;0.001,MAX(ED27,FF27,GH27,HJ27,IL27,JN27,KP27,LR27,MT27,NV27,OX27,PZ27,RB27,SD27,TF27)-IF(N27="",0,N27),"")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IF(SUM(DE27,DI27)&gt;0,SUM(DE27,DI27),"")</f>
        <v/>
      </c>
      <c r="DY27" s="40" t="str">
        <f>IF(SUM(DD27:DE27,DG27:DI27,DK27)-DF27-DJ27&gt;0,SUM(DD27:DE27,DG27:DI27,DK27)-DF27-DJ27,"")</f>
        <v/>
      </c>
      <c r="DZ27" s="40" t="str">
        <f>IF(SUM(DL27:DM27,DO27)-DN27&gt;0,SUM(DL27:DM27,DO27)-DN27,"")</f>
        <v/>
      </c>
      <c r="EA27" s="40" t="str">
        <f>IF(SUM(DE27,DI27,DM27)&gt;0,SUM(DE27,DI27,DM27),"")</f>
        <v/>
      </c>
      <c r="EB27" s="40" t="str">
        <f>IF(SUM(DY27,DZ27)&gt;0,SUM(DY27,DZ27),"")</f>
        <v/>
      </c>
      <c r="EC27" s="40" t="str">
        <f>IF(SUM(DQ27,DU27)&gt;0,SUM(DQ27,DU27),"")</f>
        <v/>
      </c>
      <c r="ED27" s="40" t="str">
        <f>IF(SUM(DP27:DQ27,DS27:DU27,DW27)-SUM(DR27,DV27)&gt;0,SUM(DP27:DQ27,DS27:DU27,DW27)-SUM(DR27,DV27),"")</f>
        <v/>
      </c>
      <c r="EE27" s="40" t="str">
        <f>IF(SUM(DY27,DZ27,ED27)&gt;0,SUM(DY27,DZ27,ED27),"")</f>
        <v/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1" t="str">
        <f>IF(SUM(EG27,EK27)&gt;0,SUM(EG27,EK27),"")</f>
        <v/>
      </c>
      <c r="FA27" s="11" t="str">
        <f>IF(SUM(EF27:EG27,EI27:EK27,EM27)-EH27-EL27&gt;0,SUM(EF27:EG27,EI27:EK27,EM27)-EH27-EL27,"")</f>
        <v/>
      </c>
      <c r="FB27" s="11" t="str">
        <f>IF(SUM(EN27:EO27,EQ27)-EP27&gt;0,SUM(EN27:EO27,EQ27)-EP27,"")</f>
        <v/>
      </c>
      <c r="FC27" s="11" t="str">
        <f>IF(SUM(EG27,EK27,EO27)&gt;0,SUM(EG27,EK27,EO27),"")</f>
        <v/>
      </c>
      <c r="FD27" s="11" t="str">
        <f>IF(SUM(FA27,FB27)&gt;0,SUM(FA27,FB27),"")</f>
        <v/>
      </c>
      <c r="FE27" s="11" t="str">
        <f>IF(SUM(ES27,EW27)&gt;0,SUM(ES27,EW27),"")</f>
        <v/>
      </c>
      <c r="FF27" s="11" t="str">
        <f>IF(SUM(ER27:ES27,EU27:EW27,EY27)-SUM(ET27,EX27)&gt;0,SUM(ER27:ES27,EU27:EW27,EY27)-SUM(ET27,EX27),"")</f>
        <v/>
      </c>
      <c r="FG27" s="11" t="str">
        <f>IF(SUM(FA27,FB27,FF27)&gt;0,SUM(FA27,FB27,FF27),"")</f>
        <v/>
      </c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40" t="str">
        <f>IF(SUM(FI27,FM27)&gt;0,SUM(FI27,FM27),"")</f>
        <v/>
      </c>
      <c r="GC27" s="40" t="str">
        <f>IF(SUM(FH27:FI27,FK27:FM27,FO27)-FJ27-FN27&gt;0,SUM(FH27:FI27,FK27:FM27,FO27)-FJ27-FN27,"")</f>
        <v/>
      </c>
      <c r="GD27" s="40" t="str">
        <f>IF(SUM(FP27:FQ27,FS27)-FR27&gt;0,SUM(FP27:FQ27,FS27)-FR27,"")</f>
        <v/>
      </c>
      <c r="GE27" s="40" t="str">
        <f>IF(SUM(FI27,FM27,FQ27)&gt;0,SUM(FI27,FM27,FQ27),"")</f>
        <v/>
      </c>
      <c r="GF27" s="40" t="str">
        <f>IF(SUM(GC27,GD27)&gt;0,SUM(GC27,GD27),"")</f>
        <v/>
      </c>
      <c r="GG27" s="40" t="str">
        <f>IF(SUM(FU27,FY27)&gt;0,SUM(FU27,FY27),"")</f>
        <v/>
      </c>
      <c r="GH27" s="40" t="str">
        <f>IF(SUM(FT27:FU27,FW27:FY27,GA27)-SUM(FV27,FZ27)&gt;0,SUM(FT27:FU27,FW27:FY27,GA27)-SUM(FV27,FZ27),"")</f>
        <v/>
      </c>
      <c r="GI27" s="40" t="str">
        <f>IF(SUM(GC27,GD27,GH27)&gt;0,SUM(GC27,GD27,GH27),"")</f>
        <v/>
      </c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1" t="str">
        <f>IF(SUM(GK27,GO27)&gt;0,SUM(GK27,GO27),"")</f>
        <v/>
      </c>
      <c r="HE27" s="11" t="str">
        <f>IF(SUM(GJ27:GK27,GM27:GO27,GQ27)-GL27-GP27&gt;0,SUM(GJ27:GK27,GM27:GO27,GQ27)-GL27-GP27,"")</f>
        <v/>
      </c>
      <c r="HF27" s="11" t="str">
        <f>IF(SUM(GR27:GS27,GU27)-GT27&gt;0,SUM(GR27:GS27,GU27)-GT27,"")</f>
        <v/>
      </c>
      <c r="HG27" s="11" t="str">
        <f>IF(SUM(GK27,GO27,GS27)&gt;0,SUM(GK27,GO27,GS27),"")</f>
        <v/>
      </c>
      <c r="HH27" s="11" t="str">
        <f>IF(SUM(HE27,HF27)&gt;0,SUM(HE27,HF27),"")</f>
        <v/>
      </c>
      <c r="HI27" s="11" t="str">
        <f>IF(SUM(GW27,HA27)&gt;0,SUM(GW27,HA27),"")</f>
        <v/>
      </c>
      <c r="HJ27" s="11" t="str">
        <f>IF(SUM(GV27:GW27,GY27:HA27,HC27)-SUM(GX27,HB27)&gt;0,SUM(GV27:GW27,GY27:HA27,HC27)-SUM(GX27,HB27),"")</f>
        <v/>
      </c>
      <c r="HK27" s="11" t="str">
        <f>IF(SUM(HE27,HF27,HJ27)&gt;0,SUM(HE27,HF27,HJ27),"")</f>
        <v/>
      </c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40" t="str">
        <f>IF(SUM(HM27,HQ27)&gt;0,SUM(HM27,HQ27),"")</f>
        <v/>
      </c>
      <c r="IG27" s="40" t="str">
        <f>IF(SUM(HL27:HM27,HO27:HQ27,HS27)-HN27-HR27&gt;0,SUM(HL27:HM27,HO27:HQ27,HS27)-HN27-HR27,"")</f>
        <v/>
      </c>
      <c r="IH27" s="40" t="str">
        <f>IF(SUM(HT27:HU27,HW27)-HV27&gt;0,SUM(HT27:HU27,HW27)-HV27,"")</f>
        <v/>
      </c>
      <c r="II27" s="40" t="str">
        <f>IF(SUM(HM27,HQ27,HU27)&gt;0,SUM(HM27,HQ27,HU27),"")</f>
        <v/>
      </c>
      <c r="IJ27" s="40" t="str">
        <f>IF(SUM(IG27,IH27)&gt;0,SUM(IG27,IH27),"")</f>
        <v/>
      </c>
      <c r="IK27" s="40" t="str">
        <f>IF(SUM(HY27,IC27)&gt;0,SUM(HY27,IC27),"")</f>
        <v/>
      </c>
      <c r="IL27" s="40" t="str">
        <f>IF(SUM(HX27:HY27,IA27:IC27,IE27)-SUM(HZ27,ID27)&gt;0,SUM(HX27:HY27,IA27:IC27,IE27)-SUM(HZ27,ID27),"")</f>
        <v/>
      </c>
      <c r="IM27" s="40" t="str">
        <f>IF(SUM(IG27,IH27,IL27)&gt;0,SUM(IG27,IH27,IL27),"")</f>
        <v/>
      </c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1" t="str">
        <f>IF(SUM(IO27,IS27)&gt;0,SUM(IO27,IS27),"")</f>
        <v/>
      </c>
      <c r="JI27" s="11" t="str">
        <f>IF(SUM(IN27:IO27,IQ27:IS27,IU27)-IP27-IT27&gt;0,SUM(IN27:IO27,IQ27:IS27,IU27)-IP27-IT27,"")</f>
        <v/>
      </c>
      <c r="JJ27" s="11" t="str">
        <f>IF(SUM(IV27:IW27,IY27)-IX27&gt;0,SUM(IV27:IW27,IY27)-IX27,"")</f>
        <v/>
      </c>
      <c r="JK27" s="11" t="str">
        <f>IF(SUM(IO27,IS27,IW27)&gt;0,SUM(IO27,IS27,IW27),"")</f>
        <v/>
      </c>
      <c r="JL27" s="11" t="str">
        <f>IF(SUM(JI27,JJ27)&gt;0,SUM(JI27,JJ27),"")</f>
        <v/>
      </c>
      <c r="JM27" s="11" t="str">
        <f>IF(SUM(JA27,JE27)&gt;0,SUM(JA27,JE27),"")</f>
        <v/>
      </c>
      <c r="JN27" s="11" t="str">
        <f>IF(SUM(IZ27:JA27,JC27:JE27,JG27)-SUM(JB27,JF27)&gt;0,SUM(IZ27:JA27,JC27:JE27,JG27)-SUM(JB27,JF27),"")</f>
        <v/>
      </c>
      <c r="JO27" s="11" t="str">
        <f>IF(SUM(JI27,JJ27,JN27)&gt;0,SUM(JI27,JJ27,JN27),"")</f>
        <v/>
      </c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40" t="str">
        <f>IF(SUM(JQ27,JU27)&gt;0,SUM(JQ27,JU27),"")</f>
        <v/>
      </c>
      <c r="KK27" s="40" t="str">
        <f>IF(SUM(JP27:JQ27,JS27:JU27,JW27)-JR27-JV27&gt;0,SUM(JP27:JQ27,JS27:JU27,JW27)-JR27-JV27,"")</f>
        <v/>
      </c>
      <c r="KL27" s="40" t="str">
        <f>IF(SUM(JX27:JY27,KA27)-JZ27&gt;0,SUM(JX27:JY27,KA27)-JZ27,"")</f>
        <v/>
      </c>
      <c r="KM27" s="40" t="str">
        <f>IF(SUM(JQ27,JU27,JY27)&gt;0,SUM(JQ27,JU27,JY27),"")</f>
        <v/>
      </c>
      <c r="KN27" s="40" t="str">
        <f>IF(SUM(KK27,KL27)&gt;0,SUM(KK27,KL27),"")</f>
        <v/>
      </c>
      <c r="KO27" s="40" t="str">
        <f>IF(SUM(KC27,KG27)&gt;0,SUM(KC27,KG27),"")</f>
        <v/>
      </c>
      <c r="KP27" s="40" t="str">
        <f>IF(SUM(KB27:KC27,KE27:KG27,KI27)-SUM(KD27,KH27)&gt;0,SUM(KB27:KC27,KE27:KG27,KI27)-SUM(KD27,KH27),"")</f>
        <v/>
      </c>
      <c r="KQ27" s="40" t="str">
        <f>IF(SUM(KK27,KL27,KP27)&gt;0,SUM(KK27,KL27,KP27),"")</f>
        <v/>
      </c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1" t="str">
        <f>IF(SUM(KS27,KW27)&gt;0,SUM(KS27,KW27),"")</f>
        <v/>
      </c>
      <c r="LM27" s="11" t="str">
        <f>IF(SUM(KR27:KS27,KU27:KW27,KY27)-KT27-KX27&gt;0,SUM(KR27:KS27,KU27:KW27,KY27)-KT27-KX27,"")</f>
        <v/>
      </c>
      <c r="LN27" s="11" t="str">
        <f>IF(SUM(KZ27:LA27,LC27)-LB27&gt;0,SUM(KZ27:LA27,LC27)-LB27,"")</f>
        <v/>
      </c>
      <c r="LO27" s="11" t="str">
        <f>IF(SUM(KS27,KW27,LA27)&gt;0,SUM(KS27,KW27,LA27),"")</f>
        <v/>
      </c>
      <c r="LP27" s="11" t="str">
        <f>IF(SUM(LM27,LN27)&gt;0,SUM(LM27,LN27),"")</f>
        <v/>
      </c>
      <c r="LQ27" s="11" t="str">
        <f>IF(SUM(LE27,LI27)&gt;0,SUM(LE27,LI27),"")</f>
        <v/>
      </c>
      <c r="LR27" s="11" t="str">
        <f>IF(SUM(LD27:LE27,LG27:LI27,LK27)-SUM(LF27,LJ27)&gt;0,SUM(LD27:LE27,LG27:LI27,LK27)-SUM(LF27,LJ27),"")</f>
        <v/>
      </c>
      <c r="LS27" s="11" t="str">
        <f>IF(SUM(LM27,LN27,LR27)&gt;0,SUM(LM27,LN27,LR27),"")</f>
        <v/>
      </c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40" t="str">
        <f>IF(SUM(LU27,LY27)&gt;0,SUM(LU27,LY27),"")</f>
        <v/>
      </c>
      <c r="MO27" s="40" t="str">
        <f>IF(SUM(LT27:LU27,LW27:LY27,MA27)-LV27-LZ27&gt;0,SUM(LT27:LU27,LW27:LY27,MA27)-LV27-LZ27,"")</f>
        <v/>
      </c>
      <c r="MP27" s="40" t="str">
        <f>IF(SUM(MB27:MC27,ME27)-MD27&gt;0,SUM(MB27:MC27,ME27)-MD27,"")</f>
        <v/>
      </c>
      <c r="MQ27" s="40" t="str">
        <f>IF(SUM(LU27,LY27,MC27)&gt;0,SUM(LU27,LY27,MC27),"")</f>
        <v/>
      </c>
      <c r="MR27" s="40" t="str">
        <f>IF(SUM(MO27,MP27)&gt;0,SUM(MO27,MP27),"")</f>
        <v/>
      </c>
      <c r="MS27" s="40" t="str">
        <f>IF(SUM(MG27,MK27)&gt;0,SUM(MG27,MK27),"")</f>
        <v/>
      </c>
      <c r="MT27" s="40" t="str">
        <f>IF(SUM(MF27:MG27,MI27:MK27,MM27)-SUM(MH27,ML27)&gt;0,SUM(MF27:MG27,MI27:MK27,MM27)-SUM(MH27,ML27),"")</f>
        <v/>
      </c>
      <c r="MU27" s="40" t="str">
        <f>IF(SUM(MO27,MP27,MT27)&gt;0,SUM(MO27,MP27,MT27),"")</f>
        <v/>
      </c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1" t="str">
        <f>IF(SUM(MW27,NA27)&gt;0,SUM(MW27,NA27),"")</f>
        <v/>
      </c>
      <c r="NQ27" s="11" t="str">
        <f>IF(SUM(MV27:MW27,MY27:NA27,NC27)-MX27-NB27&gt;0,SUM(MV27:MW27,MY27:NA27,NC27)-MX27-NB27,"")</f>
        <v/>
      </c>
      <c r="NR27" s="11" t="str">
        <f>IF(SUM(ND27:NE27,NG27)-NF27&gt;0,SUM(ND27:NE27,NG27)-NF27,"")</f>
        <v/>
      </c>
      <c r="NS27" s="11" t="str">
        <f>IF(SUM(MW27,NA27,NE27)&gt;0,SUM(MW27,NA27,NE27),"")</f>
        <v/>
      </c>
      <c r="NT27" s="11" t="str">
        <f>IF(SUM(NQ27,NR27)&gt;0,SUM(NQ27,NR27),"")</f>
        <v/>
      </c>
      <c r="NU27" s="11" t="str">
        <f>IF(SUM(NI27,NM27)&gt;0,SUM(NI27,NM27),"")</f>
        <v/>
      </c>
      <c r="NV27" s="11" t="str">
        <f>IF(SUM(NH27:NI27,NK27:NM27,NO27)-SUM(NJ27,NN27)&gt;0,SUM(NH27:NI27,NK27:NM27,NO27)-SUM(NJ27,NN27),"")</f>
        <v/>
      </c>
      <c r="NW27" s="11" t="str">
        <f>IF(SUM(NQ27,NR27,NV27)&gt;0,SUM(NQ27,NR27,NV27),"")</f>
        <v/>
      </c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40" t="str">
        <f>IF(SUM(NY27,OC27)&gt;0,SUM(NY27,OC27),"")</f>
        <v/>
      </c>
      <c r="OS27" s="40" t="str">
        <f>IF(SUM(NX27:NY27,OA27:OC27,OE27)-NZ27-OD27&gt;0,SUM(NX27:NY27,OA27:OC27,OE27)-NZ27-OD27,"")</f>
        <v/>
      </c>
      <c r="OT27" s="40" t="str">
        <f>IF(SUM(OF27:OG27,OI27)-OH27&gt;0,SUM(OF27:OG27,OI27)-OH27,"")</f>
        <v/>
      </c>
      <c r="OU27" s="40" t="str">
        <f>IF(SUM(NY27,OC27,OG27)&gt;0,SUM(NY27,OC27,OG27),"")</f>
        <v/>
      </c>
      <c r="OV27" s="40" t="str">
        <f>IF(SUM(OS27,OT27)&gt;0,SUM(OS27,OT27),"")</f>
        <v/>
      </c>
      <c r="OW27" s="40" t="str">
        <f>IF(SUM(OK27,OO27)&gt;0,SUM(OK27,OO27),"")</f>
        <v/>
      </c>
      <c r="OX27" s="40" t="str">
        <f>IF(SUM(OJ27:OK27,OM27:OO27,OQ27)-SUM(OL27,OP27)&gt;0,SUM(OJ27:OK27,OM27:OO27,OQ27)-SUM(OL27,OP27),"")</f>
        <v/>
      </c>
      <c r="OY27" s="40" t="str">
        <f>IF(SUM(OS27,OT27,OX27)&gt;0,SUM(OS27,OT27,OX27),"")</f>
        <v/>
      </c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1" t="str">
        <f>IF(SUM(PA27,PE27)&gt;0,SUM(PA27,PE27),"")</f>
        <v/>
      </c>
      <c r="PU27" s="11" t="str">
        <f>IF(SUM(OZ27:PA27,PC27:PE27,PG27)-PB27-PF27&gt;0,SUM(OZ27:PA27,PC27:PE27,PG27)-PB27-PF27,"")</f>
        <v/>
      </c>
      <c r="PV27" s="11" t="str">
        <f>IF(SUM(PH27:PI27,PK27)-PJ27&gt;0,SUM(PH27:PI27,PK27)-PJ27,"")</f>
        <v/>
      </c>
      <c r="PW27" s="11" t="str">
        <f>IF(SUM(PA27,PE27,PI27)&gt;0,SUM(PA27,PE27,PI27),"")</f>
        <v/>
      </c>
      <c r="PX27" s="11" t="str">
        <f>IF(SUM(PU27,PV27)&gt;0,SUM(PU27,PV27),"")</f>
        <v/>
      </c>
      <c r="PY27" s="11" t="str">
        <f>IF(SUM(PM27,PQ27)&gt;0,SUM(PM27,PQ27),"")</f>
        <v/>
      </c>
      <c r="PZ27" s="11" t="str">
        <f>IF(SUM(PL27:PM27,PO27:PQ27,PS27)-SUM(PN27,PR27)&gt;0,SUM(PL27:PM27,PO27:PQ27,PS27)-SUM(PN27,PR27),"")</f>
        <v/>
      </c>
      <c r="QA27" s="11" t="str">
        <f>IF(SUM(PU27,PV27,PZ27)&gt;0,SUM(PU27,PV27,PZ27),"")</f>
        <v/>
      </c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40" t="str">
        <f>IF(SUM(QC27,QG27)&gt;0,SUM(QC27,QG27),"")</f>
        <v/>
      </c>
      <c r="QW27" s="40" t="str">
        <f>IF(SUM(QB27:QC27,QE27:QG27,QI27)-QD27-QH27&gt;0,SUM(QB27:QC27,QE27:QG27,QI27)-QD27-QH27,"")</f>
        <v/>
      </c>
      <c r="QX27" s="40" t="str">
        <f>IF(SUM(QJ27:QK27,QM27)-QL27&gt;0,SUM(QJ27:QK27,QM27)-QL27,"")</f>
        <v/>
      </c>
      <c r="QY27" s="40" t="str">
        <f>IF(SUM(QC27,QG27,QK27)&gt;0,SUM(QC27,QG27,QK27),"")</f>
        <v/>
      </c>
      <c r="QZ27" s="40" t="str">
        <f>IF(SUM(QW27,QX27)&gt;0,SUM(QW27,QX27),"")</f>
        <v/>
      </c>
      <c r="RA27" s="40" t="str">
        <f>IF(SUM(QO27,QS27)&gt;0,SUM(QO27,QS27),"")</f>
        <v/>
      </c>
      <c r="RB27" s="40" t="str">
        <f>IF(SUM(QN27:QO27,QQ27:QS27,QU27)-SUM(QP27,QT27)&gt;0,SUM(QN27:QO27,QQ27:QS27,QU27)-SUM(QP27,QT27),"")</f>
        <v/>
      </c>
      <c r="RC27" s="40" t="str">
        <f>IF(SUM(QW27,QX27,RB27)&gt;0,SUM(QW27,QX27,RB27),"")</f>
        <v/>
      </c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1" t="str">
        <f>IF(SUM(RE27,RI27)&gt;0,SUM(RE27,RI27),"")</f>
        <v/>
      </c>
      <c r="RY27" s="11" t="str">
        <f>IF(SUM(RD27:RE27,RG27:RI27,RK27)-RF27-RJ27&gt;0,SUM(RD27:RE27,RG27:RI27,RK27)-RF27-RJ27,"")</f>
        <v/>
      </c>
      <c r="RZ27" s="11" t="str">
        <f>IF(SUM(RL27:RM27,RO27)-RN27&gt;0,SUM(RL27:RM27,RO27)-RN27,"")</f>
        <v/>
      </c>
      <c r="SA27" s="11" t="str">
        <f>IF(SUM(RE27,RI27,RM27)&gt;0,SUM(RE27,RI27,RM27),"")</f>
        <v/>
      </c>
      <c r="SB27" s="11" t="str">
        <f>IF(SUM(RY27,RZ27)&gt;0,SUM(RY27,RZ27),"")</f>
        <v/>
      </c>
      <c r="SC27" s="11" t="str">
        <f>IF(SUM(RQ27,RU27)&gt;0,SUM(RQ27,RU27),"")</f>
        <v/>
      </c>
      <c r="SD27" s="11" t="str">
        <f>IF(SUM(RP27:RQ27,RS27:RU27,RW27)-SUM(RR27,RV27)&gt;0,SUM(RP27:RQ27,RS27:RU27,RW27)-SUM(RR27,RV27),"")</f>
        <v/>
      </c>
      <c r="SE27" s="11" t="str">
        <f>IF(SUM(RY27,RZ27,SD27)&gt;0,SUM(RY27,RZ27,SD27),"")</f>
        <v/>
      </c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40" t="str">
        <f>IF(SUM(SG27,SK27)&gt;0,SUM(SG27,SK27),"")</f>
        <v/>
      </c>
      <c r="TA27" s="40" t="str">
        <f>IF(SUM(SF27:SG27,SI27:SK27,SM27)-SH27-SL27&gt;0,SUM(SF27:SG27,SI27:SK27,SM27)-SH27-SL27,"")</f>
        <v/>
      </c>
      <c r="TB27" s="40" t="str">
        <f>IF(SUM(SN27:SO27,SQ27)-SP27&gt;0,SUM(SN27:SO27,SQ27)-SP27,"")</f>
        <v/>
      </c>
      <c r="TC27" s="40" t="str">
        <f>IF(SUM(SG27,SK27,SO27)&gt;0,SUM(SG27,SK27,SO27),"")</f>
        <v/>
      </c>
      <c r="TD27" s="40" t="str">
        <f>IF(SUM(TA27,TB27)&gt;0,SUM(TA27,TB27),"")</f>
        <v/>
      </c>
      <c r="TE27" s="40" t="str">
        <f>IF(SUM(SS27,SW27)&gt;0,SUM(SS27,SW27),"")</f>
        <v/>
      </c>
      <c r="TF27" s="40" t="str">
        <f>IF(SUM(SR27:SS27,SU27:SW27,SY27)-SUM(ST27,SX27)&gt;0,SUM(SR27:SS27,SU27:SW27,SY27)-SUM(ST27,SX27),"")</f>
        <v/>
      </c>
      <c r="TG27" s="40" t="str">
        <f>IF(SUM(TA27,TB27,TF27)&gt;0,SUM(TA27,TB27,TF27),"")</f>
        <v/>
      </c>
      <c r="TH27" s="26">
        <f>IF($CS27="P",BY27,(BY27+AV27)/2)</f>
        <v>9.4499999999999993</v>
      </c>
      <c r="TI27" s="26">
        <f>IF($CS27="P",BZ27,(BZ27+AW27)/2)</f>
        <v>2.8</v>
      </c>
      <c r="TJ27" s="26">
        <f>IF($CS27="P",CA27,(CA27+AX27)/2)</f>
        <v>0.8</v>
      </c>
      <c r="TK27" s="26">
        <f>IF($CS27="P",CB27,(CB27+AY27)/2)</f>
        <v>0</v>
      </c>
      <c r="TL27" s="26">
        <f>IF($CS27="P",CC27,(CC27+AZ27)/2)</f>
        <v>9.5</v>
      </c>
      <c r="TM27" s="26">
        <f>IF($CS27="P",CD27,(CD27+BA27)/2)</f>
        <v>2.8</v>
      </c>
      <c r="TN27" s="26">
        <f>IF($CS27="P",CE27,(CE27+BB27)/2)</f>
        <v>0.5</v>
      </c>
      <c r="TO27" s="26">
        <f>IF($CS27="P",CF27,(CF27+BC27)/2)</f>
        <v>0</v>
      </c>
      <c r="TP27" s="26">
        <f>IF($CS27="P",CG27,(CG27+BD27)/2)</f>
        <v>0</v>
      </c>
      <c r="TQ27" s="26">
        <f>IF($CS27="P",CH27,(CH27+BE27)/2)</f>
        <v>0</v>
      </c>
      <c r="TR27" s="26">
        <f>IF($CS27="P",CI27,(CI27+BF27)/2)</f>
        <v>0</v>
      </c>
      <c r="TS27" s="26">
        <f>IF($CS27="P",CJ27,(CJ27+BG27)/2)</f>
        <v>0</v>
      </c>
      <c r="TT27" s="26">
        <f>IF($CS27="P",CK27,(CK27+BH27)/2)</f>
        <v>0</v>
      </c>
      <c r="TU27" s="26">
        <f>IF($CS27="P",CL27,(CL27+BI27)/2)</f>
        <v>0</v>
      </c>
      <c r="TV27" s="26">
        <f>IF($CS27="P",CM27,(CM27+BJ27)/2)</f>
        <v>0</v>
      </c>
      <c r="TW27" s="26">
        <f>IF($CS27="P",CN27,(CN27+BK27)/2)</f>
        <v>0</v>
      </c>
      <c r="TX27" s="26">
        <f>IF($CS27="P",CO27,(CO27+BL27)/2)</f>
        <v>0</v>
      </c>
      <c r="TY27" s="26">
        <f>IF($CS27="P",CP27,(CP27+BM27)/2)</f>
        <v>0</v>
      </c>
      <c r="TZ27" s="26">
        <f>IF($CS27="P",CQ27,(CQ27+BN27)/2)</f>
        <v>0</v>
      </c>
      <c r="UA27" s="26">
        <f>IF($CS27="P",CR27,(CR27+BO27)/2)</f>
        <v>0</v>
      </c>
      <c r="UB27" s="28" t="s">
        <v>53</v>
      </c>
      <c r="UC27" s="11">
        <f>IF(SUM(TI27,TM27)&gt;0,SUM(TI27,TM27),"")</f>
        <v>5.6</v>
      </c>
      <c r="UD27" s="11">
        <f>IF(SUM(TH27:TI27,TK27:TM27,TO27)-TJ27-TN27&gt;0,SUM(TH27:TI27,TK27:TM27,TO27)-TJ27-TN27,"")</f>
        <v>23.25</v>
      </c>
      <c r="UE27" s="11" t="str">
        <f>IF(SUM(TP27:TQ27,TS27)-TR27&gt;0,SUM(TP27:TQ27,TS27)-TR27,"")</f>
        <v/>
      </c>
      <c r="UF27" s="11">
        <f>IF(SUM(TI27,TM27,TQ27)&gt;0,SUM(TI27,TM27,TQ27),"")</f>
        <v>5.6</v>
      </c>
      <c r="UG27" s="11">
        <f>IF(SUM(UD27,UE27)&gt;0,SUM(UD27,UE27),"")</f>
        <v>23.25</v>
      </c>
      <c r="UH27" s="11" t="str">
        <f>IF(SUM(TU27,TY27)&gt;0,SUM(TU27,TY27),"")</f>
        <v/>
      </c>
      <c r="UI27" s="11" t="str">
        <f>IF(SUM(TT27:TU27,TW27:TY27,UA27)-SUM(TV27,TZ27)&gt;0,SUM(TT27:TU27,TW27:TY27,UA27)-SUM(TV27,TZ27),"")</f>
        <v/>
      </c>
      <c r="UJ27" s="11">
        <f>IF(SUM(UD27,UE27,UI27)&gt;0,SUM(UD27,UE27,UI27),"")</f>
        <v>23.25</v>
      </c>
    </row>
    <row r="28" spans="1:556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136</v>
      </c>
      <c r="C28" s="4" t="s">
        <v>3</v>
      </c>
      <c r="D28" s="4">
        <v>2000</v>
      </c>
      <c r="E28" s="9">
        <f>SUM(J28:P28)+SUM(J28:M28)*0.0000001+SUM(J28)*0.0000000000001</f>
        <v>91.600009160005015</v>
      </c>
      <c r="F28" s="3" t="str">
        <f>IF(OR(AND(AN28&gt;=AU$34,AO28&gt;=AU$38,AN28&lt;&gt;"",AM28=""),AND(AS28&gt;=AU$34,AT28&gt;=AU$38,AS28&lt;&gt;"",AM28=""),AND(BQ28&gt;=BX$34,BR28&gt;=BX$38,BQ28&lt;&gt;"",BP28=""),AND(BV28&gt;=BX$34,BW28&gt;=BX$38,BV28&lt;&gt;"",BP28=""),AND(CT28&gt;=DA$34,CU28&gt;=DA$38,CT28&lt;&gt;"",CS28=""),AND(CY28&gt;=DA$34,CZ28&gt;=DA$38,CY28&lt;&gt;""),AND(DX28&gt;=EE$34,DY28&gt;=EE$38,DX28&lt;&gt;""),AND(EC28&gt;=EE$34,ED28&gt;=EE$38,EC28&lt;&gt;""),AND(EZ28&gt;=FG$34,FA28&gt;=FG$38,EZ28&lt;&gt;""),AND(FE28&gt;=FG$34,FF28&gt;=FG$38,FE28&lt;&gt;""),AND(GB28&gt;=GI$34,GC28&gt;=GI$38,GB28&lt;&gt;""),AND(GG28&gt;=GI$34,GH28&gt;=GI$38,GG28&lt;&gt;""),AND(HD28&gt;=HK$34,HE28&gt;=HK$38,HD28&lt;&gt;""),AND(HI28&gt;=HK$34,HJ28&gt;=HK$38,HI28&lt;&gt;""),AND(IF28&gt;=IM$34,IG28&gt;=IM$38,IF28&lt;&gt;""),AND(IK28&gt;=IM$34,IL28&gt;=IM$38,IK28&lt;&gt;""),AND(JH28&gt;=JO$34,JI28&gt;=JO$38,JH28&lt;&gt;""),AND(JM28&gt;=JO$34,JN28&gt;=JO$38,JM28&lt;&gt;""),AND(KJ28&gt;=KQ$34,KK28&gt;=KQ$38,KJ28&lt;&gt;""),AND(KO28&gt;=KQ$34,KP28&gt;=KQ$38,KO28&lt;&gt;""),AND(LL28&gt;=LS$34,LM28&gt;=LS$38,LL28&lt;&gt;""),AND(LQ28&gt;=LS$34,LR28&gt;=LS$38,LQ28&lt;&gt;""),AND(MN28&gt;=MU$34,MO28&gt;=MU$38,MN28&lt;&gt;""),AND(MS28&gt;=MU$34,MT28&gt;=MU$38,MS28&lt;&gt;""),AND(NP28&gt;=NW$34,NQ28&gt;=NW$38,NP28&lt;&gt;""),AND(NU28&gt;=NW$34,NV28&gt;=NW$38,NU28&lt;&gt;""),AND(OR28&gt;=OY$34,OS28&gt;=OY$38,OR28&lt;&gt;""),AND(OW28&gt;=OY$34,OX28&gt;=OY$38,OW28&lt;&gt;""),AND(PT28&gt;=QA$34,PU28&gt;=QA$38,PT28&lt;&gt;""),AND(PY28&gt;=QA$34,PZ28&gt;=QA$38,PY28&lt;&gt;""),AND(QV28&gt;=RC$34,QW28&gt;=RC$38,QV28&lt;&gt;""),AND(RA28&gt;=RC$34,RB28&gt;=RC$38,RA28&lt;&gt;""),AND(RX28&gt;=SE$34,RY28&gt;=SE$38,RX28&lt;&gt;""),AND(SC28&gt;=SE$34,SD28&gt;=SE$38,SC28&lt;&gt;""),AND(SZ28&gt;=TG$34,TA28&gt;=TG$38,SZ28&lt;&gt;""),AND(TF28&gt;=TG$34,TG28&gt;=TG$38,TF28&lt;&gt;"")),"P","")</f>
        <v/>
      </c>
      <c r="G28" s="3" t="str">
        <f>IF(OR(AND(AO28&gt;=AU$38,AO28&lt;&gt;"",AM28=""),AND(AT28&gt;=AU$38,AT28&lt;&gt;"",AM28=""),AND(BR28&gt;=BX$38,BR28&lt;&gt;"",BP28=""),AND(BW28&gt;=BX$38,BW28&lt;&gt;"",BP28=""),AND(CU28&gt;=DA$38,CU28&lt;&gt;"",CS28=""),AND(CZ28&gt;=DA$38,CZ28&lt;&gt;"",CS28=""),AND(DY28&gt;=EE$38,DY28&lt;&gt;""),AND(ED28&gt;=EE$38,ED28&lt;&gt;""),AND(FA28&gt;=FG$38,FA28&lt;&gt;""),AND(FF28&gt;=FG$38,FF28&lt;&gt;""),AND(GC28&gt;=GI$38,GC28&lt;&gt;""),AND(GH28&gt;=GI$38,GH28&lt;&gt;""),AND(HE28&gt;=HK$38,HE28&lt;&gt;""),AND(HJ28&gt;=HK$38,HJ28&lt;&gt;""),AND(IG28&gt;=IM$38,IG28&lt;&gt;""),AND(IL28&gt;=IM$38,IL28&lt;&gt;""),AND(JI28&gt;=JO$38,JI28&lt;&gt;""),AND(JN28&gt;=JO$38,JN28&lt;&gt;""),AND(KK28&gt;=KQ$38,KK28&lt;&gt;""),AND(KP28&gt;=KQ$38,KP28&lt;&gt;""),AND(LM28&gt;=LS$38,LM28&lt;&gt;""),AND(LR28&gt;=LS$38,LR28&lt;&gt;""),AND(MO28&gt;=MU$38,MO28&lt;&gt;""),AND(MT28&gt;=MU$38,MT28&lt;&gt;""),AND(NQ28&gt;=NW$38,NQ28&lt;&gt;""),AND(NV28&gt;=NW$38,NV28&lt;&gt;""),AND(OS28&gt;=OY$38,OS28&lt;&gt;""),AND(OX28&gt;=OY$38,OX28&lt;&gt;""),AND(PU28&gt;=QA$38,PU28&lt;&gt;""),AND(PZ28&gt;=QA$38,PZ28&lt;&gt;""),AND(QW28&gt;=RC$38,QW28&lt;&gt;""),AND(RB28&gt;=RC$38,RB28&lt;&gt;""),AND(RY28&gt;=SE$38,RY28&lt;&gt;""),AND(SD28&gt;=SE$38,SD28&lt;&gt;""),AND(TA28&gt;=TG$38,TA28&lt;&gt;""),AND(TG28&gt;=TG$38,TG28&lt;&gt;"")),"P","")</f>
        <v/>
      </c>
      <c r="H28" s="36" t="str">
        <f>IF(AND(G28="P",F28=""),"No DD",IF(OR(AND(AQ28&gt;=AU$37,AR28&gt;=AU$41,AQ28&lt;&gt;"",AM28=""),AND(AS28&gt;=AU$37,AT28&gt;=AU$41,AS28&lt;&gt;"",AM28=""),AND(BT28&gt;=BX$37,BU28&gt;=BX$41,BT28&lt;&gt;"",BP28=""),AND(BV28&gt;=BX$37,BW28&gt;=BX$41,BV28&lt;&gt;"",BP28=""),AND(CW28&gt;=DA$37,CX28&gt;=DA$41,CW28&lt;&gt;"",CS28=""),AND(CY28&gt;=DA$37,CZ28&gt;=DA$41,CY28&lt;&gt;"",CS28=""),AND(EA28&gt;=EE$37,EB28&gt;=EE$41,EA28&lt;&gt;""),AND(EC28&gt;=EE$37,ED28&gt;=EE$41,EC28&lt;&gt;""),AND(FC28&gt;=FG$37,FD28&gt;=FG$41,FC28&lt;&gt;""),AND(FE28&gt;=FG$37,FF28&gt;=FG$41,FE28&lt;&gt;""),AND(GE28&gt;=GI$37,GF28&gt;=GI$41,GE28&lt;&gt;""),AND(GG28&gt;=GI$37,GH28&gt;=GI$41,GG28&lt;&gt;""),AND(HG28&gt;=HK$37,HH28&gt;=HK$41,HG28&lt;&gt;""),AND(HI28&gt;=HK$37,HJ28&gt;=HK$41,HI28&lt;&gt;""),AND(II28&gt;=IM$37,IJ28&gt;=IM$41,II28&lt;&gt;""),AND(IK28&gt;=IM$37,IL28&gt;=IM$41,IK28&lt;&gt;""),AND(JK28&gt;=JO$37,JL28&gt;=JO$41,JK28&lt;&gt;""),AND(JM28&gt;=JO$37,JN28&gt;=JO$41,JM28&lt;&gt;""),AND(KM28&gt;=KQ$37,KN28&gt;=KQ$41,KM28&lt;&gt;""),AND(KO28&gt;=KQ$37,KP28&gt;=KQ$41,KO28&lt;&gt;""),AND(LO28&gt;=LS$37,LP28&gt;=LS$41,LO28&lt;&gt;""),AND(LQ28&gt;=LS$37,LR28&gt;=LS$41,LQ28&lt;&gt;""),AND(MQ28&gt;=MU$37,MR28&gt;=MU$41,MQ28&lt;&gt;""),AND(MS28&gt;=MU$37,MT28&gt;=MU$41,MS28&lt;&gt;""),AND(NS28&gt;=NW$37,NT28&gt;=NW$41,NS28&lt;&gt;""),AND(NU28&gt;=NW$37,NV28&gt;=NW$41,NU28&lt;&gt;""),AND(OU28&gt;=OY$37,OV28&gt;=OY$41,OU28&lt;&gt;""),AND(OW28&gt;=OY$37,OX28&gt;=OY$41,OW28&lt;&gt;""),AND(PW28&gt;=QA$37,PX28&gt;=QA$41,PW28&lt;&gt;""),AND(PY28&gt;=QA$37,PZ28&gt;=QA$41,PY28&lt;&gt;""),AND(QY28&gt;=RC$37,QZ28&gt;=RC$41,QY28&lt;&gt;""),AND(RA28&gt;=RC$37,RB28&gt;=RC$41,RA28&lt;&gt;""),AND(SA28&gt;=SE$37,SB28&gt;=SE$41,SA28&lt;&gt;""),AND(SC28&gt;=SE$37,SD28&gt;=SE$41,SC28&lt;&gt;""),AND(TC28&gt;=TG$37,TD28&gt;=TG$41,TC28&lt;&gt;""),AND(TE28&gt;=TG$37,TF28&gt;=TG$41,TE28&lt;&gt;"")),"Merit",IF(OR(AND(AQ28&gt;=AU$36,AR28&gt;=AU$40,AQ28&lt;&gt;"",AM28=""),AND(AS28&gt;=AU$36,AT28&gt;=AU$40,AS28&lt;&gt;"",AM28=""),AND(BT28&gt;=BX$36,BU28&gt;=BX$40,BT28&lt;&gt;"",BP28=""),AND(BV28&gt;=BX$36,BW28&gt;=BX$40,BV28&lt;&gt;"",BP28=""),AND(CW28&gt;=DA$36,CX28&gt;=DA$40,CW28&lt;&gt;"",CS28=""),AND(CY28&gt;=DA$36,CZ28&gt;=DA$40,CY28&lt;&gt;"",CS28=""),AND(EA28&gt;=EE$36,EB28&gt;=EE$40,EA28&lt;&gt;""),AND(EC28&gt;=EE$36,ED28&gt;=EE$40,EC28&lt;&gt;""),AND(FC28&gt;=FG$36,FD28&gt;=FG$40,FC28&lt;&gt;""),AND(FE28&gt;=FG$36,FF28&gt;=FG$40,FE28&lt;&gt;""),AND(GE28&gt;=GI$36,GF28&gt;=GI$40,GE28&lt;&gt;""),AND(GG28&gt;=GI$36,GH28&gt;=GI$40,GG28&lt;&gt;""),AND(HG28&gt;=HK$36,HH28&gt;=HK$40,HG28&lt;&gt;""),AND(HI28&gt;=HK$36,HJ28&gt;=HK$40,HI28&lt;&gt;""),AND(II28&gt;=IM$36,IJ28&gt;=IM$40,II28&lt;&gt;""),AND(IK28&gt;=IM$36,IL28&gt;=IM$40,IK28&lt;&gt;""),AND(JK28&gt;=JO$36,JL28&gt;=JO$40,JK28&lt;&gt;""),AND(JM28&gt;=JO$36,JN28&gt;=JO$40,JM28&lt;&gt;""),AND(KM28&gt;=KQ$36,KN28&gt;=KQ$40,KM28&lt;&gt;""),AND(KO28&gt;=KQ$36,KP28&gt;=KQ$40,KO28&lt;&gt;""),AND(LO28&gt;=LS$36,LP28&gt;=LS$40,LO28&lt;&gt;""),AND(LQ28&gt;=LS$36,LR28&gt;=LS$40,LQ28&lt;&gt;""),AND(MQ28&gt;=MU$36,MR28&gt;=MU$40,MQ28&lt;&gt;""),AND(MS28&gt;=MU$36,MT28&gt;=MU$40,MS28&lt;&gt;""),AND(NS28&gt;=NW$36,NT28&gt;=NW$40,NS28&lt;&gt;""),AND(NU28&gt;=NW$36,NV28&gt;=NW$40,NU28&lt;&gt;""),AND(OU28&gt;=OY$36,OV28&gt;=OY$40,OU28&lt;&gt;""),AND(OW28&gt;=OY$36,OX28&gt;=OY$40,OW28&lt;&gt;""),AND(PW28&gt;=QA$36,PX28&gt;=QA$40,PW28&lt;&gt;""),AND(PY28&gt;=QA$36,PZ28&gt;=QA$40,PY28&lt;&gt;""),AND(QY28&gt;=RC$36,QZ28&gt;=RC$40,QY28&lt;&gt;""),AND(RA28&gt;=RC$36,RB28&gt;=RC$40,RA28&lt;&gt;""),AND(SA28&gt;=SE$36,SB28&gt;=SE$40,SA28&lt;&gt;""),AND(SC28&gt;=SE$36,SD28&gt;=SE$40,SC28&lt;&gt;""),AND(TC28&gt;=TG$36,TD28&gt;=TG$40,TC28&lt;&gt;""),AND(TE28&gt;=TG$36,TF28&gt;=TG$40,TE28&lt;&gt;"")),"Excellence",IF(I28="P","Worlds Team",IF(F28="P","National Team","")))))</f>
        <v/>
      </c>
      <c r="I28" s="3" t="str">
        <f>IF(OR(AND(AQ28&gt;=AU$35,AR28&gt;=AU$39,AQ28&lt;&gt;"",AM28=""),AND(AS28&gt;=AU$35,AT28&gt;=AU$39,AS28&lt;&gt;"",AM28=""),AND(BT28&gt;=BX$35,BU28&gt;=BX$39,BT28&lt;&gt;"",BP28=""),AND(BV28&gt;=BX$35,BW28&gt;=BX$39,BV28&lt;&gt;"",BP28=""),AND(CW28&gt;=DA$35,CX28&gt;=DA$39,CW28&lt;&gt;"",CS28=""),AND(CY28&gt;=DA$35,CZ28&gt;=DA$39,CY28&lt;&gt;"",CS28=""),AND(EA28&gt;=EE$35,EB28&gt;=EE$39,EA28&lt;&gt;""),AND(EC28&gt;=EE$35,ED28&gt;=EE$39,EC28&lt;&gt;""),AND(FC28&gt;=FG$35,FD28&gt;=FG$39,FC28&lt;&gt;""),AND(FE28&gt;=FG$35,FF28&gt;=FG$39,FE28&lt;&gt;""),AND(GE28&gt;=GI$35,GF28&gt;=GI$39,GE28&lt;&gt;""),AND(GG28&gt;=GI$35,GH28&gt;=GI$39,GG28&lt;&gt;""),AND(HG28&gt;=HK$35,HH28&gt;=HK$39,HG28&lt;&gt;""),AND(HI28&gt;=HK$35,HJ28&gt;=HK$39,HI28&lt;&gt;""),AND(II28&gt;=IM$35,IJ28&gt;=IM$39,II28&lt;&gt;""),AND(IK28&gt;=IM$35,IL28&gt;=IM$39,IK28&lt;&gt;""),AND(JK28&gt;=JO$35,JL28&gt;=JO$39,JK28&lt;&gt;""),AND(JM28&gt;=JO$35,JN28&gt;=JO$39,JM28&lt;&gt;""),AND(KM28&gt;=KQ$35,KN28&gt;=KQ$39,KM28&lt;&gt;""),AND(KO28&gt;=KQ$35,KP28&gt;=KQ$39,KO28&lt;&gt;""),AND(LO28&gt;=LS$35,LP28&gt;=LS$39,LO28&lt;&gt;""),AND(LQ28&gt;=LS$35,LR28&gt;=LS$39,LQ28&lt;&gt;""),AND(MQ28&gt;=MU$35,MR28&gt;=MU$39,MQ28&lt;&gt;""),AND(MS28&gt;=MU$35,MT28&gt;=MU$39,MS28&lt;&gt;""),AND(NS28&gt;=NW$35,NT28&gt;=NW$39,NS28&lt;&gt;""),AND(NU28&gt;=NW$35,NV28&gt;=NW$39,NU28&lt;&gt;""),AND(OU28&gt;=OY$35,OV28&gt;=OY$39,OU28&lt;&gt;""),AND(OW28&gt;=OY$35,OX28&gt;=OY$39,OW28&lt;&gt;""),AND(PW28&gt;=QA$35,PX28&gt;=QA$39,PW28&lt;&gt;""),AND(PY28&gt;=QA$35,PZ28&gt;=QA$39,PY28&lt;&gt;""),AND(QY28&gt;=RC$35,QZ28&gt;=RC$39,QY28&lt;&gt;""),AND(RA28&gt;=RC$35,RB28&gt;=RC$39,RA28&lt;&gt;""),AND(SA28&gt;=SE$35,SB28&gt;=SE$39,SA28&lt;&gt;""),AND(SC28&gt;=SE$35,SD28&gt;=SE$39,SC28&lt;&gt;""),AND(TC28&gt;=TG$35,TD28&gt;=TG$39,TC28&lt;&gt;""),AND(TE28&gt;=TG$35,TF28&gt;=TG$39,TE28&lt;&gt;"")),"P","")</f>
        <v/>
      </c>
      <c r="J28" s="8">
        <f>IF(COUNT(AO28,BR28,CU28)&gt;0,LARGE((AO28,BR28,CU28),1),0)</f>
        <v>50.099999999999994</v>
      </c>
      <c r="K28" s="8" t="str">
        <f>IF(J28=0,"",IF(J28=CU28,$BY$1,IF(J28=BR28,$AV$1,IF(J28=AO28,$S$1,""))))</f>
        <v>2024 3rd Domestic Trial</v>
      </c>
      <c r="L28" s="8">
        <f>IF(COUNT(AO28,BR28,CU28)&gt;1,LARGE((AO28,BR28,CU28),2),0)</f>
        <v>41.500000000000007</v>
      </c>
      <c r="M28" s="8" t="str">
        <f>IF(K28=0,"",IF(AND(L28=J28,L28=AO28,K28=BR28),$S$1,IF(AND(L28=J28,L28=AO28,L28=CU28),$S$1,IF(AND(L28=J28,L28=CU28,L28=BR28),$AV$1,IF(L28=CU28,$BY$1,IF(L28=BR28,$AV$1,IF(L28=AO28,$S$1,"")))))))</f>
        <v>2025 Elite Canada</v>
      </c>
      <c r="N28" s="8">
        <f>IF(MAX(AT28,BW28,CZ28)&gt;0,MAX(AT28,BW28,CZ28),0)</f>
        <v>0</v>
      </c>
      <c r="O28" s="8" t="str">
        <f>IF(N28=0,"",IF(N28=CZ28,$BY$1,IF(N28=BW28,$AV$1,IF(N28=AT28,$S$1,""))))</f>
        <v/>
      </c>
      <c r="P28" s="8" t="str">
        <f>IF(MAX(DB28:DC28)&gt;0,MAX(DB28:DC28),"")</f>
        <v/>
      </c>
      <c r="Q28" s="11" t="str">
        <f>IF(P28="","",IF(P28=DB28,"("&amp;DB$2&amp;")",IF(P28=DC28,"("&amp;DC$2&amp;")")))</f>
        <v/>
      </c>
      <c r="R28" s="8" t="str">
        <f>IF(P28="","",IF(P28=DB28,IF(P28+IF(L28="",0,L28)=TA28,$SF$1,IF(P28+IF(L28="",0,L28)=RY28,$RD$1,IF(P28+IF(L28="",0,L28)=QW28,$QB$1,IF(P28+IF(L28="",0,L28)=PU28,$OZ$1,IF(P28+IF(L28="",0,L28)=OS28,$NX$1,IF(P28+IF(L28="",0,L28)=NQ28,$MV$1,IF(P28+IF(L28="",0,L28)=MO28,$LT$1,IF(P28+IF(L28="",0,L28)=LM28,$KR$1,IF(P28+IF(L28="",0,L28)=KK28,$JP$1,IF(P28+IF(L28="",0,L28)=JI28,$IN$1,IF(P28+IF(L28="",0,L28)=IG28,$HL$1,IF(P28+IF(L28="",0,L28)=HE28,$GJ$1,IF(P28+IF(L28="",0,L28)=GC28,$FH$1,IF(P28+IF(L28="",0,L28)=FA28,$EF$1,IF(P28+IF(L28="",0,L28)=DY28,$DD$1))))))))))))))),IF(P28=DC28,IF(P28+IF(N28="",0,N28)=TF28,$SF$1,IF(P28+IF(N28="",0,N28)=SD28,$RD$1,IF(P28+IF(N28="",0,N28)=RB28,$QB$1,IF(P28+IF(N28="",0,N28)=PZ28,$OZ$1,IF(P28+IF(N28="",0,N28)=OX28,$NX$1,IF(P28+IF(N28="",0,N28)=NV28,$MV$1,IF(P28+IF(N28="",0,N28)=MT28,$LT$1,IF(P28+IF(N28="",0,N28)=LR28,$KR$1,IF(P28+IF(N28="",0,N28)=KP28,$JP$1,IF(P28+IF(N28="",0,N28)=JN28,$IN$1,IF(P28+IF(N28="",0,N28)=IL28,$HL$1,IF(P28+IF(N28="",0,N28)=HJ28,$GJ$1,IF(P28+IF(N28="",0,N28)=GH28,$FH$1,IF(P28+IF(N28="",0,N28)=FF28,$EF$1,IF(P28+IF(N28="",0,N28)=ED28,$DD$1))))))))))))))))))</f>
        <v/>
      </c>
      <c r="S28" s="19">
        <v>19.2</v>
      </c>
      <c r="T28" s="19">
        <v>6</v>
      </c>
      <c r="U28" s="19">
        <v>0</v>
      </c>
      <c r="V28" s="19">
        <v>0</v>
      </c>
      <c r="W28" s="19">
        <v>18.3</v>
      </c>
      <c r="X28" s="19">
        <v>6.8</v>
      </c>
      <c r="Y28" s="19">
        <v>0.2</v>
      </c>
      <c r="Z28" s="19">
        <v>0</v>
      </c>
      <c r="AA28" s="19">
        <v>18.8</v>
      </c>
      <c r="AB28" s="19">
        <v>5.6</v>
      </c>
      <c r="AC28" s="19">
        <v>0.6</v>
      </c>
      <c r="AD28" s="19">
        <v>0</v>
      </c>
      <c r="AE28" s="19"/>
      <c r="AF28" s="19"/>
      <c r="AG28" s="19"/>
      <c r="AH28" s="19"/>
      <c r="AI28" s="19"/>
      <c r="AJ28" s="19"/>
      <c r="AK28" s="19"/>
      <c r="AL28" s="19"/>
      <c r="AM28" s="27"/>
      <c r="AN28" s="40">
        <f>IF(SUM(T28,X28)&gt;0,SUM(T28,X28),"")</f>
        <v>12.8</v>
      </c>
      <c r="AO28" s="40">
        <f>IF(SUM(S28:T28,V28:X28,Z28)-U28-Y28&gt;0,SUM(S28:T28,V28:X28,Z28)-U28-Y28,"")</f>
        <v>50.099999999999994</v>
      </c>
      <c r="AP28" s="40">
        <f>IF(SUM(AA28:AB28,AD28)-AC28&gt;0,SUM(AA28:AB28,AD28)-AC28,"")</f>
        <v>23.799999999999997</v>
      </c>
      <c r="AQ28" s="40">
        <f>IF(SUM(T28,X28,AB28)&gt;0,SUM(T28,X28,AB28),"")</f>
        <v>18.399999999999999</v>
      </c>
      <c r="AR28" s="40">
        <f>IF(SUM(AO28,AP28)&gt;0,SUM(AO28,AP28),"")</f>
        <v>73.899999999999991</v>
      </c>
      <c r="AS28" s="40" t="str">
        <f>IF(SUM(AF28,AJ28)&gt;0,SUM(AF28,AJ28),"")</f>
        <v/>
      </c>
      <c r="AT28" s="40" t="str">
        <f>IF(SUM(AE28:AF28,AH28:AJ28,AL28)-SUM(AG28,AK28)&gt;0,SUM(AE28:AF28,AH28:AJ28,AL28)-SUM(AG28,AK28),"")</f>
        <v/>
      </c>
      <c r="AU28" s="40">
        <f>IF(SUM(AO28,AP28,AT28)&gt;0,SUM(AO28,AP28,AT28),"")</f>
        <v>73.899999999999991</v>
      </c>
      <c r="AV28" s="18">
        <v>17.8</v>
      </c>
      <c r="AW28" s="18">
        <v>4.4000000000000004</v>
      </c>
      <c r="AX28" s="18">
        <v>1</v>
      </c>
      <c r="AY28" s="18">
        <v>0</v>
      </c>
      <c r="AZ28" s="18">
        <v>17.600000000000001</v>
      </c>
      <c r="BA28" s="18">
        <v>3.7</v>
      </c>
      <c r="BB28" s="18">
        <v>1</v>
      </c>
      <c r="BC28" s="18">
        <v>0</v>
      </c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28"/>
      <c r="BQ28" s="11">
        <f>IF(SUM(AW28,BA28)&gt;0,SUM(AW28,BA28),"")</f>
        <v>8.1000000000000014</v>
      </c>
      <c r="BR28" s="11">
        <f>IF(SUM(AV28:AW28,AY28:BA28,BC28)-AX28-BB28&gt;0,SUM(AV28:AW28,AY28:BA28,BC28)-AX28-BB28,"")</f>
        <v>41.500000000000007</v>
      </c>
      <c r="BS28" s="11" t="str">
        <f>IF(SUM(BD28:BE28,BG28)-BF28&gt;0,SUM(BD28:BE28,BG28)-BF28,"")</f>
        <v/>
      </c>
      <c r="BT28" s="11">
        <f>IF(SUM(AW28,BA28,BE28)&gt;0,SUM(AW28,BA28,BE28),"")</f>
        <v>8.1000000000000014</v>
      </c>
      <c r="BU28" s="11">
        <f>IF(SUM(BR28,BS28)&gt;0,SUM(BR28,BS28),"")</f>
        <v>41.500000000000007</v>
      </c>
      <c r="BV28" s="11" t="str">
        <f>IF(SUM(BI28,BM28)&gt;0,SUM(BI28,BM28),"")</f>
        <v/>
      </c>
      <c r="BW28" s="11" t="str">
        <f>IF(SUM(BH28:BI28,BK28:BM28,BO28)-SUM(BJ28,BN28)&gt;0,SUM(BH28:BI28,BK28:BM28,BO28)-SUM(BJ28,BN28),"")</f>
        <v/>
      </c>
      <c r="BX28" s="11">
        <f>IF(SUM(BR28,BS28,BW28)&gt;0,SUM(BR28,BS28,BW28),"")</f>
        <v>41.500000000000007</v>
      </c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27"/>
      <c r="CT28" s="40" t="str">
        <f>IF(SUM(BZ28,CD28)&gt;0,SUM(BZ28,CD28),"")</f>
        <v/>
      </c>
      <c r="CU28" s="40" t="str">
        <f>IF(SUM(BY28:BZ28,CB28:CD28,CF28)-CA28-CE28&gt;0,SUM(BY28:BZ28,CB28:CD28,CF28)-CA28-CE28,"")</f>
        <v/>
      </c>
      <c r="CV28" s="40" t="str">
        <f>IF(SUM(CG28:CH28,CJ28)-CI28&gt;0,SUM(CG28:CH28,CJ28)-CI28,"")</f>
        <v/>
      </c>
      <c r="CW28" s="40" t="str">
        <f>IF(SUM(BZ28,CD28,CH28)&gt;0,SUM(BZ28,CD28,CH28),"")</f>
        <v/>
      </c>
      <c r="CX28" s="40" t="str">
        <f>IF(SUM(CU28,CV28)&gt;0,SUM(CU28,CV28),"")</f>
        <v/>
      </c>
      <c r="CY28" s="40" t="str">
        <f>IF(SUM(CL28,CP28)&gt;0,SUM(CL28,CP28),"")</f>
        <v/>
      </c>
      <c r="CZ28" s="40" t="str">
        <f>IF(SUM(CK28:CL28,CN28:CP28,CR28)-SUM(CM28,CQ28)&gt;0,SUM(CK28:CL28,CN28:CP28,CR28)-SUM(CM28,CQ28),"")</f>
        <v/>
      </c>
      <c r="DA28" s="40" t="str">
        <f>IF(SUM(CU28,CV28,CZ28)&gt;0,SUM(CU28,CV28,CZ28),"")</f>
        <v/>
      </c>
      <c r="DB28" s="51" t="str">
        <f>IF(MAX(DY28,FA28,GC28,HE28,IG28,JI28,KK28,LM28,MO28,NQ28,OS28,PU28,QW28,RY28,TA28)-IF(L28="",0,L28)&gt;0.001,MAX(DY28,FA28,GC28,HE28,IG28,JI28,KK28,LM28,MO28,NQ28,OS28,PU28,QW28,RY28,TA28)-IF(L28="",0,L28),"")</f>
        <v/>
      </c>
      <c r="DC28" s="51" t="str">
        <f>IF(MAX(ED28,FF28,GH28,HJ28,IL28,JN28,KP28,LR28,MT28,NV28,OX28,PZ28,RB28,SD28,TF28)-IF(N28="",0,N28)&gt;0.001,MAX(ED28,FF28,GH28,HJ28,IL28,JN28,KP28,LR28,MT28,NV28,OX28,PZ28,RB28,SD28,TF28)-IF(N28="",0,N28),"")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IF(SUM(DE28,DI28)&gt;0,SUM(DE28,DI28),"")</f>
        <v/>
      </c>
      <c r="DY28" s="40" t="str">
        <f>IF(SUM(DD28:DE28,DG28:DI28,DK28)-DF28-DJ28&gt;0,SUM(DD28:DE28,DG28:DI28,DK28)-DF28-DJ28,"")</f>
        <v/>
      </c>
      <c r="DZ28" s="40" t="str">
        <f>IF(SUM(DL28:DM28,DO28)-DN28&gt;0,SUM(DL28:DM28,DO28)-DN28,"")</f>
        <v/>
      </c>
      <c r="EA28" s="40" t="str">
        <f>IF(SUM(DE28,DI28,DM28)&gt;0,SUM(DE28,DI28,DM28),"")</f>
        <v/>
      </c>
      <c r="EB28" s="40" t="str">
        <f>IF(SUM(DY28,DZ28)&gt;0,SUM(DY28,DZ28),"")</f>
        <v/>
      </c>
      <c r="EC28" s="40" t="str">
        <f>IF(SUM(DQ28,DU28)&gt;0,SUM(DQ28,DU28),"")</f>
        <v/>
      </c>
      <c r="ED28" s="40" t="str">
        <f>IF(SUM(DP28:DQ28,DS28:DU28,DW28)-SUM(DR28,DV28)&gt;0,SUM(DP28:DQ28,DS28:DU28,DW28)-SUM(DR28,DV28),"")</f>
        <v/>
      </c>
      <c r="EE28" s="40" t="str">
        <f>IF(SUM(DY28,DZ28,ED28)&gt;0,SUM(DY28,DZ28,ED28),"")</f>
        <v/>
      </c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1" t="str">
        <f>IF(SUM(EG28,EK28)&gt;0,SUM(EG28,EK28),"")</f>
        <v/>
      </c>
      <c r="FA28" s="11" t="str">
        <f>IF(SUM(EF28:EG28,EI28:EK28,EM28)-EH28-EL28&gt;0,SUM(EF28:EG28,EI28:EK28,EM28)-EH28-EL28,"")</f>
        <v/>
      </c>
      <c r="FB28" s="11" t="str">
        <f>IF(SUM(EN28:EO28,EQ28)-EP28&gt;0,SUM(EN28:EO28,EQ28)-EP28,"")</f>
        <v/>
      </c>
      <c r="FC28" s="11" t="str">
        <f>IF(SUM(EG28,EK28,EO28)&gt;0,SUM(EG28,EK28,EO28),"")</f>
        <v/>
      </c>
      <c r="FD28" s="11" t="str">
        <f>IF(SUM(FA28,FB28)&gt;0,SUM(FA28,FB28),"")</f>
        <v/>
      </c>
      <c r="FE28" s="11" t="str">
        <f>IF(SUM(ES28,EW28)&gt;0,SUM(ES28,EW28),"")</f>
        <v/>
      </c>
      <c r="FF28" s="11" t="str">
        <f>IF(SUM(ER28:ES28,EU28:EW28,EY28)-SUM(ET28,EX28)&gt;0,SUM(ER28:ES28,EU28:EW28,EY28)-SUM(ET28,EX28),"")</f>
        <v/>
      </c>
      <c r="FG28" s="11" t="str">
        <f>IF(SUM(FA28,FB28,FF28)&gt;0,SUM(FA28,FB28,FF28),"")</f>
        <v/>
      </c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40" t="str">
        <f>IF(SUM(FI28,FM28)&gt;0,SUM(FI28,FM28),"")</f>
        <v/>
      </c>
      <c r="GC28" s="40" t="str">
        <f>IF(SUM(FH28:FI28,FK28:FM28,FO28)-FJ28-FN28&gt;0,SUM(FH28:FI28,FK28:FM28,FO28)-FJ28-FN28,"")</f>
        <v/>
      </c>
      <c r="GD28" s="40" t="str">
        <f>IF(SUM(FP28:FQ28,FS28)-FR28&gt;0,SUM(FP28:FQ28,FS28)-FR28,"")</f>
        <v/>
      </c>
      <c r="GE28" s="40" t="str">
        <f>IF(SUM(FI28,FM28,FQ28)&gt;0,SUM(FI28,FM28,FQ28),"")</f>
        <v/>
      </c>
      <c r="GF28" s="40" t="str">
        <f>IF(SUM(GC28,GD28)&gt;0,SUM(GC28,GD28),"")</f>
        <v/>
      </c>
      <c r="GG28" s="40" t="str">
        <f>IF(SUM(FU28,FY28)&gt;0,SUM(FU28,FY28),"")</f>
        <v/>
      </c>
      <c r="GH28" s="40" t="str">
        <f>IF(SUM(FT28:FU28,FW28:FY28,GA28)-SUM(FV28,FZ28)&gt;0,SUM(FT28:FU28,FW28:FY28,GA28)-SUM(FV28,FZ28),"")</f>
        <v/>
      </c>
      <c r="GI28" s="40" t="str">
        <f>IF(SUM(GC28,GD28,GH28)&gt;0,SUM(GC28,GD28,GH28),"")</f>
        <v/>
      </c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1" t="str">
        <f>IF(SUM(GK28,GO28)&gt;0,SUM(GK28,GO28),"")</f>
        <v/>
      </c>
      <c r="HE28" s="11" t="str">
        <f>IF(SUM(GJ28:GK28,GM28:GO28,GQ28)-GL28-GP28&gt;0,SUM(GJ28:GK28,GM28:GO28,GQ28)-GL28-GP28,"")</f>
        <v/>
      </c>
      <c r="HF28" s="11" t="str">
        <f>IF(SUM(GR28:GS28,GU28)-GT28&gt;0,SUM(GR28:GS28,GU28)-GT28,"")</f>
        <v/>
      </c>
      <c r="HG28" s="11" t="str">
        <f>IF(SUM(GK28,GO28,GS28)&gt;0,SUM(GK28,GO28,GS28),"")</f>
        <v/>
      </c>
      <c r="HH28" s="11" t="str">
        <f>IF(SUM(HE28,HF28)&gt;0,SUM(HE28,HF28),"")</f>
        <v/>
      </c>
      <c r="HI28" s="11" t="str">
        <f>IF(SUM(GW28,HA28)&gt;0,SUM(GW28,HA28),"")</f>
        <v/>
      </c>
      <c r="HJ28" s="11" t="str">
        <f>IF(SUM(GV28:GW28,GY28:HA28,HC28)-SUM(GX28,HB28)&gt;0,SUM(GV28:GW28,GY28:HA28,HC28)-SUM(GX28,HB28),"")</f>
        <v/>
      </c>
      <c r="HK28" s="11" t="str">
        <f>IF(SUM(HE28,HF28,HJ28)&gt;0,SUM(HE28,HF28,HJ28),"")</f>
        <v/>
      </c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40" t="str">
        <f>IF(SUM(HM28,HQ28)&gt;0,SUM(HM28,HQ28),"")</f>
        <v/>
      </c>
      <c r="IG28" s="40" t="str">
        <f>IF(SUM(HL28:HM28,HO28:HQ28,HS28)-HN28-HR28&gt;0,SUM(HL28:HM28,HO28:HQ28,HS28)-HN28-HR28,"")</f>
        <v/>
      </c>
      <c r="IH28" s="40" t="str">
        <f>IF(SUM(HT28:HU28,HW28)-HV28&gt;0,SUM(HT28:HU28,HW28)-HV28,"")</f>
        <v/>
      </c>
      <c r="II28" s="40" t="str">
        <f>IF(SUM(HM28,HQ28,HU28)&gt;0,SUM(HM28,HQ28,HU28),"")</f>
        <v/>
      </c>
      <c r="IJ28" s="40" t="str">
        <f>IF(SUM(IG28,IH28)&gt;0,SUM(IG28,IH28),"")</f>
        <v/>
      </c>
      <c r="IK28" s="40" t="str">
        <f>IF(SUM(HY28,IC28)&gt;0,SUM(HY28,IC28),"")</f>
        <v/>
      </c>
      <c r="IL28" s="40" t="str">
        <f>IF(SUM(HX28:HY28,IA28:IC28,IE28)-SUM(HZ28,ID28)&gt;0,SUM(HX28:HY28,IA28:IC28,IE28)-SUM(HZ28,ID28),"")</f>
        <v/>
      </c>
      <c r="IM28" s="40" t="str">
        <f>IF(SUM(IG28,IH28,IL28)&gt;0,SUM(IG28,IH28,IL28),"")</f>
        <v/>
      </c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1" t="str">
        <f>IF(SUM(IO28,IS28)&gt;0,SUM(IO28,IS28),"")</f>
        <v/>
      </c>
      <c r="JI28" s="11" t="str">
        <f>IF(SUM(IN28:IO28,IQ28:IS28,IU28)-IP28-IT28&gt;0,SUM(IN28:IO28,IQ28:IS28,IU28)-IP28-IT28,"")</f>
        <v/>
      </c>
      <c r="JJ28" s="11" t="str">
        <f>IF(SUM(IV28:IW28,IY28)-IX28&gt;0,SUM(IV28:IW28,IY28)-IX28,"")</f>
        <v/>
      </c>
      <c r="JK28" s="11" t="str">
        <f>IF(SUM(IO28,IS28,IW28)&gt;0,SUM(IO28,IS28,IW28),"")</f>
        <v/>
      </c>
      <c r="JL28" s="11" t="str">
        <f>IF(SUM(JI28,JJ28)&gt;0,SUM(JI28,JJ28),"")</f>
        <v/>
      </c>
      <c r="JM28" s="11" t="str">
        <f>IF(SUM(JA28,JE28)&gt;0,SUM(JA28,JE28),"")</f>
        <v/>
      </c>
      <c r="JN28" s="11" t="str">
        <f>IF(SUM(IZ28:JA28,JC28:JE28,JG28)-SUM(JB28,JF28)&gt;0,SUM(IZ28:JA28,JC28:JE28,JG28)-SUM(JB28,JF28),"")</f>
        <v/>
      </c>
      <c r="JO28" s="11" t="str">
        <f>IF(SUM(JI28,JJ28,JN28)&gt;0,SUM(JI28,JJ28,JN28),"")</f>
        <v/>
      </c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40" t="str">
        <f>IF(SUM(JQ28,JU28)&gt;0,SUM(JQ28,JU28),"")</f>
        <v/>
      </c>
      <c r="KK28" s="40" t="str">
        <f>IF(SUM(JP28:JQ28,JS28:JU28,JW28)-JR28-JV28&gt;0,SUM(JP28:JQ28,JS28:JU28,JW28)-JR28-JV28,"")</f>
        <v/>
      </c>
      <c r="KL28" s="40" t="str">
        <f>IF(SUM(JX28:JY28,KA28)-JZ28&gt;0,SUM(JX28:JY28,KA28)-JZ28,"")</f>
        <v/>
      </c>
      <c r="KM28" s="40" t="str">
        <f>IF(SUM(JQ28,JU28,JY28)&gt;0,SUM(JQ28,JU28,JY28),"")</f>
        <v/>
      </c>
      <c r="KN28" s="40" t="str">
        <f>IF(SUM(KK28,KL28)&gt;0,SUM(KK28,KL28),"")</f>
        <v/>
      </c>
      <c r="KO28" s="40" t="str">
        <f>IF(SUM(KC28,KG28)&gt;0,SUM(KC28,KG28),"")</f>
        <v/>
      </c>
      <c r="KP28" s="40" t="str">
        <f>IF(SUM(KB28:KC28,KE28:KG28,KI28)-SUM(KD28,KH28)&gt;0,SUM(KB28:KC28,KE28:KG28,KI28)-SUM(KD28,KH28),"")</f>
        <v/>
      </c>
      <c r="KQ28" s="40" t="str">
        <f>IF(SUM(KK28,KL28,KP28)&gt;0,SUM(KK28,KL28,KP28),"")</f>
        <v/>
      </c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1" t="str">
        <f>IF(SUM(KS28,KW28)&gt;0,SUM(KS28,KW28),"")</f>
        <v/>
      </c>
      <c r="LM28" s="11" t="str">
        <f>IF(SUM(KR28:KS28,KU28:KW28,KY28)-KT28-KX28&gt;0,SUM(KR28:KS28,KU28:KW28,KY28)-KT28-KX28,"")</f>
        <v/>
      </c>
      <c r="LN28" s="11" t="str">
        <f>IF(SUM(KZ28:LA28,LC28)-LB28&gt;0,SUM(KZ28:LA28,LC28)-LB28,"")</f>
        <v/>
      </c>
      <c r="LO28" s="11" t="str">
        <f>IF(SUM(KS28,KW28,LA28)&gt;0,SUM(KS28,KW28,LA28),"")</f>
        <v/>
      </c>
      <c r="LP28" s="11" t="str">
        <f>IF(SUM(LM28,LN28)&gt;0,SUM(LM28,LN28),"")</f>
        <v/>
      </c>
      <c r="LQ28" s="11" t="str">
        <f>IF(SUM(LE28,LI28)&gt;0,SUM(LE28,LI28),"")</f>
        <v/>
      </c>
      <c r="LR28" s="11" t="str">
        <f>IF(SUM(LD28:LE28,LG28:LI28,LK28)-SUM(LF28,LJ28)&gt;0,SUM(LD28:LE28,LG28:LI28,LK28)-SUM(LF28,LJ28),"")</f>
        <v/>
      </c>
      <c r="LS28" s="11" t="str">
        <f>IF(SUM(LM28,LN28,LR28)&gt;0,SUM(LM28,LN28,LR28),"")</f>
        <v/>
      </c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40" t="str">
        <f>IF(SUM(LU28,LY28)&gt;0,SUM(LU28,LY28),"")</f>
        <v/>
      </c>
      <c r="MO28" s="40" t="str">
        <f>IF(SUM(LT28:LU28,LW28:LY28,MA28)-LV28-LZ28&gt;0,SUM(LT28:LU28,LW28:LY28,MA28)-LV28-LZ28,"")</f>
        <v/>
      </c>
      <c r="MP28" s="40" t="str">
        <f>IF(SUM(MB28:MC28,ME28)-MD28&gt;0,SUM(MB28:MC28,ME28)-MD28,"")</f>
        <v/>
      </c>
      <c r="MQ28" s="40" t="str">
        <f>IF(SUM(LU28,LY28,MC28)&gt;0,SUM(LU28,LY28,MC28),"")</f>
        <v/>
      </c>
      <c r="MR28" s="40" t="str">
        <f>IF(SUM(MO28,MP28)&gt;0,SUM(MO28,MP28),"")</f>
        <v/>
      </c>
      <c r="MS28" s="40" t="str">
        <f>IF(SUM(MG28,MK28)&gt;0,SUM(MG28,MK28),"")</f>
        <v/>
      </c>
      <c r="MT28" s="40" t="str">
        <f>IF(SUM(MF28:MG28,MI28:MK28,MM28)-SUM(MH28,ML28)&gt;0,SUM(MF28:MG28,MI28:MK28,MM28)-SUM(MH28,ML28),"")</f>
        <v/>
      </c>
      <c r="MU28" s="40" t="str">
        <f>IF(SUM(MO28,MP28,MT28)&gt;0,SUM(MO28,MP28,MT28),"")</f>
        <v/>
      </c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1" t="str">
        <f>IF(SUM(MW28,NA28)&gt;0,SUM(MW28,NA28),"")</f>
        <v/>
      </c>
      <c r="NQ28" s="11" t="str">
        <f>IF(SUM(MV28:MW28,MY28:NA28,NC28)-MX28-NB28&gt;0,SUM(MV28:MW28,MY28:NA28,NC28)-MX28-NB28,"")</f>
        <v/>
      </c>
      <c r="NR28" s="11" t="str">
        <f>IF(SUM(ND28:NE28,NG28)-NF28&gt;0,SUM(ND28:NE28,NG28)-NF28,"")</f>
        <v/>
      </c>
      <c r="NS28" s="11" t="str">
        <f>IF(SUM(MW28,NA28,NE28)&gt;0,SUM(MW28,NA28,NE28),"")</f>
        <v/>
      </c>
      <c r="NT28" s="11" t="str">
        <f>IF(SUM(NQ28,NR28)&gt;0,SUM(NQ28,NR28),"")</f>
        <v/>
      </c>
      <c r="NU28" s="11" t="str">
        <f>IF(SUM(NI28,NM28)&gt;0,SUM(NI28,NM28),"")</f>
        <v/>
      </c>
      <c r="NV28" s="11" t="str">
        <f>IF(SUM(NH28:NI28,NK28:NM28,NO28)-SUM(NJ28,NN28)&gt;0,SUM(NH28:NI28,NK28:NM28,NO28)-SUM(NJ28,NN28),"")</f>
        <v/>
      </c>
      <c r="NW28" s="11" t="str">
        <f>IF(SUM(NQ28,NR28,NV28)&gt;0,SUM(NQ28,NR28,NV28),"")</f>
        <v/>
      </c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40" t="str">
        <f>IF(SUM(NY28,OC28)&gt;0,SUM(NY28,OC28),"")</f>
        <v/>
      </c>
      <c r="OS28" s="40" t="str">
        <f>IF(SUM(NX28:NY28,OA28:OC28,OE28)-NZ28-OD28&gt;0,SUM(NX28:NY28,OA28:OC28,OE28)-NZ28-OD28,"")</f>
        <v/>
      </c>
      <c r="OT28" s="40" t="str">
        <f>IF(SUM(OF28:OG28,OI28)-OH28&gt;0,SUM(OF28:OG28,OI28)-OH28,"")</f>
        <v/>
      </c>
      <c r="OU28" s="40" t="str">
        <f>IF(SUM(NY28,OC28,OG28)&gt;0,SUM(NY28,OC28,OG28),"")</f>
        <v/>
      </c>
      <c r="OV28" s="40" t="str">
        <f>IF(SUM(OS28,OT28)&gt;0,SUM(OS28,OT28),"")</f>
        <v/>
      </c>
      <c r="OW28" s="40" t="str">
        <f>IF(SUM(OK28,OO28)&gt;0,SUM(OK28,OO28),"")</f>
        <v/>
      </c>
      <c r="OX28" s="40" t="str">
        <f>IF(SUM(OJ28:OK28,OM28:OO28,OQ28)-SUM(OL28,OP28)&gt;0,SUM(OJ28:OK28,OM28:OO28,OQ28)-SUM(OL28,OP28),"")</f>
        <v/>
      </c>
      <c r="OY28" s="40" t="str">
        <f>IF(SUM(OS28,OT28,OX28)&gt;0,SUM(OS28,OT28,OX28),"")</f>
        <v/>
      </c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1" t="str">
        <f>IF(SUM(PA28,PE28)&gt;0,SUM(PA28,PE28),"")</f>
        <v/>
      </c>
      <c r="PU28" s="11" t="str">
        <f>IF(SUM(OZ28:PA28,PC28:PE28,PG28)-PB28-PF28&gt;0,SUM(OZ28:PA28,PC28:PE28,PG28)-PB28-PF28,"")</f>
        <v/>
      </c>
      <c r="PV28" s="11" t="str">
        <f>IF(SUM(PH28:PI28,PK28)-PJ28&gt;0,SUM(PH28:PI28,PK28)-PJ28,"")</f>
        <v/>
      </c>
      <c r="PW28" s="11" t="str">
        <f>IF(SUM(PA28,PE28,PI28)&gt;0,SUM(PA28,PE28,PI28),"")</f>
        <v/>
      </c>
      <c r="PX28" s="11" t="str">
        <f>IF(SUM(PU28,PV28)&gt;0,SUM(PU28,PV28),"")</f>
        <v/>
      </c>
      <c r="PY28" s="11" t="str">
        <f>IF(SUM(PM28,PQ28)&gt;0,SUM(PM28,PQ28),"")</f>
        <v/>
      </c>
      <c r="PZ28" s="11" t="str">
        <f>IF(SUM(PL28:PM28,PO28:PQ28,PS28)-SUM(PN28,PR28)&gt;0,SUM(PL28:PM28,PO28:PQ28,PS28)-SUM(PN28,PR28),"")</f>
        <v/>
      </c>
      <c r="QA28" s="11" t="str">
        <f>IF(SUM(PU28,PV28,PZ28)&gt;0,SUM(PU28,PV28,PZ28),"")</f>
        <v/>
      </c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40" t="str">
        <f>IF(SUM(QC28,QG28)&gt;0,SUM(QC28,QG28),"")</f>
        <v/>
      </c>
      <c r="QW28" s="40" t="str">
        <f>IF(SUM(QB28:QC28,QE28:QG28,QI28)-QD28-QH28&gt;0,SUM(QB28:QC28,QE28:QG28,QI28)-QD28-QH28,"")</f>
        <v/>
      </c>
      <c r="QX28" s="40" t="str">
        <f>IF(SUM(QJ28:QK28,QM28)-QL28&gt;0,SUM(QJ28:QK28,QM28)-QL28,"")</f>
        <v/>
      </c>
      <c r="QY28" s="40" t="str">
        <f>IF(SUM(QC28,QG28,QK28)&gt;0,SUM(QC28,QG28,QK28),"")</f>
        <v/>
      </c>
      <c r="QZ28" s="40" t="str">
        <f>IF(SUM(QW28,QX28)&gt;0,SUM(QW28,QX28),"")</f>
        <v/>
      </c>
      <c r="RA28" s="40" t="str">
        <f>IF(SUM(QO28,QS28)&gt;0,SUM(QO28,QS28),"")</f>
        <v/>
      </c>
      <c r="RB28" s="40" t="str">
        <f>IF(SUM(QN28:QO28,QQ28:QS28,QU28)-SUM(QP28,QT28)&gt;0,SUM(QN28:QO28,QQ28:QS28,QU28)-SUM(QP28,QT28),"")</f>
        <v/>
      </c>
      <c r="RC28" s="40" t="str">
        <f>IF(SUM(QW28,QX28,RB28)&gt;0,SUM(QW28,QX28,RB28),"")</f>
        <v/>
      </c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1" t="str">
        <f>IF(SUM(RE28,RI28)&gt;0,SUM(RE28,RI28),"")</f>
        <v/>
      </c>
      <c r="RY28" s="11" t="str">
        <f>IF(SUM(RD28:RE28,RG28:RI28,RK28)-RF28-RJ28&gt;0,SUM(RD28:RE28,RG28:RI28,RK28)-RF28-RJ28,"")</f>
        <v/>
      </c>
      <c r="RZ28" s="11" t="str">
        <f>IF(SUM(RL28:RM28,RO28)-RN28&gt;0,SUM(RL28:RM28,RO28)-RN28,"")</f>
        <v/>
      </c>
      <c r="SA28" s="11" t="str">
        <f>IF(SUM(RE28,RI28,RM28)&gt;0,SUM(RE28,RI28,RM28),"")</f>
        <v/>
      </c>
      <c r="SB28" s="11" t="str">
        <f>IF(SUM(RY28,RZ28)&gt;0,SUM(RY28,RZ28),"")</f>
        <v/>
      </c>
      <c r="SC28" s="11" t="str">
        <f>IF(SUM(RQ28,RU28)&gt;0,SUM(RQ28,RU28),"")</f>
        <v/>
      </c>
      <c r="SD28" s="11" t="str">
        <f>IF(SUM(RP28:RQ28,RS28:RU28,RW28)-SUM(RR28,RV28)&gt;0,SUM(RP28:RQ28,RS28:RU28,RW28)-SUM(RR28,RV28),"")</f>
        <v/>
      </c>
      <c r="SE28" s="11" t="str">
        <f>IF(SUM(RY28,RZ28,SD28)&gt;0,SUM(RY28,RZ28,SD28),"")</f>
        <v/>
      </c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40" t="str">
        <f>IF(SUM(SG28,SK28)&gt;0,SUM(SG28,SK28),"")</f>
        <v/>
      </c>
      <c r="TA28" s="40" t="str">
        <f>IF(SUM(SF28:SG28,SI28:SK28,SM28)-SH28-SL28&gt;0,SUM(SF28:SG28,SI28:SK28,SM28)-SH28-SL28,"")</f>
        <v/>
      </c>
      <c r="TB28" s="40" t="str">
        <f>IF(SUM(SN28:SO28,SQ28)-SP28&gt;0,SUM(SN28:SO28,SQ28)-SP28,"")</f>
        <v/>
      </c>
      <c r="TC28" s="40" t="str">
        <f>IF(SUM(SG28,SK28,SO28)&gt;0,SUM(SG28,SK28,SO28),"")</f>
        <v/>
      </c>
      <c r="TD28" s="40" t="str">
        <f>IF(SUM(TA28,TB28)&gt;0,SUM(TA28,TB28),"")</f>
        <v/>
      </c>
      <c r="TE28" s="40" t="str">
        <f>IF(SUM(SS28,SW28)&gt;0,SUM(SS28,SW28),"")</f>
        <v/>
      </c>
      <c r="TF28" s="40" t="str">
        <f>IF(SUM(SR28:SS28,SU28:SW28,SY28)-SUM(ST28,SX28)&gt;0,SUM(SR28:SS28,SU28:SW28,SY28)-SUM(ST28,SX28),"")</f>
        <v/>
      </c>
      <c r="TG28" s="40" t="str">
        <f>IF(SUM(TA28,TB28,TF28)&gt;0,SUM(TA28,TB28,TF28),"")</f>
        <v/>
      </c>
      <c r="TH28" s="26">
        <f>IF($CS28="P",BY28,(BY28+AV28)/2)</f>
        <v>8.9</v>
      </c>
      <c r="TI28" s="26">
        <f>IF($CS28="P",BZ28,(BZ28+AW28)/2)</f>
        <v>2.2000000000000002</v>
      </c>
      <c r="TJ28" s="26">
        <f>IF($CS28="P",CA28,(CA28+AX28)/2)</f>
        <v>0.5</v>
      </c>
      <c r="TK28" s="26">
        <f>IF($CS28="P",CB28,(CB28+AY28)/2)</f>
        <v>0</v>
      </c>
      <c r="TL28" s="26">
        <f>IF($CS28="P",CC28,(CC28+AZ28)/2)</f>
        <v>8.8000000000000007</v>
      </c>
      <c r="TM28" s="26">
        <f>IF($CS28="P",CD28,(CD28+BA28)/2)</f>
        <v>1.85</v>
      </c>
      <c r="TN28" s="26">
        <f>IF($CS28="P",CE28,(CE28+BB28)/2)</f>
        <v>0.5</v>
      </c>
      <c r="TO28" s="26">
        <f>IF($CS28="P",CF28,(CF28+BC28)/2)</f>
        <v>0</v>
      </c>
      <c r="TP28" s="26">
        <f>IF($CS28="P",CG28,(CG28+BD28)/2)</f>
        <v>0</v>
      </c>
      <c r="TQ28" s="26">
        <f>IF($CS28="P",CH28,(CH28+BE28)/2)</f>
        <v>0</v>
      </c>
      <c r="TR28" s="26">
        <f>IF($CS28="P",CI28,(CI28+BF28)/2)</f>
        <v>0</v>
      </c>
      <c r="TS28" s="26">
        <f>IF($CS28="P",CJ28,(CJ28+BG28)/2)</f>
        <v>0</v>
      </c>
      <c r="TT28" s="26">
        <f>IF($CS28="P",CK28,(CK28+BH28)/2)</f>
        <v>0</v>
      </c>
      <c r="TU28" s="26">
        <f>IF($CS28="P",CL28,(CL28+BI28)/2)</f>
        <v>0</v>
      </c>
      <c r="TV28" s="26">
        <f>IF($CS28="P",CM28,(CM28+BJ28)/2)</f>
        <v>0</v>
      </c>
      <c r="TW28" s="26">
        <f>IF($CS28="P",CN28,(CN28+BK28)/2)</f>
        <v>0</v>
      </c>
      <c r="TX28" s="26">
        <f>IF($CS28="P",CO28,(CO28+BL28)/2)</f>
        <v>0</v>
      </c>
      <c r="TY28" s="26">
        <f>IF($CS28="P",CP28,(CP28+BM28)/2)</f>
        <v>0</v>
      </c>
      <c r="TZ28" s="26">
        <f>IF($CS28="P",CQ28,(CQ28+BN28)/2)</f>
        <v>0</v>
      </c>
      <c r="UA28" s="26">
        <f>IF($CS28="P",CR28,(CR28+BO28)/2)</f>
        <v>0</v>
      </c>
      <c r="UB28" s="28" t="s">
        <v>53</v>
      </c>
      <c r="UC28" s="11">
        <f>IF(SUM(TI28,TM28)&gt;0,SUM(TI28,TM28),"")</f>
        <v>4.0500000000000007</v>
      </c>
      <c r="UD28" s="11">
        <f>IF(SUM(TH28:TI28,TK28:TM28,TO28)-TJ28-TN28&gt;0,SUM(TH28:TI28,TK28:TM28,TO28)-TJ28-TN28,"")</f>
        <v>20.750000000000004</v>
      </c>
      <c r="UE28" s="11" t="str">
        <f>IF(SUM(TP28:TQ28,TS28)-TR28&gt;0,SUM(TP28:TQ28,TS28)-TR28,"")</f>
        <v/>
      </c>
      <c r="UF28" s="11">
        <f>IF(SUM(TI28,TM28,TQ28)&gt;0,SUM(TI28,TM28,TQ28),"")</f>
        <v>4.0500000000000007</v>
      </c>
      <c r="UG28" s="11">
        <f>IF(SUM(UD28,UE28)&gt;0,SUM(UD28,UE28),"")</f>
        <v>20.750000000000004</v>
      </c>
      <c r="UH28" s="11" t="str">
        <f>IF(SUM(TU28,TY28)&gt;0,SUM(TU28,TY28),"")</f>
        <v/>
      </c>
      <c r="UI28" s="11" t="str">
        <f>IF(SUM(TT28:TU28,TW28:TY28,UA28)-SUM(TV28,TZ28)&gt;0,SUM(TT28:TU28,TW28:TY28,UA28)-SUM(TV28,TZ28),"")</f>
        <v/>
      </c>
      <c r="UJ28" s="11">
        <f>IF(SUM(UD28,UE28,UI28)&gt;0,SUM(UD28,UE28,UI28),"")</f>
        <v>20.750000000000004</v>
      </c>
    </row>
    <row r="29" spans="1:556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116</v>
      </c>
      <c r="C29" s="4" t="s">
        <v>6</v>
      </c>
      <c r="D29" s="4">
        <v>2003</v>
      </c>
      <c r="E29" s="9">
        <f>SUM(J29:P29)+SUM(J29:M29)*0.0000001+SUM(J29)*0.0000000000001</f>
        <v>87.100008710004673</v>
      </c>
      <c r="F29" s="3" t="str">
        <f>IF(OR(AND(AN29&gt;=AU$34,AO29&gt;=AU$38,AN29&lt;&gt;"",AM29=""),AND(AS29&gt;=AU$34,AT29&gt;=AU$38,AS29&lt;&gt;"",AM29=""),AND(BQ29&gt;=BX$34,BR29&gt;=BX$38,BQ29&lt;&gt;"",BP29=""),AND(BV29&gt;=BX$34,BW29&gt;=BX$38,BV29&lt;&gt;"",BP29=""),AND(CT29&gt;=DA$34,CU29&gt;=DA$38,CT29&lt;&gt;"",CS29=""),AND(CY29&gt;=DA$34,CZ29&gt;=DA$38,CY29&lt;&gt;""),AND(DX29&gt;=EE$34,DY29&gt;=EE$38,DX29&lt;&gt;""),AND(EC29&gt;=EE$34,ED29&gt;=EE$38,EC29&lt;&gt;""),AND(EZ29&gt;=FG$34,FA29&gt;=FG$38,EZ29&lt;&gt;""),AND(FE29&gt;=FG$34,FF29&gt;=FG$38,FE29&lt;&gt;""),AND(GB29&gt;=GI$34,GC29&gt;=GI$38,GB29&lt;&gt;""),AND(GG29&gt;=GI$34,GH29&gt;=GI$38,GG29&lt;&gt;""),AND(HD29&gt;=HK$34,HE29&gt;=HK$38,HD29&lt;&gt;""),AND(HI29&gt;=HK$34,HJ29&gt;=HK$38,HI29&lt;&gt;""),AND(IF29&gt;=IM$34,IG29&gt;=IM$38,IF29&lt;&gt;""),AND(IK29&gt;=IM$34,IL29&gt;=IM$38,IK29&lt;&gt;""),AND(JH29&gt;=JO$34,JI29&gt;=JO$38,JH29&lt;&gt;""),AND(JM29&gt;=JO$34,JN29&gt;=JO$38,JM29&lt;&gt;""),AND(KJ29&gt;=KQ$34,KK29&gt;=KQ$38,KJ29&lt;&gt;""),AND(KO29&gt;=KQ$34,KP29&gt;=KQ$38,KO29&lt;&gt;""),AND(LL29&gt;=LS$34,LM29&gt;=LS$38,LL29&lt;&gt;""),AND(LQ29&gt;=LS$34,LR29&gt;=LS$38,LQ29&lt;&gt;""),AND(MN29&gt;=MU$34,MO29&gt;=MU$38,MN29&lt;&gt;""),AND(MS29&gt;=MU$34,MT29&gt;=MU$38,MS29&lt;&gt;""),AND(NP29&gt;=NW$34,NQ29&gt;=NW$38,NP29&lt;&gt;""),AND(NU29&gt;=NW$34,NV29&gt;=NW$38,NU29&lt;&gt;""),AND(OR29&gt;=OY$34,OS29&gt;=OY$38,OR29&lt;&gt;""),AND(OW29&gt;=OY$34,OX29&gt;=OY$38,OW29&lt;&gt;""),AND(PT29&gt;=QA$34,PU29&gt;=QA$38,PT29&lt;&gt;""),AND(PY29&gt;=QA$34,PZ29&gt;=QA$38,PY29&lt;&gt;""),AND(QV29&gt;=RC$34,QW29&gt;=RC$38,QV29&lt;&gt;""),AND(RA29&gt;=RC$34,RB29&gt;=RC$38,RA29&lt;&gt;""),AND(RX29&gt;=SE$34,RY29&gt;=SE$38,RX29&lt;&gt;""),AND(SC29&gt;=SE$34,SD29&gt;=SE$38,SC29&lt;&gt;""),AND(SZ29&gt;=TG$34,TA29&gt;=TG$38,SZ29&lt;&gt;""),AND(TF29&gt;=TG$34,TG29&gt;=TG$38,TF29&lt;&gt;"")),"P","")</f>
        <v/>
      </c>
      <c r="G29" s="3" t="str">
        <f>IF(OR(AND(AO29&gt;=AU$38,AO29&lt;&gt;"",AM29=""),AND(AT29&gt;=AU$38,AT29&lt;&gt;"",AM29=""),AND(BR29&gt;=BX$38,BR29&lt;&gt;"",BP29=""),AND(BW29&gt;=BX$38,BW29&lt;&gt;"",BP29=""),AND(CU29&gt;=DA$38,CU29&lt;&gt;"",CS29=""),AND(CZ29&gt;=DA$38,CZ29&lt;&gt;"",CS29=""),AND(DY29&gt;=EE$38,DY29&lt;&gt;""),AND(ED29&gt;=EE$38,ED29&lt;&gt;""),AND(FA29&gt;=FG$38,FA29&lt;&gt;""),AND(FF29&gt;=FG$38,FF29&lt;&gt;""),AND(GC29&gt;=GI$38,GC29&lt;&gt;""),AND(GH29&gt;=GI$38,GH29&lt;&gt;""),AND(HE29&gt;=HK$38,HE29&lt;&gt;""),AND(HJ29&gt;=HK$38,HJ29&lt;&gt;""),AND(IG29&gt;=IM$38,IG29&lt;&gt;""),AND(IL29&gt;=IM$38,IL29&lt;&gt;""),AND(JI29&gt;=JO$38,JI29&lt;&gt;""),AND(JN29&gt;=JO$38,JN29&lt;&gt;""),AND(KK29&gt;=KQ$38,KK29&lt;&gt;""),AND(KP29&gt;=KQ$38,KP29&lt;&gt;""),AND(LM29&gt;=LS$38,LM29&lt;&gt;""),AND(LR29&gt;=LS$38,LR29&lt;&gt;""),AND(MO29&gt;=MU$38,MO29&lt;&gt;""),AND(MT29&gt;=MU$38,MT29&lt;&gt;""),AND(NQ29&gt;=NW$38,NQ29&lt;&gt;""),AND(NV29&gt;=NW$38,NV29&lt;&gt;""),AND(OS29&gt;=OY$38,OS29&lt;&gt;""),AND(OX29&gt;=OY$38,OX29&lt;&gt;""),AND(PU29&gt;=QA$38,PU29&lt;&gt;""),AND(PZ29&gt;=QA$38,PZ29&lt;&gt;""),AND(QW29&gt;=RC$38,QW29&lt;&gt;""),AND(RB29&gt;=RC$38,RB29&lt;&gt;""),AND(RY29&gt;=SE$38,RY29&lt;&gt;""),AND(SD29&gt;=SE$38,SD29&lt;&gt;""),AND(TA29&gt;=TG$38,TA29&lt;&gt;""),AND(TG29&gt;=TG$38,TG29&lt;&gt;"")),"P","")</f>
        <v/>
      </c>
      <c r="H29" s="36" t="str">
        <f>IF(AND(G29="P",F29=""),"No DD",IF(OR(AND(AQ29&gt;=AU$37,AR29&gt;=AU$41,AQ29&lt;&gt;"",AM29=""),AND(AS29&gt;=AU$37,AT29&gt;=AU$41,AS29&lt;&gt;"",AM29=""),AND(BT29&gt;=BX$37,BU29&gt;=BX$41,BT29&lt;&gt;"",BP29=""),AND(BV29&gt;=BX$37,BW29&gt;=BX$41,BV29&lt;&gt;"",BP29=""),AND(CW29&gt;=DA$37,CX29&gt;=DA$41,CW29&lt;&gt;"",CS29=""),AND(CY29&gt;=DA$37,CZ29&gt;=DA$41,CY29&lt;&gt;"",CS29=""),AND(EA29&gt;=EE$37,EB29&gt;=EE$41,EA29&lt;&gt;""),AND(EC29&gt;=EE$37,ED29&gt;=EE$41,EC29&lt;&gt;""),AND(FC29&gt;=FG$37,FD29&gt;=FG$41,FC29&lt;&gt;""),AND(FE29&gt;=FG$37,FF29&gt;=FG$41,FE29&lt;&gt;""),AND(GE29&gt;=GI$37,GF29&gt;=GI$41,GE29&lt;&gt;""),AND(GG29&gt;=GI$37,GH29&gt;=GI$41,GG29&lt;&gt;""),AND(HG29&gt;=HK$37,HH29&gt;=HK$41,HG29&lt;&gt;""),AND(HI29&gt;=HK$37,HJ29&gt;=HK$41,HI29&lt;&gt;""),AND(II29&gt;=IM$37,IJ29&gt;=IM$41,II29&lt;&gt;""),AND(IK29&gt;=IM$37,IL29&gt;=IM$41,IK29&lt;&gt;""),AND(JK29&gt;=JO$37,JL29&gt;=JO$41,JK29&lt;&gt;""),AND(JM29&gt;=JO$37,JN29&gt;=JO$41,JM29&lt;&gt;""),AND(KM29&gt;=KQ$37,KN29&gt;=KQ$41,KM29&lt;&gt;""),AND(KO29&gt;=KQ$37,KP29&gt;=KQ$41,KO29&lt;&gt;""),AND(LO29&gt;=LS$37,LP29&gt;=LS$41,LO29&lt;&gt;""),AND(LQ29&gt;=LS$37,LR29&gt;=LS$41,LQ29&lt;&gt;""),AND(MQ29&gt;=MU$37,MR29&gt;=MU$41,MQ29&lt;&gt;""),AND(MS29&gt;=MU$37,MT29&gt;=MU$41,MS29&lt;&gt;""),AND(NS29&gt;=NW$37,NT29&gt;=NW$41,NS29&lt;&gt;""),AND(NU29&gt;=NW$37,NV29&gt;=NW$41,NU29&lt;&gt;""),AND(OU29&gt;=OY$37,OV29&gt;=OY$41,OU29&lt;&gt;""),AND(OW29&gt;=OY$37,OX29&gt;=OY$41,OW29&lt;&gt;""),AND(PW29&gt;=QA$37,PX29&gt;=QA$41,PW29&lt;&gt;""),AND(PY29&gt;=QA$37,PZ29&gt;=QA$41,PY29&lt;&gt;""),AND(QY29&gt;=RC$37,QZ29&gt;=RC$41,QY29&lt;&gt;""),AND(RA29&gt;=RC$37,RB29&gt;=RC$41,RA29&lt;&gt;""),AND(SA29&gt;=SE$37,SB29&gt;=SE$41,SA29&lt;&gt;""),AND(SC29&gt;=SE$37,SD29&gt;=SE$41,SC29&lt;&gt;""),AND(TC29&gt;=TG$37,TD29&gt;=TG$41,TC29&lt;&gt;""),AND(TE29&gt;=TG$37,TF29&gt;=TG$41,TE29&lt;&gt;"")),"Merit",IF(OR(AND(AQ29&gt;=AU$36,AR29&gt;=AU$40,AQ29&lt;&gt;"",AM29=""),AND(AS29&gt;=AU$36,AT29&gt;=AU$40,AS29&lt;&gt;"",AM29=""),AND(BT29&gt;=BX$36,BU29&gt;=BX$40,BT29&lt;&gt;"",BP29=""),AND(BV29&gt;=BX$36,BW29&gt;=BX$40,BV29&lt;&gt;"",BP29=""),AND(CW29&gt;=DA$36,CX29&gt;=DA$40,CW29&lt;&gt;"",CS29=""),AND(CY29&gt;=DA$36,CZ29&gt;=DA$40,CY29&lt;&gt;"",CS29=""),AND(EA29&gt;=EE$36,EB29&gt;=EE$40,EA29&lt;&gt;""),AND(EC29&gt;=EE$36,ED29&gt;=EE$40,EC29&lt;&gt;""),AND(FC29&gt;=FG$36,FD29&gt;=FG$40,FC29&lt;&gt;""),AND(FE29&gt;=FG$36,FF29&gt;=FG$40,FE29&lt;&gt;""),AND(GE29&gt;=GI$36,GF29&gt;=GI$40,GE29&lt;&gt;""),AND(GG29&gt;=GI$36,GH29&gt;=GI$40,GG29&lt;&gt;""),AND(HG29&gt;=HK$36,HH29&gt;=HK$40,HG29&lt;&gt;""),AND(HI29&gt;=HK$36,HJ29&gt;=HK$40,HI29&lt;&gt;""),AND(II29&gt;=IM$36,IJ29&gt;=IM$40,II29&lt;&gt;""),AND(IK29&gt;=IM$36,IL29&gt;=IM$40,IK29&lt;&gt;""),AND(JK29&gt;=JO$36,JL29&gt;=JO$40,JK29&lt;&gt;""),AND(JM29&gt;=JO$36,JN29&gt;=JO$40,JM29&lt;&gt;""),AND(KM29&gt;=KQ$36,KN29&gt;=KQ$40,KM29&lt;&gt;""),AND(KO29&gt;=KQ$36,KP29&gt;=KQ$40,KO29&lt;&gt;""),AND(LO29&gt;=LS$36,LP29&gt;=LS$40,LO29&lt;&gt;""),AND(LQ29&gt;=LS$36,LR29&gt;=LS$40,LQ29&lt;&gt;""),AND(MQ29&gt;=MU$36,MR29&gt;=MU$40,MQ29&lt;&gt;""),AND(MS29&gt;=MU$36,MT29&gt;=MU$40,MS29&lt;&gt;""),AND(NS29&gt;=NW$36,NT29&gt;=NW$40,NS29&lt;&gt;""),AND(NU29&gt;=NW$36,NV29&gt;=NW$40,NU29&lt;&gt;""),AND(OU29&gt;=OY$36,OV29&gt;=OY$40,OU29&lt;&gt;""),AND(OW29&gt;=OY$36,OX29&gt;=OY$40,OW29&lt;&gt;""),AND(PW29&gt;=QA$36,PX29&gt;=QA$40,PW29&lt;&gt;""),AND(PY29&gt;=QA$36,PZ29&gt;=QA$40,PY29&lt;&gt;""),AND(QY29&gt;=RC$36,QZ29&gt;=RC$40,QY29&lt;&gt;""),AND(RA29&gt;=RC$36,RB29&gt;=RC$40,RA29&lt;&gt;""),AND(SA29&gt;=SE$36,SB29&gt;=SE$40,SA29&lt;&gt;""),AND(SC29&gt;=SE$36,SD29&gt;=SE$40,SC29&lt;&gt;""),AND(TC29&gt;=TG$36,TD29&gt;=TG$40,TC29&lt;&gt;""),AND(TE29&gt;=TG$36,TF29&gt;=TG$40,TE29&lt;&gt;"")),"Excellence",IF(I29="P","Worlds Team",IF(F29="P","National Team","")))))</f>
        <v/>
      </c>
      <c r="I29" s="3" t="str">
        <f>IF(OR(AND(AQ29&gt;=AU$35,AR29&gt;=AU$39,AQ29&lt;&gt;"",AM29=""),AND(AS29&gt;=AU$35,AT29&gt;=AU$39,AS29&lt;&gt;"",AM29=""),AND(BT29&gt;=BX$35,BU29&gt;=BX$39,BT29&lt;&gt;"",BP29=""),AND(BV29&gt;=BX$35,BW29&gt;=BX$39,BV29&lt;&gt;"",BP29=""),AND(CW29&gt;=DA$35,CX29&gt;=DA$39,CW29&lt;&gt;"",CS29=""),AND(CY29&gt;=DA$35,CZ29&gt;=DA$39,CY29&lt;&gt;"",CS29=""),AND(EA29&gt;=EE$35,EB29&gt;=EE$39,EA29&lt;&gt;""),AND(EC29&gt;=EE$35,ED29&gt;=EE$39,EC29&lt;&gt;""),AND(FC29&gt;=FG$35,FD29&gt;=FG$39,FC29&lt;&gt;""),AND(FE29&gt;=FG$35,FF29&gt;=FG$39,FE29&lt;&gt;""),AND(GE29&gt;=GI$35,GF29&gt;=GI$39,GE29&lt;&gt;""),AND(GG29&gt;=GI$35,GH29&gt;=GI$39,GG29&lt;&gt;""),AND(HG29&gt;=HK$35,HH29&gt;=HK$39,HG29&lt;&gt;""),AND(HI29&gt;=HK$35,HJ29&gt;=HK$39,HI29&lt;&gt;""),AND(II29&gt;=IM$35,IJ29&gt;=IM$39,II29&lt;&gt;""),AND(IK29&gt;=IM$35,IL29&gt;=IM$39,IK29&lt;&gt;""),AND(JK29&gt;=JO$35,JL29&gt;=JO$39,JK29&lt;&gt;""),AND(JM29&gt;=JO$35,JN29&gt;=JO$39,JM29&lt;&gt;""),AND(KM29&gt;=KQ$35,KN29&gt;=KQ$39,KM29&lt;&gt;""),AND(KO29&gt;=KQ$35,KP29&gt;=KQ$39,KO29&lt;&gt;""),AND(LO29&gt;=LS$35,LP29&gt;=LS$39,LO29&lt;&gt;""),AND(LQ29&gt;=LS$35,LR29&gt;=LS$39,LQ29&lt;&gt;""),AND(MQ29&gt;=MU$35,MR29&gt;=MU$39,MQ29&lt;&gt;""),AND(MS29&gt;=MU$35,MT29&gt;=MU$39,MS29&lt;&gt;""),AND(NS29&gt;=NW$35,NT29&gt;=NW$39,NS29&lt;&gt;""),AND(NU29&gt;=NW$35,NV29&gt;=NW$39,NU29&lt;&gt;""),AND(OU29&gt;=OY$35,OV29&gt;=OY$39,OU29&lt;&gt;""),AND(OW29&gt;=OY$35,OX29&gt;=OY$39,OW29&lt;&gt;""),AND(PW29&gt;=QA$35,PX29&gt;=QA$39,PW29&lt;&gt;""),AND(PY29&gt;=QA$35,PZ29&gt;=QA$39,PY29&lt;&gt;""),AND(QY29&gt;=RC$35,QZ29&gt;=RC$39,QY29&lt;&gt;""),AND(RA29&gt;=RC$35,RB29&gt;=RC$39,RA29&lt;&gt;""),AND(SA29&gt;=SE$35,SB29&gt;=SE$39,SA29&lt;&gt;""),AND(SC29&gt;=SE$35,SD29&gt;=SE$39,SC29&lt;&gt;""),AND(TC29&gt;=TG$35,TD29&gt;=TG$39,TC29&lt;&gt;""),AND(TE29&gt;=TG$35,TF29&gt;=TG$39,TE29&lt;&gt;"")),"P","")</f>
        <v/>
      </c>
      <c r="J29" s="8">
        <f>IF(COUNT(AO29,BR29,CU29)&gt;0,LARGE((AO29,BR29,CU29),1),0)</f>
        <v>46.7</v>
      </c>
      <c r="K29" s="8" t="str">
        <f>IF(J29=0,"",IF(J29=CU29,$BY$1,IF(J29=BR29,$AV$1,IF(J29=AO29,$S$1,""))))</f>
        <v>2025 Elite Canada</v>
      </c>
      <c r="L29" s="8">
        <f>IF(COUNT(AO29,BR29,CU29)&gt;1,LARGE((AO29,BR29,CU29),2),0)</f>
        <v>40.4</v>
      </c>
      <c r="M29" s="8" t="str">
        <f>IF(K29=0,"",IF(AND(L29=J29,L29=AO29,K29=BR29),$S$1,IF(AND(L29=J29,L29=AO29,L29=CU29),$S$1,IF(AND(L29=J29,L29=CU29,L29=BR29),$AV$1,IF(L29=CU29,$BY$1,IF(L29=BR29,$AV$1,IF(L29=AO29,$S$1,"")))))))</f>
        <v>2024 3rd Domestic Trial</v>
      </c>
      <c r="N29" s="8">
        <f>IF(MAX(AT29,BW29,CZ29)&gt;0,MAX(AT29,BW29,CZ29),0)</f>
        <v>0</v>
      </c>
      <c r="O29" s="8" t="str">
        <f>IF(N29=0,"",IF(N29=CZ29,$BY$1,IF(N29=BW29,$AV$1,IF(N29=AT29,$S$1,""))))</f>
        <v/>
      </c>
      <c r="P29" s="8" t="str">
        <f>IF(MAX(DB29:DC29)&gt;0,MAX(DB29:DC29),"")</f>
        <v/>
      </c>
      <c r="Q29" s="11" t="str">
        <f>IF(P29="","",IF(P29=DB29,"("&amp;DB$2&amp;")",IF(P29=DC29,"("&amp;DC$2&amp;")")))</f>
        <v/>
      </c>
      <c r="R29" s="8" t="str">
        <f>IF(P29="","",IF(P29=DB29,IF(P29+IF(L29="",0,L29)=TA29,$SF$1,IF(P29+IF(L29="",0,L29)=RY29,$RD$1,IF(P29+IF(L29="",0,L29)=QW29,$QB$1,IF(P29+IF(L29="",0,L29)=PU29,$OZ$1,IF(P29+IF(L29="",0,L29)=OS29,$NX$1,IF(P29+IF(L29="",0,L29)=NQ29,$MV$1,IF(P29+IF(L29="",0,L29)=MO29,$LT$1,IF(P29+IF(L29="",0,L29)=LM29,$KR$1,IF(P29+IF(L29="",0,L29)=KK29,$JP$1,IF(P29+IF(L29="",0,L29)=JI29,$IN$1,IF(P29+IF(L29="",0,L29)=IG29,$HL$1,IF(P29+IF(L29="",0,L29)=HE29,$GJ$1,IF(P29+IF(L29="",0,L29)=GC29,$FH$1,IF(P29+IF(L29="",0,L29)=FA29,$EF$1,IF(P29+IF(L29="",0,L29)=DY29,$DD$1))))))))))))))),IF(P29=DC29,IF(P29+IF(N29="",0,N29)=TF29,$SF$1,IF(P29+IF(N29="",0,N29)=SD29,$RD$1,IF(P29+IF(N29="",0,N29)=RB29,$QB$1,IF(P29+IF(N29="",0,N29)=PZ29,$OZ$1,IF(P29+IF(N29="",0,N29)=OX29,$NX$1,IF(P29+IF(N29="",0,N29)=NV29,$MV$1,IF(P29+IF(N29="",0,N29)=MT29,$LT$1,IF(P29+IF(N29="",0,N29)=LR29,$KR$1,IF(P29+IF(N29="",0,N29)=KP29,$JP$1,IF(P29+IF(N29="",0,N29)=JN29,$IN$1,IF(P29+IF(N29="",0,N29)=IL29,$HL$1,IF(P29+IF(N29="",0,N29)=HJ29,$GJ$1,IF(P29+IF(N29="",0,N29)=GH29,$FH$1,IF(P29+IF(N29="",0,N29)=FF29,$EF$1,IF(P29+IF(N29="",0,N29)=ED29,$DD$1))))))))))))))))))</f>
        <v/>
      </c>
      <c r="S29" s="19">
        <v>17.600000000000001</v>
      </c>
      <c r="T29" s="19">
        <v>2.4</v>
      </c>
      <c r="U29" s="19">
        <v>0</v>
      </c>
      <c r="V29" s="19">
        <v>0</v>
      </c>
      <c r="W29" s="19">
        <v>17.600000000000001</v>
      </c>
      <c r="X29" s="19">
        <v>2.8</v>
      </c>
      <c r="Y29" s="19">
        <v>0</v>
      </c>
      <c r="Z29" s="19">
        <v>0</v>
      </c>
      <c r="AA29" s="19">
        <v>18.5</v>
      </c>
      <c r="AB29" s="19">
        <v>5.2</v>
      </c>
      <c r="AC29" s="19">
        <v>1</v>
      </c>
      <c r="AD29" s="19">
        <v>0</v>
      </c>
      <c r="AE29" s="19"/>
      <c r="AF29" s="19"/>
      <c r="AG29" s="19"/>
      <c r="AH29" s="19"/>
      <c r="AI29" s="19"/>
      <c r="AJ29" s="19"/>
      <c r="AK29" s="19"/>
      <c r="AL29" s="19"/>
      <c r="AM29" s="27"/>
      <c r="AN29" s="40">
        <f>IF(SUM(T29,X29)&gt;0,SUM(T29,X29),"")</f>
        <v>5.1999999999999993</v>
      </c>
      <c r="AO29" s="40">
        <f>IF(SUM(S29:T29,V29:X29,Z29)-U29-Y29&gt;0,SUM(S29:T29,V29:X29,Z29)-U29-Y29,"")</f>
        <v>40.4</v>
      </c>
      <c r="AP29" s="40">
        <f>IF(SUM(AA29:AB29,AD29)-AC29&gt;0,SUM(AA29:AB29,AD29)-AC29,"")</f>
        <v>22.7</v>
      </c>
      <c r="AQ29" s="40">
        <f>IF(SUM(T29,X29,AB29)&gt;0,SUM(T29,X29,AB29),"")</f>
        <v>10.399999999999999</v>
      </c>
      <c r="AR29" s="40">
        <f>IF(SUM(AO29,AP29)&gt;0,SUM(AO29,AP29),"")</f>
        <v>63.099999999999994</v>
      </c>
      <c r="AS29" s="40" t="str">
        <f>IF(SUM(AF29,AJ29)&gt;0,SUM(AF29,AJ29),"")</f>
        <v/>
      </c>
      <c r="AT29" s="40" t="str">
        <f>IF(SUM(AE29:AF29,AH29:AJ29,AL29)-SUM(AG29,AK29)&gt;0,SUM(AE29:AF29,AH29:AJ29,AL29)-SUM(AG29,AK29),"")</f>
        <v/>
      </c>
      <c r="AU29" s="40">
        <f>IF(SUM(AO29,AP29,AT29)&gt;0,SUM(AO29,AP29,AT29),"")</f>
        <v>63.099999999999994</v>
      </c>
      <c r="AV29" s="18">
        <v>18.399999999999999</v>
      </c>
      <c r="AW29" s="18">
        <v>7.3</v>
      </c>
      <c r="AX29" s="18">
        <v>1</v>
      </c>
      <c r="AY29" s="18">
        <v>0</v>
      </c>
      <c r="AZ29" s="18">
        <v>18.600000000000001</v>
      </c>
      <c r="BA29" s="18">
        <v>5.2</v>
      </c>
      <c r="BB29" s="18">
        <v>1.8</v>
      </c>
      <c r="BC29" s="18">
        <v>0</v>
      </c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28"/>
      <c r="BQ29" s="11">
        <f>IF(SUM(AW29,BA29)&gt;0,SUM(AW29,BA29),"")</f>
        <v>12.5</v>
      </c>
      <c r="BR29" s="11">
        <f>IF(SUM(AV29:AW29,AY29:BA29,BC29)-AX29-BB29&gt;0,SUM(AV29:AW29,AY29:BA29,BC29)-AX29-BB29,"")</f>
        <v>46.7</v>
      </c>
      <c r="BS29" s="11" t="str">
        <f>IF(SUM(BD29:BE29,BG29)-BF29&gt;0,SUM(BD29:BE29,BG29)-BF29,"")</f>
        <v/>
      </c>
      <c r="BT29" s="11">
        <f>IF(SUM(AW29,BA29,BE29)&gt;0,SUM(AW29,BA29,BE29),"")</f>
        <v>12.5</v>
      </c>
      <c r="BU29" s="11">
        <f>IF(SUM(BR29,BS29)&gt;0,SUM(BR29,BS29),"")</f>
        <v>46.7</v>
      </c>
      <c r="BV29" s="11" t="str">
        <f>IF(SUM(BI29,BM29)&gt;0,SUM(BI29,BM29),"")</f>
        <v/>
      </c>
      <c r="BW29" s="11" t="str">
        <f>IF(SUM(BH29:BI29,BK29:BM29,BO29)-SUM(BJ29,BN29)&gt;0,SUM(BH29:BI29,BK29:BM29,BO29)-SUM(BJ29,BN29),"")</f>
        <v/>
      </c>
      <c r="BX29" s="11">
        <f>IF(SUM(BR29,BS29,BW29)&gt;0,SUM(BR29,BS29,BW29),"")</f>
        <v>46.7</v>
      </c>
      <c r="BY29" s="19">
        <v>15.5</v>
      </c>
      <c r="BZ29" s="19">
        <v>2.4</v>
      </c>
      <c r="CA29" s="19">
        <v>0</v>
      </c>
      <c r="CB29" s="19">
        <v>0</v>
      </c>
      <c r="CC29" s="19">
        <v>0</v>
      </c>
      <c r="CD29" s="19">
        <v>0</v>
      </c>
      <c r="CE29" s="19">
        <v>0</v>
      </c>
      <c r="CF29" s="19">
        <v>0</v>
      </c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27"/>
      <c r="CT29" s="40">
        <f>IF(SUM(BZ29,CD29)&gt;0,SUM(BZ29,CD29),"")</f>
        <v>2.4</v>
      </c>
      <c r="CU29" s="40">
        <f>IF(SUM(BY29:BZ29,CB29:CD29,CF29)-CA29-CE29&gt;0,SUM(BY29:BZ29,CB29:CD29,CF29)-CA29-CE29,"")</f>
        <v>17.899999999999999</v>
      </c>
      <c r="CV29" s="40" t="str">
        <f>IF(SUM(CG29:CH29,CJ29)-CI29&gt;0,SUM(CG29:CH29,CJ29)-CI29,"")</f>
        <v/>
      </c>
      <c r="CW29" s="40">
        <f>IF(SUM(BZ29,CD29,CH29)&gt;0,SUM(BZ29,CD29,CH29),"")</f>
        <v>2.4</v>
      </c>
      <c r="CX29" s="40">
        <f>IF(SUM(CU29,CV29)&gt;0,SUM(CU29,CV29),"")</f>
        <v>17.899999999999999</v>
      </c>
      <c r="CY29" s="40" t="str">
        <f>IF(SUM(CL29,CP29)&gt;0,SUM(CL29,CP29),"")</f>
        <v/>
      </c>
      <c r="CZ29" s="40" t="str">
        <f>IF(SUM(CK29:CL29,CN29:CP29,CR29)-SUM(CM29,CQ29)&gt;0,SUM(CK29:CL29,CN29:CP29,CR29)-SUM(CM29,CQ29),"")</f>
        <v/>
      </c>
      <c r="DA29" s="40">
        <f>IF(SUM(CU29,CV29,CZ29)&gt;0,SUM(CU29,CV29,CZ29),"")</f>
        <v>17.899999999999999</v>
      </c>
      <c r="DB29" s="51" t="str">
        <f>IF(MAX(DY29,FA29,GC29,HE29,IG29,JI29,KK29,LM29,MO29,NQ29,OS29,PU29,QW29,RY29,TA29)-IF(L29="",0,L29)&gt;0.001,MAX(DY29,FA29,GC29,HE29,IG29,JI29,KK29,LM29,MO29,NQ29,OS29,PU29,QW29,RY29,TA29)-IF(L29="",0,L29),"")</f>
        <v/>
      </c>
      <c r="DC29" s="51" t="str">
        <f>IF(MAX(ED29,FF29,GH29,HJ29,IL29,JN29,KP29,LR29,MT29,NV29,OX29,PZ29,RB29,SD29,TF29)-IF(N29="",0,N29)&gt;0.001,MAX(ED29,FF29,GH29,HJ29,IL29,JN29,KP29,LR29,MT29,NV29,OX29,PZ29,RB29,SD29,TF29)-IF(N29="",0,N29),"")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IF(SUM(DE29,DI29)&gt;0,SUM(DE29,DI29),"")</f>
        <v/>
      </c>
      <c r="DY29" s="40" t="str">
        <f>IF(SUM(DD29:DE29,DG29:DI29,DK29)-DF29-DJ29&gt;0,SUM(DD29:DE29,DG29:DI29,DK29)-DF29-DJ29,"")</f>
        <v/>
      </c>
      <c r="DZ29" s="40" t="str">
        <f>IF(SUM(DL29:DM29,DO29)-DN29&gt;0,SUM(DL29:DM29,DO29)-DN29,"")</f>
        <v/>
      </c>
      <c r="EA29" s="40" t="str">
        <f>IF(SUM(DE29,DI29,DM29)&gt;0,SUM(DE29,DI29,DM29),"")</f>
        <v/>
      </c>
      <c r="EB29" s="40" t="str">
        <f>IF(SUM(DY29,DZ29)&gt;0,SUM(DY29,DZ29),"")</f>
        <v/>
      </c>
      <c r="EC29" s="40" t="str">
        <f>IF(SUM(DQ29,DU29)&gt;0,SUM(DQ29,DU29),"")</f>
        <v/>
      </c>
      <c r="ED29" s="40" t="str">
        <f>IF(SUM(DP29:DQ29,DS29:DU29,DW29)-SUM(DR29,DV29)&gt;0,SUM(DP29:DQ29,DS29:DU29,DW29)-SUM(DR29,DV29),"")</f>
        <v/>
      </c>
      <c r="EE29" s="40" t="str">
        <f>IF(SUM(DY29,DZ29,ED29)&gt;0,SUM(DY29,DZ29,ED29),"")</f>
        <v/>
      </c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1" t="str">
        <f>IF(SUM(EG29,EK29)&gt;0,SUM(EG29,EK29),"")</f>
        <v/>
      </c>
      <c r="FA29" s="11" t="str">
        <f>IF(SUM(EF29:EG29,EI29:EK29,EM29)-EH29-EL29&gt;0,SUM(EF29:EG29,EI29:EK29,EM29)-EH29-EL29,"")</f>
        <v/>
      </c>
      <c r="FB29" s="11" t="str">
        <f>IF(SUM(EN29:EO29,EQ29)-EP29&gt;0,SUM(EN29:EO29,EQ29)-EP29,"")</f>
        <v/>
      </c>
      <c r="FC29" s="11" t="str">
        <f>IF(SUM(EG29,EK29,EO29)&gt;0,SUM(EG29,EK29,EO29),"")</f>
        <v/>
      </c>
      <c r="FD29" s="11" t="str">
        <f>IF(SUM(FA29,FB29)&gt;0,SUM(FA29,FB29),"")</f>
        <v/>
      </c>
      <c r="FE29" s="11" t="str">
        <f>IF(SUM(ES29,EW29)&gt;0,SUM(ES29,EW29),"")</f>
        <v/>
      </c>
      <c r="FF29" s="11" t="str">
        <f>IF(SUM(ER29:ES29,EU29:EW29,EY29)-SUM(ET29,EX29)&gt;0,SUM(ER29:ES29,EU29:EW29,EY29)-SUM(ET29,EX29),"")</f>
        <v/>
      </c>
      <c r="FG29" s="11" t="str">
        <f>IF(SUM(FA29,FB29,FF29)&gt;0,SUM(FA29,FB29,FF29),"")</f>
        <v/>
      </c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40" t="str">
        <f>IF(SUM(FI29,FM29)&gt;0,SUM(FI29,FM29),"")</f>
        <v/>
      </c>
      <c r="GC29" s="40" t="str">
        <f>IF(SUM(FH29:FI29,FK29:FM29,FO29)-FJ29-FN29&gt;0,SUM(FH29:FI29,FK29:FM29,FO29)-FJ29-FN29,"")</f>
        <v/>
      </c>
      <c r="GD29" s="40" t="str">
        <f>IF(SUM(FP29:FQ29,FS29)-FR29&gt;0,SUM(FP29:FQ29,FS29)-FR29,"")</f>
        <v/>
      </c>
      <c r="GE29" s="40" t="str">
        <f>IF(SUM(FI29,FM29,FQ29)&gt;0,SUM(FI29,FM29,FQ29),"")</f>
        <v/>
      </c>
      <c r="GF29" s="40" t="str">
        <f>IF(SUM(GC29,GD29)&gt;0,SUM(GC29,GD29),"")</f>
        <v/>
      </c>
      <c r="GG29" s="40" t="str">
        <f>IF(SUM(FU29,FY29)&gt;0,SUM(FU29,FY29),"")</f>
        <v/>
      </c>
      <c r="GH29" s="40" t="str">
        <f>IF(SUM(FT29:FU29,FW29:FY29,GA29)-SUM(FV29,FZ29)&gt;0,SUM(FT29:FU29,FW29:FY29,GA29)-SUM(FV29,FZ29),"")</f>
        <v/>
      </c>
      <c r="GI29" s="40" t="str">
        <f>IF(SUM(GC29,GD29,GH29)&gt;0,SUM(GC29,GD29,GH29),"")</f>
        <v/>
      </c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1" t="str">
        <f>IF(SUM(GK29,GO29)&gt;0,SUM(GK29,GO29),"")</f>
        <v/>
      </c>
      <c r="HE29" s="11" t="str">
        <f>IF(SUM(GJ29:GK29,GM29:GO29,GQ29)-GL29-GP29&gt;0,SUM(GJ29:GK29,GM29:GO29,GQ29)-GL29-GP29,"")</f>
        <v/>
      </c>
      <c r="HF29" s="11" t="str">
        <f>IF(SUM(GR29:GS29,GU29)-GT29&gt;0,SUM(GR29:GS29,GU29)-GT29,"")</f>
        <v/>
      </c>
      <c r="HG29" s="11" t="str">
        <f>IF(SUM(GK29,GO29,GS29)&gt;0,SUM(GK29,GO29,GS29),"")</f>
        <v/>
      </c>
      <c r="HH29" s="11" t="str">
        <f>IF(SUM(HE29,HF29)&gt;0,SUM(HE29,HF29),"")</f>
        <v/>
      </c>
      <c r="HI29" s="11" t="str">
        <f>IF(SUM(GW29,HA29)&gt;0,SUM(GW29,HA29),"")</f>
        <v/>
      </c>
      <c r="HJ29" s="11" t="str">
        <f>IF(SUM(GV29:GW29,GY29:HA29,HC29)-SUM(GX29,HB29)&gt;0,SUM(GV29:GW29,GY29:HA29,HC29)-SUM(GX29,HB29),"")</f>
        <v/>
      </c>
      <c r="HK29" s="11" t="str">
        <f>IF(SUM(HE29,HF29,HJ29)&gt;0,SUM(HE29,HF29,HJ29),"")</f>
        <v/>
      </c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40" t="str">
        <f>IF(SUM(HM29,HQ29)&gt;0,SUM(HM29,HQ29),"")</f>
        <v/>
      </c>
      <c r="IG29" s="40" t="str">
        <f>IF(SUM(HL29:HM29,HO29:HQ29,HS29)-HN29-HR29&gt;0,SUM(HL29:HM29,HO29:HQ29,HS29)-HN29-HR29,"")</f>
        <v/>
      </c>
      <c r="IH29" s="40" t="str">
        <f>IF(SUM(HT29:HU29,HW29)-HV29&gt;0,SUM(HT29:HU29,HW29)-HV29,"")</f>
        <v/>
      </c>
      <c r="II29" s="40" t="str">
        <f>IF(SUM(HM29,HQ29,HU29)&gt;0,SUM(HM29,HQ29,HU29),"")</f>
        <v/>
      </c>
      <c r="IJ29" s="40" t="str">
        <f>IF(SUM(IG29,IH29)&gt;0,SUM(IG29,IH29),"")</f>
        <v/>
      </c>
      <c r="IK29" s="40" t="str">
        <f>IF(SUM(HY29,IC29)&gt;0,SUM(HY29,IC29),"")</f>
        <v/>
      </c>
      <c r="IL29" s="40" t="str">
        <f>IF(SUM(HX29:HY29,IA29:IC29,IE29)-SUM(HZ29,ID29)&gt;0,SUM(HX29:HY29,IA29:IC29,IE29)-SUM(HZ29,ID29),"")</f>
        <v/>
      </c>
      <c r="IM29" s="40" t="str">
        <f>IF(SUM(IG29,IH29,IL29)&gt;0,SUM(IG29,IH29,IL29),"")</f>
        <v/>
      </c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1" t="str">
        <f>IF(SUM(IO29,IS29)&gt;0,SUM(IO29,IS29),"")</f>
        <v/>
      </c>
      <c r="JI29" s="11" t="str">
        <f>IF(SUM(IN29:IO29,IQ29:IS29,IU29)-IP29-IT29&gt;0,SUM(IN29:IO29,IQ29:IS29,IU29)-IP29-IT29,"")</f>
        <v/>
      </c>
      <c r="JJ29" s="11" t="str">
        <f>IF(SUM(IV29:IW29,IY29)-IX29&gt;0,SUM(IV29:IW29,IY29)-IX29,"")</f>
        <v/>
      </c>
      <c r="JK29" s="11" t="str">
        <f>IF(SUM(IO29,IS29,IW29)&gt;0,SUM(IO29,IS29,IW29),"")</f>
        <v/>
      </c>
      <c r="JL29" s="11" t="str">
        <f>IF(SUM(JI29,JJ29)&gt;0,SUM(JI29,JJ29),"")</f>
        <v/>
      </c>
      <c r="JM29" s="11" t="str">
        <f>IF(SUM(JA29,JE29)&gt;0,SUM(JA29,JE29),"")</f>
        <v/>
      </c>
      <c r="JN29" s="11" t="str">
        <f>IF(SUM(IZ29:JA29,JC29:JE29,JG29)-SUM(JB29,JF29)&gt;0,SUM(IZ29:JA29,JC29:JE29,JG29)-SUM(JB29,JF29),"")</f>
        <v/>
      </c>
      <c r="JO29" s="11" t="str">
        <f>IF(SUM(JI29,JJ29,JN29)&gt;0,SUM(JI29,JJ29,JN29),"")</f>
        <v/>
      </c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40" t="str">
        <f>IF(SUM(JQ29,JU29)&gt;0,SUM(JQ29,JU29),"")</f>
        <v/>
      </c>
      <c r="KK29" s="40" t="str">
        <f>IF(SUM(JP29:JQ29,JS29:JU29,JW29)-JR29-JV29&gt;0,SUM(JP29:JQ29,JS29:JU29,JW29)-JR29-JV29,"")</f>
        <v/>
      </c>
      <c r="KL29" s="40" t="str">
        <f>IF(SUM(JX29:JY29,KA29)-JZ29&gt;0,SUM(JX29:JY29,KA29)-JZ29,"")</f>
        <v/>
      </c>
      <c r="KM29" s="40" t="str">
        <f>IF(SUM(JQ29,JU29,JY29)&gt;0,SUM(JQ29,JU29,JY29),"")</f>
        <v/>
      </c>
      <c r="KN29" s="40" t="str">
        <f>IF(SUM(KK29,KL29)&gt;0,SUM(KK29,KL29),"")</f>
        <v/>
      </c>
      <c r="KO29" s="40" t="str">
        <f>IF(SUM(KC29,KG29)&gt;0,SUM(KC29,KG29),"")</f>
        <v/>
      </c>
      <c r="KP29" s="40" t="str">
        <f>IF(SUM(KB29:KC29,KE29:KG29,KI29)-SUM(KD29,KH29)&gt;0,SUM(KB29:KC29,KE29:KG29,KI29)-SUM(KD29,KH29),"")</f>
        <v/>
      </c>
      <c r="KQ29" s="40" t="str">
        <f>IF(SUM(KK29,KL29,KP29)&gt;0,SUM(KK29,KL29,KP29),"")</f>
        <v/>
      </c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1" t="str">
        <f>IF(SUM(KS29,KW29)&gt;0,SUM(KS29,KW29),"")</f>
        <v/>
      </c>
      <c r="LM29" s="11" t="str">
        <f>IF(SUM(KR29:KS29,KU29:KW29,KY29)-KT29-KX29&gt;0,SUM(KR29:KS29,KU29:KW29,KY29)-KT29-KX29,"")</f>
        <v/>
      </c>
      <c r="LN29" s="11" t="str">
        <f>IF(SUM(KZ29:LA29,LC29)-LB29&gt;0,SUM(KZ29:LA29,LC29)-LB29,"")</f>
        <v/>
      </c>
      <c r="LO29" s="11" t="str">
        <f>IF(SUM(KS29,KW29,LA29)&gt;0,SUM(KS29,KW29,LA29),"")</f>
        <v/>
      </c>
      <c r="LP29" s="11" t="str">
        <f>IF(SUM(LM29,LN29)&gt;0,SUM(LM29,LN29),"")</f>
        <v/>
      </c>
      <c r="LQ29" s="11" t="str">
        <f>IF(SUM(LE29,LI29)&gt;0,SUM(LE29,LI29),"")</f>
        <v/>
      </c>
      <c r="LR29" s="11" t="str">
        <f>IF(SUM(LD29:LE29,LG29:LI29,LK29)-SUM(LF29,LJ29)&gt;0,SUM(LD29:LE29,LG29:LI29,LK29)-SUM(LF29,LJ29),"")</f>
        <v/>
      </c>
      <c r="LS29" s="11" t="str">
        <f>IF(SUM(LM29,LN29,LR29)&gt;0,SUM(LM29,LN29,LR29),"")</f>
        <v/>
      </c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40" t="str">
        <f>IF(SUM(LU29,LY29)&gt;0,SUM(LU29,LY29),"")</f>
        <v/>
      </c>
      <c r="MO29" s="40" t="str">
        <f>IF(SUM(LT29:LU29,LW29:LY29,MA29)-LV29-LZ29&gt;0,SUM(LT29:LU29,LW29:LY29,MA29)-LV29-LZ29,"")</f>
        <v/>
      </c>
      <c r="MP29" s="40" t="str">
        <f>IF(SUM(MB29:MC29,ME29)-MD29&gt;0,SUM(MB29:MC29,ME29)-MD29,"")</f>
        <v/>
      </c>
      <c r="MQ29" s="40" t="str">
        <f>IF(SUM(LU29,LY29,MC29)&gt;0,SUM(LU29,LY29,MC29),"")</f>
        <v/>
      </c>
      <c r="MR29" s="40" t="str">
        <f>IF(SUM(MO29,MP29)&gt;0,SUM(MO29,MP29),"")</f>
        <v/>
      </c>
      <c r="MS29" s="40" t="str">
        <f>IF(SUM(MG29,MK29)&gt;0,SUM(MG29,MK29),"")</f>
        <v/>
      </c>
      <c r="MT29" s="40" t="str">
        <f>IF(SUM(MF29:MG29,MI29:MK29,MM29)-SUM(MH29,ML29)&gt;0,SUM(MF29:MG29,MI29:MK29,MM29)-SUM(MH29,ML29),"")</f>
        <v/>
      </c>
      <c r="MU29" s="40" t="str">
        <f>IF(SUM(MO29,MP29,MT29)&gt;0,SUM(MO29,MP29,MT29),"")</f>
        <v/>
      </c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1" t="str">
        <f>IF(SUM(MW29,NA29)&gt;0,SUM(MW29,NA29),"")</f>
        <v/>
      </c>
      <c r="NQ29" s="11" t="str">
        <f>IF(SUM(MV29:MW29,MY29:NA29,NC29)-MX29-NB29&gt;0,SUM(MV29:MW29,MY29:NA29,NC29)-MX29-NB29,"")</f>
        <v/>
      </c>
      <c r="NR29" s="11" t="str">
        <f>IF(SUM(ND29:NE29,NG29)-NF29&gt;0,SUM(ND29:NE29,NG29)-NF29,"")</f>
        <v/>
      </c>
      <c r="NS29" s="11" t="str">
        <f>IF(SUM(MW29,NA29,NE29)&gt;0,SUM(MW29,NA29,NE29),"")</f>
        <v/>
      </c>
      <c r="NT29" s="11" t="str">
        <f>IF(SUM(NQ29,NR29)&gt;0,SUM(NQ29,NR29),"")</f>
        <v/>
      </c>
      <c r="NU29" s="11" t="str">
        <f>IF(SUM(NI29,NM29)&gt;0,SUM(NI29,NM29),"")</f>
        <v/>
      </c>
      <c r="NV29" s="11" t="str">
        <f>IF(SUM(NH29:NI29,NK29:NM29,NO29)-SUM(NJ29,NN29)&gt;0,SUM(NH29:NI29,NK29:NM29,NO29)-SUM(NJ29,NN29),"")</f>
        <v/>
      </c>
      <c r="NW29" s="11" t="str">
        <f>IF(SUM(NQ29,NR29,NV29)&gt;0,SUM(NQ29,NR29,NV29),"")</f>
        <v/>
      </c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40" t="str">
        <f>IF(SUM(NY29,OC29)&gt;0,SUM(NY29,OC29),"")</f>
        <v/>
      </c>
      <c r="OS29" s="40" t="str">
        <f>IF(SUM(NX29:NY29,OA29:OC29,OE29)-NZ29-OD29&gt;0,SUM(NX29:NY29,OA29:OC29,OE29)-NZ29-OD29,"")</f>
        <v/>
      </c>
      <c r="OT29" s="40" t="str">
        <f>IF(SUM(OF29:OG29,OI29)-OH29&gt;0,SUM(OF29:OG29,OI29)-OH29,"")</f>
        <v/>
      </c>
      <c r="OU29" s="40" t="str">
        <f>IF(SUM(NY29,OC29,OG29)&gt;0,SUM(NY29,OC29,OG29),"")</f>
        <v/>
      </c>
      <c r="OV29" s="40" t="str">
        <f>IF(SUM(OS29,OT29)&gt;0,SUM(OS29,OT29),"")</f>
        <v/>
      </c>
      <c r="OW29" s="40" t="str">
        <f>IF(SUM(OK29,OO29)&gt;0,SUM(OK29,OO29),"")</f>
        <v/>
      </c>
      <c r="OX29" s="40" t="str">
        <f>IF(SUM(OJ29:OK29,OM29:OO29,OQ29)-SUM(OL29,OP29)&gt;0,SUM(OJ29:OK29,OM29:OO29,OQ29)-SUM(OL29,OP29),"")</f>
        <v/>
      </c>
      <c r="OY29" s="40" t="str">
        <f>IF(SUM(OS29,OT29,OX29)&gt;0,SUM(OS29,OT29,OX29),"")</f>
        <v/>
      </c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1" t="str">
        <f>IF(SUM(PA29,PE29)&gt;0,SUM(PA29,PE29),"")</f>
        <v/>
      </c>
      <c r="PU29" s="11" t="str">
        <f>IF(SUM(OZ29:PA29,PC29:PE29,PG29)-PB29-PF29&gt;0,SUM(OZ29:PA29,PC29:PE29,PG29)-PB29-PF29,"")</f>
        <v/>
      </c>
      <c r="PV29" s="11" t="str">
        <f>IF(SUM(PH29:PI29,PK29)-PJ29&gt;0,SUM(PH29:PI29,PK29)-PJ29,"")</f>
        <v/>
      </c>
      <c r="PW29" s="11" t="str">
        <f>IF(SUM(PA29,PE29,PI29)&gt;0,SUM(PA29,PE29,PI29),"")</f>
        <v/>
      </c>
      <c r="PX29" s="11" t="str">
        <f>IF(SUM(PU29,PV29)&gt;0,SUM(PU29,PV29),"")</f>
        <v/>
      </c>
      <c r="PY29" s="11" t="str">
        <f>IF(SUM(PM29,PQ29)&gt;0,SUM(PM29,PQ29),"")</f>
        <v/>
      </c>
      <c r="PZ29" s="11" t="str">
        <f>IF(SUM(PL29:PM29,PO29:PQ29,PS29)-SUM(PN29,PR29)&gt;0,SUM(PL29:PM29,PO29:PQ29,PS29)-SUM(PN29,PR29),"")</f>
        <v/>
      </c>
      <c r="QA29" s="11" t="str">
        <f>IF(SUM(PU29,PV29,PZ29)&gt;0,SUM(PU29,PV29,PZ29),"")</f>
        <v/>
      </c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40" t="str">
        <f>IF(SUM(QC29,QG29)&gt;0,SUM(QC29,QG29),"")</f>
        <v/>
      </c>
      <c r="QW29" s="40" t="str">
        <f>IF(SUM(QB29:QC29,QE29:QG29,QI29)-QD29-QH29&gt;0,SUM(QB29:QC29,QE29:QG29,QI29)-QD29-QH29,"")</f>
        <v/>
      </c>
      <c r="QX29" s="40" t="str">
        <f>IF(SUM(QJ29:QK29,QM29)-QL29&gt;0,SUM(QJ29:QK29,QM29)-QL29,"")</f>
        <v/>
      </c>
      <c r="QY29" s="40" t="str">
        <f>IF(SUM(QC29,QG29,QK29)&gt;0,SUM(QC29,QG29,QK29),"")</f>
        <v/>
      </c>
      <c r="QZ29" s="40" t="str">
        <f>IF(SUM(QW29,QX29)&gt;0,SUM(QW29,QX29),"")</f>
        <v/>
      </c>
      <c r="RA29" s="40" t="str">
        <f>IF(SUM(QO29,QS29)&gt;0,SUM(QO29,QS29),"")</f>
        <v/>
      </c>
      <c r="RB29" s="40" t="str">
        <f>IF(SUM(QN29:QO29,QQ29:QS29,QU29)-SUM(QP29,QT29)&gt;0,SUM(QN29:QO29,QQ29:QS29,QU29)-SUM(QP29,QT29),"")</f>
        <v/>
      </c>
      <c r="RC29" s="40" t="str">
        <f>IF(SUM(QW29,QX29,RB29)&gt;0,SUM(QW29,QX29,RB29),"")</f>
        <v/>
      </c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1" t="str">
        <f>IF(SUM(RE29,RI29)&gt;0,SUM(RE29,RI29),"")</f>
        <v/>
      </c>
      <c r="RY29" s="11" t="str">
        <f>IF(SUM(RD29:RE29,RG29:RI29,RK29)-RF29-RJ29&gt;0,SUM(RD29:RE29,RG29:RI29,RK29)-RF29-RJ29,"")</f>
        <v/>
      </c>
      <c r="RZ29" s="11" t="str">
        <f>IF(SUM(RL29:RM29,RO29)-RN29&gt;0,SUM(RL29:RM29,RO29)-RN29,"")</f>
        <v/>
      </c>
      <c r="SA29" s="11" t="str">
        <f>IF(SUM(RE29,RI29,RM29)&gt;0,SUM(RE29,RI29,RM29),"")</f>
        <v/>
      </c>
      <c r="SB29" s="11" t="str">
        <f>IF(SUM(RY29,RZ29)&gt;0,SUM(RY29,RZ29),"")</f>
        <v/>
      </c>
      <c r="SC29" s="11" t="str">
        <f>IF(SUM(RQ29,RU29)&gt;0,SUM(RQ29,RU29),"")</f>
        <v/>
      </c>
      <c r="SD29" s="11" t="str">
        <f>IF(SUM(RP29:RQ29,RS29:RU29,RW29)-SUM(RR29,RV29)&gt;0,SUM(RP29:RQ29,RS29:RU29,RW29)-SUM(RR29,RV29),"")</f>
        <v/>
      </c>
      <c r="SE29" s="11" t="str">
        <f>IF(SUM(RY29,RZ29,SD29)&gt;0,SUM(RY29,RZ29,SD29),"")</f>
        <v/>
      </c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40" t="str">
        <f>IF(SUM(SG29,SK29)&gt;0,SUM(SG29,SK29),"")</f>
        <v/>
      </c>
      <c r="TA29" s="40" t="str">
        <f>IF(SUM(SF29:SG29,SI29:SK29,SM29)-SH29-SL29&gt;0,SUM(SF29:SG29,SI29:SK29,SM29)-SH29-SL29,"")</f>
        <v/>
      </c>
      <c r="TB29" s="40" t="str">
        <f>IF(SUM(SN29:SO29,SQ29)-SP29&gt;0,SUM(SN29:SO29,SQ29)-SP29,"")</f>
        <v/>
      </c>
      <c r="TC29" s="40" t="str">
        <f>IF(SUM(SG29,SK29,SO29)&gt;0,SUM(SG29,SK29,SO29),"")</f>
        <v/>
      </c>
      <c r="TD29" s="40" t="str">
        <f>IF(SUM(TA29,TB29)&gt;0,SUM(TA29,TB29),"")</f>
        <v/>
      </c>
      <c r="TE29" s="40" t="str">
        <f>IF(SUM(SS29,SW29)&gt;0,SUM(SS29,SW29),"")</f>
        <v/>
      </c>
      <c r="TF29" s="40" t="str">
        <f>IF(SUM(SR29:SS29,SU29:SW29,SY29)-SUM(ST29,SX29)&gt;0,SUM(SR29:SS29,SU29:SW29,SY29)-SUM(ST29,SX29),"")</f>
        <v/>
      </c>
      <c r="TG29" s="40" t="str">
        <f>IF(SUM(TA29,TB29,TF29)&gt;0,SUM(TA29,TB29,TF29),"")</f>
        <v/>
      </c>
      <c r="TH29" s="26">
        <f>IF($CS29="P",BY29,(BY29+AV29)/2)</f>
        <v>16.95</v>
      </c>
      <c r="TI29" s="26">
        <f>IF($CS29="P",BZ29,(BZ29+AW29)/2)</f>
        <v>4.8499999999999996</v>
      </c>
      <c r="TJ29" s="26">
        <f>IF($CS29="P",CA29,(CA29+AX29)/2)</f>
        <v>0.5</v>
      </c>
      <c r="TK29" s="26">
        <f>IF($CS29="P",CB29,(CB29+AY29)/2)</f>
        <v>0</v>
      </c>
      <c r="TL29" s="26">
        <f>IF($CS29="P",CC29,(CC29+AZ29)/2)</f>
        <v>9.3000000000000007</v>
      </c>
      <c r="TM29" s="26">
        <f>IF($CS29="P",CD29,(CD29+BA29)/2)</f>
        <v>2.6</v>
      </c>
      <c r="TN29" s="26">
        <f>IF($CS29="P",CE29,(CE29+BB29)/2)</f>
        <v>0.9</v>
      </c>
      <c r="TO29" s="26">
        <f>IF($CS29="P",CF29,(CF29+BC29)/2)</f>
        <v>0</v>
      </c>
      <c r="TP29" s="26">
        <f>IF($CS29="P",CG29,(CG29+BD29)/2)</f>
        <v>0</v>
      </c>
      <c r="TQ29" s="26">
        <f>IF($CS29="P",CH29,(CH29+BE29)/2)</f>
        <v>0</v>
      </c>
      <c r="TR29" s="26">
        <f>IF($CS29="P",CI29,(CI29+BF29)/2)</f>
        <v>0</v>
      </c>
      <c r="TS29" s="26">
        <f>IF($CS29="P",CJ29,(CJ29+BG29)/2)</f>
        <v>0</v>
      </c>
      <c r="TT29" s="26">
        <f>IF($CS29="P",CK29,(CK29+BH29)/2)</f>
        <v>0</v>
      </c>
      <c r="TU29" s="26">
        <f>IF($CS29="P",CL29,(CL29+BI29)/2)</f>
        <v>0</v>
      </c>
      <c r="TV29" s="26">
        <f>IF($CS29="P",CM29,(CM29+BJ29)/2)</f>
        <v>0</v>
      </c>
      <c r="TW29" s="26">
        <f>IF($CS29="P",CN29,(CN29+BK29)/2)</f>
        <v>0</v>
      </c>
      <c r="TX29" s="26">
        <f>IF($CS29="P",CO29,(CO29+BL29)/2)</f>
        <v>0</v>
      </c>
      <c r="TY29" s="26">
        <f>IF($CS29="P",CP29,(CP29+BM29)/2)</f>
        <v>0</v>
      </c>
      <c r="TZ29" s="26">
        <f>IF($CS29="P",CQ29,(CQ29+BN29)/2)</f>
        <v>0</v>
      </c>
      <c r="UA29" s="26">
        <f>IF($CS29="P",CR29,(CR29+BO29)/2)</f>
        <v>0</v>
      </c>
      <c r="UB29" s="28" t="s">
        <v>53</v>
      </c>
      <c r="UC29" s="11">
        <f>IF(SUM(TI29,TM29)&gt;0,SUM(TI29,TM29),"")</f>
        <v>7.4499999999999993</v>
      </c>
      <c r="UD29" s="11">
        <f>IF(SUM(TH29:TI29,TK29:TM29,TO29)-TJ29-TN29&gt;0,SUM(TH29:TI29,TK29:TM29,TO29)-TJ29-TN29,"")</f>
        <v>32.299999999999997</v>
      </c>
      <c r="UE29" s="11" t="str">
        <f>IF(SUM(TP29:TQ29,TS29)-TR29&gt;0,SUM(TP29:TQ29,TS29)-TR29,"")</f>
        <v/>
      </c>
      <c r="UF29" s="11">
        <f>IF(SUM(TI29,TM29,TQ29)&gt;0,SUM(TI29,TM29,TQ29),"")</f>
        <v>7.4499999999999993</v>
      </c>
      <c r="UG29" s="11">
        <f>IF(SUM(UD29,UE29)&gt;0,SUM(UD29,UE29),"")</f>
        <v>32.299999999999997</v>
      </c>
      <c r="UH29" s="11" t="str">
        <f>IF(SUM(TU29,TY29)&gt;0,SUM(TU29,TY29),"")</f>
        <v/>
      </c>
      <c r="UI29" s="11" t="str">
        <f>IF(SUM(TT29:TU29,TW29:TY29,UA29)-SUM(TV29,TZ29)&gt;0,SUM(TT29:TU29,TW29:TY29,UA29)-SUM(TV29,TZ29),"")</f>
        <v/>
      </c>
      <c r="UJ29" s="11">
        <f>IF(SUM(UD29,UE29,UI29)&gt;0,SUM(UD29,UE29,UI29),"")</f>
        <v>32.299999999999997</v>
      </c>
    </row>
    <row r="30" spans="1:556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206</v>
      </c>
      <c r="C30" s="4" t="s">
        <v>5</v>
      </c>
      <c r="D30" s="4">
        <v>2008</v>
      </c>
      <c r="E30" s="9">
        <f>SUM(J30:P30)+SUM(J30:M30)*0.0000001+SUM(J30)*0.0000000000001</f>
        <v>83.200008320004429</v>
      </c>
      <c r="F30" s="3" t="str">
        <f>IF(OR(AND(AN30&gt;=AU$34,AO30&gt;=AU$38,AN30&lt;&gt;"",AM30=""),AND(AS30&gt;=AU$34,AT30&gt;=AU$38,AS30&lt;&gt;"",AM30=""),AND(BQ30&gt;=BX$34,BR30&gt;=BX$38,BQ30&lt;&gt;"",BP30=""),AND(BV30&gt;=BX$34,BW30&gt;=BX$38,BV30&lt;&gt;"",BP30=""),AND(CT30&gt;=DA$34,CU30&gt;=DA$38,CT30&lt;&gt;"",CS30=""),AND(CY30&gt;=DA$34,CZ30&gt;=DA$38,CY30&lt;&gt;""),AND(DX30&gt;=EE$34,DY30&gt;=EE$38,DX30&lt;&gt;""),AND(EC30&gt;=EE$34,ED30&gt;=EE$38,EC30&lt;&gt;""),AND(EZ30&gt;=FG$34,FA30&gt;=FG$38,EZ30&lt;&gt;""),AND(FE30&gt;=FG$34,FF30&gt;=FG$38,FE30&lt;&gt;""),AND(GB30&gt;=GI$34,GC30&gt;=GI$38,GB30&lt;&gt;""),AND(GG30&gt;=GI$34,GH30&gt;=GI$38,GG30&lt;&gt;""),AND(HD30&gt;=HK$34,HE30&gt;=HK$38,HD30&lt;&gt;""),AND(HI30&gt;=HK$34,HJ30&gt;=HK$38,HI30&lt;&gt;""),AND(IF30&gt;=IM$34,IG30&gt;=IM$38,IF30&lt;&gt;""),AND(IK30&gt;=IM$34,IL30&gt;=IM$38,IK30&lt;&gt;""),AND(JH30&gt;=JO$34,JI30&gt;=JO$38,JH30&lt;&gt;""),AND(JM30&gt;=JO$34,JN30&gt;=JO$38,JM30&lt;&gt;""),AND(KJ30&gt;=KQ$34,KK30&gt;=KQ$38,KJ30&lt;&gt;""),AND(KO30&gt;=KQ$34,KP30&gt;=KQ$38,KO30&lt;&gt;""),AND(LL30&gt;=LS$34,LM30&gt;=LS$38,LL30&lt;&gt;""),AND(LQ30&gt;=LS$34,LR30&gt;=LS$38,LQ30&lt;&gt;""),AND(MN30&gt;=MU$34,MO30&gt;=MU$38,MN30&lt;&gt;""),AND(MS30&gt;=MU$34,MT30&gt;=MU$38,MS30&lt;&gt;""),AND(NP30&gt;=NW$34,NQ30&gt;=NW$38,NP30&lt;&gt;""),AND(NU30&gt;=NW$34,NV30&gt;=NW$38,NU30&lt;&gt;""),AND(OR30&gt;=OY$34,OS30&gt;=OY$38,OR30&lt;&gt;""),AND(OW30&gt;=OY$34,OX30&gt;=OY$38,OW30&lt;&gt;""),AND(PT30&gt;=QA$34,PU30&gt;=QA$38,PT30&lt;&gt;""),AND(PY30&gt;=QA$34,PZ30&gt;=QA$38,PY30&lt;&gt;""),AND(QV30&gt;=RC$34,QW30&gt;=RC$38,QV30&lt;&gt;""),AND(RA30&gt;=RC$34,RB30&gt;=RC$38,RA30&lt;&gt;""),AND(RX30&gt;=SE$34,RY30&gt;=SE$38,RX30&lt;&gt;""),AND(SC30&gt;=SE$34,SD30&gt;=SE$38,SC30&lt;&gt;""),AND(SZ30&gt;=TG$34,TA30&gt;=TG$38,SZ30&lt;&gt;""),AND(TF30&gt;=TG$34,TG30&gt;=TG$38,TF30&lt;&gt;"")),"P","")</f>
        <v/>
      </c>
      <c r="G30" s="3" t="str">
        <f>IF(OR(AND(AO30&gt;=AU$38,AO30&lt;&gt;"",AM30=""),AND(AT30&gt;=AU$38,AT30&lt;&gt;"",AM30=""),AND(BR30&gt;=BX$38,BR30&lt;&gt;"",BP30=""),AND(BW30&gt;=BX$38,BW30&lt;&gt;"",BP30=""),AND(CU30&gt;=DA$38,CU30&lt;&gt;"",CS30=""),AND(CZ30&gt;=DA$38,CZ30&lt;&gt;"",CS30=""),AND(DY30&gt;=EE$38,DY30&lt;&gt;""),AND(ED30&gt;=EE$38,ED30&lt;&gt;""),AND(FA30&gt;=FG$38,FA30&lt;&gt;""),AND(FF30&gt;=FG$38,FF30&lt;&gt;""),AND(GC30&gt;=GI$38,GC30&lt;&gt;""),AND(GH30&gt;=GI$38,GH30&lt;&gt;""),AND(HE30&gt;=HK$38,HE30&lt;&gt;""),AND(HJ30&gt;=HK$38,HJ30&lt;&gt;""),AND(IG30&gt;=IM$38,IG30&lt;&gt;""),AND(IL30&gt;=IM$38,IL30&lt;&gt;""),AND(JI30&gt;=JO$38,JI30&lt;&gt;""),AND(JN30&gt;=JO$38,JN30&lt;&gt;""),AND(KK30&gt;=KQ$38,KK30&lt;&gt;""),AND(KP30&gt;=KQ$38,KP30&lt;&gt;""),AND(LM30&gt;=LS$38,LM30&lt;&gt;""),AND(LR30&gt;=LS$38,LR30&lt;&gt;""),AND(MO30&gt;=MU$38,MO30&lt;&gt;""),AND(MT30&gt;=MU$38,MT30&lt;&gt;""),AND(NQ30&gt;=NW$38,NQ30&lt;&gt;""),AND(NV30&gt;=NW$38,NV30&lt;&gt;""),AND(OS30&gt;=OY$38,OS30&lt;&gt;""),AND(OX30&gt;=OY$38,OX30&lt;&gt;""),AND(PU30&gt;=QA$38,PU30&lt;&gt;""),AND(PZ30&gt;=QA$38,PZ30&lt;&gt;""),AND(QW30&gt;=RC$38,QW30&lt;&gt;""),AND(RB30&gt;=RC$38,RB30&lt;&gt;""),AND(RY30&gt;=SE$38,RY30&lt;&gt;""),AND(SD30&gt;=SE$38,SD30&lt;&gt;""),AND(TA30&gt;=TG$38,TA30&lt;&gt;""),AND(TG30&gt;=TG$38,TG30&lt;&gt;"")),"P","")</f>
        <v/>
      </c>
      <c r="H30" s="36" t="str">
        <f>IF(AND(G30="P",F30=""),"No DD",IF(OR(AND(AQ30&gt;=AU$37,AR30&gt;=AU$41,AQ30&lt;&gt;"",AM30=""),AND(AS30&gt;=AU$37,AT30&gt;=AU$41,AS30&lt;&gt;"",AM30=""),AND(BT30&gt;=BX$37,BU30&gt;=BX$41,BT30&lt;&gt;"",BP30=""),AND(BV30&gt;=BX$37,BW30&gt;=BX$41,BV30&lt;&gt;"",BP30=""),AND(CW30&gt;=DA$37,CX30&gt;=DA$41,CW30&lt;&gt;"",CS30=""),AND(CY30&gt;=DA$37,CZ30&gt;=DA$41,CY30&lt;&gt;"",CS30=""),AND(EA30&gt;=EE$37,EB30&gt;=EE$41,EA30&lt;&gt;""),AND(EC30&gt;=EE$37,ED30&gt;=EE$41,EC30&lt;&gt;""),AND(FC30&gt;=FG$37,FD30&gt;=FG$41,FC30&lt;&gt;""),AND(FE30&gt;=FG$37,FF30&gt;=FG$41,FE30&lt;&gt;""),AND(GE30&gt;=GI$37,GF30&gt;=GI$41,GE30&lt;&gt;""),AND(GG30&gt;=GI$37,GH30&gt;=GI$41,GG30&lt;&gt;""),AND(HG30&gt;=HK$37,HH30&gt;=HK$41,HG30&lt;&gt;""),AND(HI30&gt;=HK$37,HJ30&gt;=HK$41,HI30&lt;&gt;""),AND(II30&gt;=IM$37,IJ30&gt;=IM$41,II30&lt;&gt;""),AND(IK30&gt;=IM$37,IL30&gt;=IM$41,IK30&lt;&gt;""),AND(JK30&gt;=JO$37,JL30&gt;=JO$41,JK30&lt;&gt;""),AND(JM30&gt;=JO$37,JN30&gt;=JO$41,JM30&lt;&gt;""),AND(KM30&gt;=KQ$37,KN30&gt;=KQ$41,KM30&lt;&gt;""),AND(KO30&gt;=KQ$37,KP30&gt;=KQ$41,KO30&lt;&gt;""),AND(LO30&gt;=LS$37,LP30&gt;=LS$41,LO30&lt;&gt;""),AND(LQ30&gt;=LS$37,LR30&gt;=LS$41,LQ30&lt;&gt;""),AND(MQ30&gt;=MU$37,MR30&gt;=MU$41,MQ30&lt;&gt;""),AND(MS30&gt;=MU$37,MT30&gt;=MU$41,MS30&lt;&gt;""),AND(NS30&gt;=NW$37,NT30&gt;=NW$41,NS30&lt;&gt;""),AND(NU30&gt;=NW$37,NV30&gt;=NW$41,NU30&lt;&gt;""),AND(OU30&gt;=OY$37,OV30&gt;=OY$41,OU30&lt;&gt;""),AND(OW30&gt;=OY$37,OX30&gt;=OY$41,OW30&lt;&gt;""),AND(PW30&gt;=QA$37,PX30&gt;=QA$41,PW30&lt;&gt;""),AND(PY30&gt;=QA$37,PZ30&gt;=QA$41,PY30&lt;&gt;""),AND(QY30&gt;=RC$37,QZ30&gt;=RC$41,QY30&lt;&gt;""),AND(RA30&gt;=RC$37,RB30&gt;=RC$41,RA30&lt;&gt;""),AND(SA30&gt;=SE$37,SB30&gt;=SE$41,SA30&lt;&gt;""),AND(SC30&gt;=SE$37,SD30&gt;=SE$41,SC30&lt;&gt;""),AND(TC30&gt;=TG$37,TD30&gt;=TG$41,TC30&lt;&gt;""),AND(TE30&gt;=TG$37,TF30&gt;=TG$41,TE30&lt;&gt;"")),"Merit",IF(OR(AND(AQ30&gt;=AU$36,AR30&gt;=AU$40,AQ30&lt;&gt;"",AM30=""),AND(AS30&gt;=AU$36,AT30&gt;=AU$40,AS30&lt;&gt;"",AM30=""),AND(BT30&gt;=BX$36,BU30&gt;=BX$40,BT30&lt;&gt;"",BP30=""),AND(BV30&gt;=BX$36,BW30&gt;=BX$40,BV30&lt;&gt;"",BP30=""),AND(CW30&gt;=DA$36,CX30&gt;=DA$40,CW30&lt;&gt;"",CS30=""),AND(CY30&gt;=DA$36,CZ30&gt;=DA$40,CY30&lt;&gt;"",CS30=""),AND(EA30&gt;=EE$36,EB30&gt;=EE$40,EA30&lt;&gt;""),AND(EC30&gt;=EE$36,ED30&gt;=EE$40,EC30&lt;&gt;""),AND(FC30&gt;=FG$36,FD30&gt;=FG$40,FC30&lt;&gt;""),AND(FE30&gt;=FG$36,FF30&gt;=FG$40,FE30&lt;&gt;""),AND(GE30&gt;=GI$36,GF30&gt;=GI$40,GE30&lt;&gt;""),AND(GG30&gt;=GI$36,GH30&gt;=GI$40,GG30&lt;&gt;""),AND(HG30&gt;=HK$36,HH30&gt;=HK$40,HG30&lt;&gt;""),AND(HI30&gt;=HK$36,HJ30&gt;=HK$40,HI30&lt;&gt;""),AND(II30&gt;=IM$36,IJ30&gt;=IM$40,II30&lt;&gt;""),AND(IK30&gt;=IM$36,IL30&gt;=IM$40,IK30&lt;&gt;""),AND(JK30&gt;=JO$36,JL30&gt;=JO$40,JK30&lt;&gt;""),AND(JM30&gt;=JO$36,JN30&gt;=JO$40,JM30&lt;&gt;""),AND(KM30&gt;=KQ$36,KN30&gt;=KQ$40,KM30&lt;&gt;""),AND(KO30&gt;=KQ$36,KP30&gt;=KQ$40,KO30&lt;&gt;""),AND(LO30&gt;=LS$36,LP30&gt;=LS$40,LO30&lt;&gt;""),AND(LQ30&gt;=LS$36,LR30&gt;=LS$40,LQ30&lt;&gt;""),AND(MQ30&gt;=MU$36,MR30&gt;=MU$40,MQ30&lt;&gt;""),AND(MS30&gt;=MU$36,MT30&gt;=MU$40,MS30&lt;&gt;""),AND(NS30&gt;=NW$36,NT30&gt;=NW$40,NS30&lt;&gt;""),AND(NU30&gt;=NW$36,NV30&gt;=NW$40,NU30&lt;&gt;""),AND(OU30&gt;=OY$36,OV30&gt;=OY$40,OU30&lt;&gt;""),AND(OW30&gt;=OY$36,OX30&gt;=OY$40,OW30&lt;&gt;""),AND(PW30&gt;=QA$36,PX30&gt;=QA$40,PW30&lt;&gt;""),AND(PY30&gt;=QA$36,PZ30&gt;=QA$40,PY30&lt;&gt;""),AND(QY30&gt;=RC$36,QZ30&gt;=RC$40,QY30&lt;&gt;""),AND(RA30&gt;=RC$36,RB30&gt;=RC$40,RA30&lt;&gt;""),AND(SA30&gt;=SE$36,SB30&gt;=SE$40,SA30&lt;&gt;""),AND(SC30&gt;=SE$36,SD30&gt;=SE$40,SC30&lt;&gt;""),AND(TC30&gt;=TG$36,TD30&gt;=TG$40,TC30&lt;&gt;""),AND(TE30&gt;=TG$36,TF30&gt;=TG$40,TE30&lt;&gt;"")),"Excellence",IF(I30="P","Worlds Team",IF(F30="P","National Team","")))))</f>
        <v/>
      </c>
      <c r="I30" s="3" t="str">
        <f>IF(OR(AND(AQ30&gt;=AU$35,AR30&gt;=AU$39,AQ30&lt;&gt;"",AM30=""),AND(AS30&gt;=AU$35,AT30&gt;=AU$39,AS30&lt;&gt;"",AM30=""),AND(BT30&gt;=BX$35,BU30&gt;=BX$39,BT30&lt;&gt;"",BP30=""),AND(BV30&gt;=BX$35,BW30&gt;=BX$39,BV30&lt;&gt;"",BP30=""),AND(CW30&gt;=DA$35,CX30&gt;=DA$39,CW30&lt;&gt;"",CS30=""),AND(CY30&gt;=DA$35,CZ30&gt;=DA$39,CY30&lt;&gt;"",CS30=""),AND(EA30&gt;=EE$35,EB30&gt;=EE$39,EA30&lt;&gt;""),AND(EC30&gt;=EE$35,ED30&gt;=EE$39,EC30&lt;&gt;""),AND(FC30&gt;=FG$35,FD30&gt;=FG$39,FC30&lt;&gt;""),AND(FE30&gt;=FG$35,FF30&gt;=FG$39,FE30&lt;&gt;""),AND(GE30&gt;=GI$35,GF30&gt;=GI$39,GE30&lt;&gt;""),AND(GG30&gt;=GI$35,GH30&gt;=GI$39,GG30&lt;&gt;""),AND(HG30&gt;=HK$35,HH30&gt;=HK$39,HG30&lt;&gt;""),AND(HI30&gt;=HK$35,HJ30&gt;=HK$39,HI30&lt;&gt;""),AND(II30&gt;=IM$35,IJ30&gt;=IM$39,II30&lt;&gt;""),AND(IK30&gt;=IM$35,IL30&gt;=IM$39,IK30&lt;&gt;""),AND(JK30&gt;=JO$35,JL30&gt;=JO$39,JK30&lt;&gt;""),AND(JM30&gt;=JO$35,JN30&gt;=JO$39,JM30&lt;&gt;""),AND(KM30&gt;=KQ$35,KN30&gt;=KQ$39,KM30&lt;&gt;""),AND(KO30&gt;=KQ$35,KP30&gt;=KQ$39,KO30&lt;&gt;""),AND(LO30&gt;=LS$35,LP30&gt;=LS$39,LO30&lt;&gt;""),AND(LQ30&gt;=LS$35,LR30&gt;=LS$39,LQ30&lt;&gt;""),AND(MQ30&gt;=MU$35,MR30&gt;=MU$39,MQ30&lt;&gt;""),AND(MS30&gt;=MU$35,MT30&gt;=MU$39,MS30&lt;&gt;""),AND(NS30&gt;=NW$35,NT30&gt;=NW$39,NS30&lt;&gt;""),AND(NU30&gt;=NW$35,NV30&gt;=NW$39,NU30&lt;&gt;""),AND(OU30&gt;=OY$35,OV30&gt;=OY$39,OU30&lt;&gt;""),AND(OW30&gt;=OY$35,OX30&gt;=OY$39,OW30&lt;&gt;""),AND(PW30&gt;=QA$35,PX30&gt;=QA$39,PW30&lt;&gt;""),AND(PY30&gt;=QA$35,PZ30&gt;=QA$39,PY30&lt;&gt;""),AND(QY30&gt;=RC$35,QZ30&gt;=RC$39,QY30&lt;&gt;""),AND(RA30&gt;=RC$35,RB30&gt;=RC$39,RA30&lt;&gt;""),AND(SA30&gt;=SE$35,SB30&gt;=SE$39,SA30&lt;&gt;""),AND(SC30&gt;=SE$35,SD30&gt;=SE$39,SC30&lt;&gt;""),AND(TC30&gt;=TG$35,TD30&gt;=TG$39,TC30&lt;&gt;""),AND(TE30&gt;=TG$35,TF30&gt;=TG$39,TE30&lt;&gt;"")),"P","")</f>
        <v/>
      </c>
      <c r="J30" s="8">
        <f>IF(COUNT(AO30,BR30,CU30)&gt;0,LARGE((AO30,BR30,CU30),1),0)</f>
        <v>44.300000000000004</v>
      </c>
      <c r="K30" s="8" t="str">
        <f>IF(J30=0,"",IF(J30=CU30,$BY$1,IF(J30=BR30,$AV$1,IF(J30=AO30,$S$1,""))))</f>
        <v>2025 Elite Canada</v>
      </c>
      <c r="L30" s="8">
        <f>IF(COUNT(AO30,BR30,CU30)&gt;1,LARGE((AO30,BR30,CU30),2),0)</f>
        <v>38.899999999999991</v>
      </c>
      <c r="M30" s="8" t="str">
        <f>IF(K30=0,"",IF(AND(L30=J30,L30=AO30,K30=BR30),$S$1,IF(AND(L30=J30,L30=AO30,L30=CU30),$S$1,IF(AND(L30=J30,L30=CU30,L30=BR30),$AV$1,IF(L30=CU30,$BY$1,IF(L30=BR30,$AV$1,IF(L30=AO30,$S$1,"")))))))</f>
        <v>2025 Nationals</v>
      </c>
      <c r="N30" s="8">
        <f>IF(MAX(AT30,BW30,CZ30)&gt;0,MAX(AT30,BW30,CZ30),0)</f>
        <v>0</v>
      </c>
      <c r="O30" s="8" t="str">
        <f>IF(N30=0,"",IF(N30=CZ30,$BY$1,IF(N30=BW30,$AV$1,IF(N30=AT30,$S$1,""))))</f>
        <v/>
      </c>
      <c r="P30" s="8" t="str">
        <f>IF(MAX(DB30:DC30)&gt;0,MAX(DB30:DC30),"")</f>
        <v/>
      </c>
      <c r="Q30" s="11" t="str">
        <f>IF(P30="","",IF(P30=DB30,"("&amp;DB$2&amp;")",IF(P30=DC30,"("&amp;DC$2&amp;")")))</f>
        <v/>
      </c>
      <c r="R30" s="8" t="str">
        <f>IF(P30="","",IF(P30=DB30,IF(P30+IF(L30="",0,L30)=TA30,$SF$1,IF(P30+IF(L30="",0,L30)=RY30,$RD$1,IF(P30+IF(L30="",0,L30)=QW30,$QB$1,IF(P30+IF(L30="",0,L30)=PU30,$OZ$1,IF(P30+IF(L30="",0,L30)=OS30,$NX$1,IF(P30+IF(L30="",0,L30)=NQ30,$MV$1,IF(P30+IF(L30="",0,L30)=MO30,$LT$1,IF(P30+IF(L30="",0,L30)=LM30,$KR$1,IF(P30+IF(L30="",0,L30)=KK30,$JP$1,IF(P30+IF(L30="",0,L30)=JI30,$IN$1,IF(P30+IF(L30="",0,L30)=IG30,$HL$1,IF(P30+IF(L30="",0,L30)=HE30,$GJ$1,IF(P30+IF(L30="",0,L30)=GC30,$FH$1,IF(P30+IF(L30="",0,L30)=FA30,$EF$1,IF(P30+IF(L30="",0,L30)=DY30,$DD$1))))))))))))))),IF(P30=DC30,IF(P30+IF(N30="",0,N30)=TF30,$SF$1,IF(P30+IF(N30="",0,N30)=SD30,$RD$1,IF(P30+IF(N30="",0,N30)=RB30,$QB$1,IF(P30+IF(N30="",0,N30)=PZ30,$OZ$1,IF(P30+IF(N30="",0,N30)=OX30,$NX$1,IF(P30+IF(N30="",0,N30)=NV30,$MV$1,IF(P30+IF(N30="",0,N30)=MT30,$LT$1,IF(P30+IF(N30="",0,N30)=LR30,$KR$1,IF(P30+IF(N30="",0,N30)=KP30,$JP$1,IF(P30+IF(N30="",0,N30)=JN30,$IN$1,IF(P30+IF(N30="",0,N30)=IL30,$HL$1,IF(P30+IF(N30="",0,N30)=HJ30,$GJ$1,IF(P30+IF(N30="",0,N30)=GH30,$FH$1,IF(P30+IF(N30="",0,N30)=FF30,$EF$1,IF(P30+IF(N30="",0,N30)=ED30,$DD$1))))))))))))))))))</f>
        <v/>
      </c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27"/>
      <c r="AN30" s="40" t="str">
        <f>IF(SUM(T30,X30)&gt;0,SUM(T30,X30),"")</f>
        <v/>
      </c>
      <c r="AO30" s="40" t="str">
        <f>IF(SUM(S30:T30,V30:X30,Z30)-U30-Y30&gt;0,SUM(S30:T30,V30:X30,Z30)-U30-Y30,"")</f>
        <v/>
      </c>
      <c r="AP30" s="40" t="str">
        <f>IF(SUM(AA30:AB30,AD30)-AC30&gt;0,SUM(AA30:AB30,AD30)-AC30,"")</f>
        <v/>
      </c>
      <c r="AQ30" s="40" t="str">
        <f>IF(SUM(T30,X30,AB30)&gt;0,SUM(T30,X30,AB30),"")</f>
        <v/>
      </c>
      <c r="AR30" s="40" t="str">
        <f>IF(SUM(AO30,AP30)&gt;0,SUM(AO30,AP30),"")</f>
        <v/>
      </c>
      <c r="AS30" s="40" t="str">
        <f>IF(SUM(AF30,AJ30)&gt;0,SUM(AF30,AJ30),"")</f>
        <v/>
      </c>
      <c r="AT30" s="40" t="str">
        <f>IF(SUM(AE30:AF30,AH30:AJ30,AL30)-SUM(AG30,AK30)&gt;0,SUM(AE30:AF30,AH30:AJ30,AL30)-SUM(AG30,AK30),"")</f>
        <v/>
      </c>
      <c r="AU30" s="40" t="str">
        <f>IF(SUM(AO30,AP30,AT30)&gt;0,SUM(AO30,AP30,AT30),"")</f>
        <v/>
      </c>
      <c r="AV30" s="18">
        <v>18.600000000000001</v>
      </c>
      <c r="AW30" s="18">
        <v>7.3</v>
      </c>
      <c r="AX30" s="18">
        <v>0</v>
      </c>
      <c r="AY30" s="18">
        <v>0</v>
      </c>
      <c r="AZ30" s="18">
        <v>15.2</v>
      </c>
      <c r="BA30" s="18">
        <v>3.2</v>
      </c>
      <c r="BB30" s="18">
        <v>0</v>
      </c>
      <c r="BC30" s="18">
        <v>0</v>
      </c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28"/>
      <c r="BQ30" s="11">
        <f>IF(SUM(AW30,BA30)&gt;0,SUM(AW30,BA30),"")</f>
        <v>10.5</v>
      </c>
      <c r="BR30" s="11">
        <f>IF(SUM(AV30:AW30,AY30:BA30,BC30)-AX30-BB30&gt;0,SUM(AV30:AW30,AY30:BA30,BC30)-AX30-BB30,"")</f>
        <v>44.300000000000004</v>
      </c>
      <c r="BS30" s="11" t="str">
        <f>IF(SUM(BD30:BE30,BG30)-BF30&gt;0,SUM(BD30:BE30,BG30)-BF30,"")</f>
        <v/>
      </c>
      <c r="BT30" s="11">
        <f>IF(SUM(AW30,BA30,BE30)&gt;0,SUM(AW30,BA30,BE30),"")</f>
        <v>10.5</v>
      </c>
      <c r="BU30" s="11">
        <f>IF(SUM(BR30,BS30)&gt;0,SUM(BR30,BS30),"")</f>
        <v>44.300000000000004</v>
      </c>
      <c r="BV30" s="11" t="str">
        <f>IF(SUM(BI30,BM30)&gt;0,SUM(BI30,BM30),"")</f>
        <v/>
      </c>
      <c r="BW30" s="11" t="str">
        <f>IF(SUM(BH30:BI30,BK30:BM30,BO30)-SUM(BJ30,BN30)&gt;0,SUM(BH30:BI30,BK30:BM30,BO30)-SUM(BJ30,BN30),"")</f>
        <v/>
      </c>
      <c r="BX30" s="11">
        <f>IF(SUM(BR30,BS30,BW30)&gt;0,SUM(BR30,BS30,BW30),"")</f>
        <v>44.300000000000004</v>
      </c>
      <c r="BY30" s="19">
        <v>15.2</v>
      </c>
      <c r="BZ30" s="19">
        <v>3.2</v>
      </c>
      <c r="CA30" s="19">
        <v>0</v>
      </c>
      <c r="CB30" s="19">
        <v>0</v>
      </c>
      <c r="CC30" s="19">
        <v>15.4</v>
      </c>
      <c r="CD30" s="19">
        <v>4.8</v>
      </c>
      <c r="CE30" s="19">
        <v>0</v>
      </c>
      <c r="CF30" s="19">
        <v>0.3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27"/>
      <c r="CT30" s="40">
        <f>IF(SUM(BZ30,CD30)&gt;0,SUM(BZ30,CD30),"")</f>
        <v>8</v>
      </c>
      <c r="CU30" s="40">
        <f>IF(SUM(BY30:BZ30,CB30:CD30,CF30)-CA30-CE30&gt;0,SUM(BY30:BZ30,CB30:CD30,CF30)-CA30-CE30,"")</f>
        <v>38.899999999999991</v>
      </c>
      <c r="CV30" s="40" t="str">
        <f>IF(SUM(CG30:CH30,CJ30)-CI30&gt;0,SUM(CG30:CH30,CJ30)-CI30,"")</f>
        <v/>
      </c>
      <c r="CW30" s="40">
        <f>IF(SUM(BZ30,CD30,CH30)&gt;0,SUM(BZ30,CD30,CH30),"")</f>
        <v>8</v>
      </c>
      <c r="CX30" s="40">
        <f>IF(SUM(CU30,CV30)&gt;0,SUM(CU30,CV30),"")</f>
        <v>38.899999999999991</v>
      </c>
      <c r="CY30" s="40" t="str">
        <f>IF(SUM(CL30,CP30)&gt;0,SUM(CL30,CP30),"")</f>
        <v/>
      </c>
      <c r="CZ30" s="40" t="str">
        <f>IF(SUM(CK30:CL30,CN30:CP30,CR30)-SUM(CM30,CQ30)&gt;0,SUM(CK30:CL30,CN30:CP30,CR30)-SUM(CM30,CQ30),"")</f>
        <v/>
      </c>
      <c r="DA30" s="40">
        <f>IF(SUM(CU30,CV30,CZ30)&gt;0,SUM(CU30,CV30,CZ30),"")</f>
        <v>38.899999999999991</v>
      </c>
      <c r="DB30" s="51" t="str">
        <f>IF(MAX(DY30,FA30,GC30,HE30,IG30,JI30,KK30,LM30,MO30,NQ30,OS30,PU30,QW30,RY30,TA30)-IF(L30="",0,L30)&gt;0.001,MAX(DY30,FA30,GC30,HE30,IG30,JI30,KK30,LM30,MO30,NQ30,OS30,PU30,QW30,RY30,TA30)-IF(L30="",0,L30),"")</f>
        <v/>
      </c>
      <c r="DC30" s="51" t="str">
        <f>IF(MAX(ED30,FF30,GH30,HJ30,IL30,JN30,KP30,LR30,MT30,NV30,OX30,PZ30,RB30,SD30,TF30)-IF(N30="",0,N30)&gt;0.001,MAX(ED30,FF30,GH30,HJ30,IL30,JN30,KP30,LR30,MT30,NV30,OX30,PZ30,RB30,SD30,TF30)-IF(N30="",0,N30),"")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IF(SUM(DE30,DI30)&gt;0,SUM(DE30,DI30),"")</f>
        <v/>
      </c>
      <c r="DY30" s="40" t="str">
        <f>IF(SUM(DD30:DE30,DG30:DI30,DK30)-DF30-DJ30&gt;0,SUM(DD30:DE30,DG30:DI30,DK30)-DF30-DJ30,"")</f>
        <v/>
      </c>
      <c r="DZ30" s="40" t="str">
        <f>IF(SUM(DL30:DM30,DO30)-DN30&gt;0,SUM(DL30:DM30,DO30)-DN30,"")</f>
        <v/>
      </c>
      <c r="EA30" s="40" t="str">
        <f>IF(SUM(DE30,DI30,DM30)&gt;0,SUM(DE30,DI30,DM30),"")</f>
        <v/>
      </c>
      <c r="EB30" s="40" t="str">
        <f>IF(SUM(DY30,DZ30)&gt;0,SUM(DY30,DZ30),"")</f>
        <v/>
      </c>
      <c r="EC30" s="40" t="str">
        <f>IF(SUM(DQ30,DU30)&gt;0,SUM(DQ30,DU30),"")</f>
        <v/>
      </c>
      <c r="ED30" s="40" t="str">
        <f>IF(SUM(DP30:DQ30,DS30:DU30,DW30)-SUM(DR30,DV30)&gt;0,SUM(DP30:DQ30,DS30:DU30,DW30)-SUM(DR30,DV30),"")</f>
        <v/>
      </c>
      <c r="EE30" s="40" t="str">
        <f>IF(SUM(DY30,DZ30,ED30)&gt;0,SUM(DY30,DZ30,ED30),"")</f>
        <v/>
      </c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1" t="str">
        <f>IF(SUM(EG30,EK30)&gt;0,SUM(EG30,EK30),"")</f>
        <v/>
      </c>
      <c r="FA30" s="11" t="str">
        <f>IF(SUM(EF30:EG30,EI30:EK30,EM30)-EH30-EL30&gt;0,SUM(EF30:EG30,EI30:EK30,EM30)-EH30-EL30,"")</f>
        <v/>
      </c>
      <c r="FB30" s="11" t="str">
        <f>IF(SUM(EN30:EO30,EQ30)-EP30&gt;0,SUM(EN30:EO30,EQ30)-EP30,"")</f>
        <v/>
      </c>
      <c r="FC30" s="11" t="str">
        <f>IF(SUM(EG30,EK30,EO30)&gt;0,SUM(EG30,EK30,EO30),"")</f>
        <v/>
      </c>
      <c r="FD30" s="11" t="str">
        <f>IF(SUM(FA30,FB30)&gt;0,SUM(FA30,FB30),"")</f>
        <v/>
      </c>
      <c r="FE30" s="11" t="str">
        <f>IF(SUM(ES30,EW30)&gt;0,SUM(ES30,EW30),"")</f>
        <v/>
      </c>
      <c r="FF30" s="11" t="str">
        <f>IF(SUM(ER30:ES30,EU30:EW30,EY30)-SUM(ET30,EX30)&gt;0,SUM(ER30:ES30,EU30:EW30,EY30)-SUM(ET30,EX30),"")</f>
        <v/>
      </c>
      <c r="FG30" s="11" t="str">
        <f>IF(SUM(FA30,FB30,FF30)&gt;0,SUM(FA30,FB30,FF30),"")</f>
        <v/>
      </c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40" t="str">
        <f>IF(SUM(FI30,FM30)&gt;0,SUM(FI30,FM30),"")</f>
        <v/>
      </c>
      <c r="GC30" s="40" t="str">
        <f>IF(SUM(FH30:FI30,FK30:FM30,FO30)-FJ30-FN30&gt;0,SUM(FH30:FI30,FK30:FM30,FO30)-FJ30-FN30,"")</f>
        <v/>
      </c>
      <c r="GD30" s="40" t="str">
        <f>IF(SUM(FP30:FQ30,FS30)-FR30&gt;0,SUM(FP30:FQ30,FS30)-FR30,"")</f>
        <v/>
      </c>
      <c r="GE30" s="40" t="str">
        <f>IF(SUM(FI30,FM30,FQ30)&gt;0,SUM(FI30,FM30,FQ30),"")</f>
        <v/>
      </c>
      <c r="GF30" s="40" t="str">
        <f>IF(SUM(GC30,GD30)&gt;0,SUM(GC30,GD30),"")</f>
        <v/>
      </c>
      <c r="GG30" s="40" t="str">
        <f>IF(SUM(FU30,FY30)&gt;0,SUM(FU30,FY30),"")</f>
        <v/>
      </c>
      <c r="GH30" s="40" t="str">
        <f>IF(SUM(FT30:FU30,FW30:FY30,GA30)-SUM(FV30,FZ30)&gt;0,SUM(FT30:FU30,FW30:FY30,GA30)-SUM(FV30,FZ30),"")</f>
        <v/>
      </c>
      <c r="GI30" s="40" t="str">
        <f>IF(SUM(GC30,GD30,GH30)&gt;0,SUM(GC30,GD30,GH30),"")</f>
        <v/>
      </c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1" t="str">
        <f>IF(SUM(GK30,GO30)&gt;0,SUM(GK30,GO30),"")</f>
        <v/>
      </c>
      <c r="HE30" s="11" t="str">
        <f>IF(SUM(GJ30:GK30,GM30:GO30,GQ30)-GL30-GP30&gt;0,SUM(GJ30:GK30,GM30:GO30,GQ30)-GL30-GP30,"")</f>
        <v/>
      </c>
      <c r="HF30" s="11" t="str">
        <f>IF(SUM(GR30:GS30,GU30)-GT30&gt;0,SUM(GR30:GS30,GU30)-GT30,"")</f>
        <v/>
      </c>
      <c r="HG30" s="11" t="str">
        <f>IF(SUM(GK30,GO30,GS30)&gt;0,SUM(GK30,GO30,GS30),"")</f>
        <v/>
      </c>
      <c r="HH30" s="11" t="str">
        <f>IF(SUM(HE30,HF30)&gt;0,SUM(HE30,HF30),"")</f>
        <v/>
      </c>
      <c r="HI30" s="11" t="str">
        <f>IF(SUM(GW30,HA30)&gt;0,SUM(GW30,HA30),"")</f>
        <v/>
      </c>
      <c r="HJ30" s="11" t="str">
        <f>IF(SUM(GV30:GW30,GY30:HA30,HC30)-SUM(GX30,HB30)&gt;0,SUM(GV30:GW30,GY30:HA30,HC30)-SUM(GX30,HB30),"")</f>
        <v/>
      </c>
      <c r="HK30" s="11" t="str">
        <f>IF(SUM(HE30,HF30,HJ30)&gt;0,SUM(HE30,HF30,HJ30),"")</f>
        <v/>
      </c>
      <c r="HL30" s="17"/>
      <c r="HM30" s="17"/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40" t="str">
        <f>IF(SUM(HM30,HQ30)&gt;0,SUM(HM30,HQ30),"")</f>
        <v/>
      </c>
      <c r="IG30" s="40" t="str">
        <f>IF(SUM(HL30:HM30,HO30:HQ30,HS30)-HN30-HR30&gt;0,SUM(HL30:HM30,HO30:HQ30,HS30)-HN30-HR30,"")</f>
        <v/>
      </c>
      <c r="IH30" s="40" t="str">
        <f>IF(SUM(HT30:HU30,HW30)-HV30&gt;0,SUM(HT30:HU30,HW30)-HV30,"")</f>
        <v/>
      </c>
      <c r="II30" s="40" t="str">
        <f>IF(SUM(HM30,HQ30,HU30)&gt;0,SUM(HM30,HQ30,HU30),"")</f>
        <v/>
      </c>
      <c r="IJ30" s="40" t="str">
        <f>IF(SUM(IG30,IH30)&gt;0,SUM(IG30,IH30),"")</f>
        <v/>
      </c>
      <c r="IK30" s="40" t="str">
        <f>IF(SUM(HY30,IC30)&gt;0,SUM(HY30,IC30),"")</f>
        <v/>
      </c>
      <c r="IL30" s="40" t="str">
        <f>IF(SUM(HX30:HY30,IA30:IC30,IE30)-SUM(HZ30,ID30)&gt;0,SUM(HX30:HY30,IA30:IC30,IE30)-SUM(HZ30,ID30),"")</f>
        <v/>
      </c>
      <c r="IM30" s="40" t="str">
        <f>IF(SUM(IG30,IH30,IL30)&gt;0,SUM(IG30,IH30,IL30),"")</f>
        <v/>
      </c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1" t="str">
        <f>IF(SUM(IO30,IS30)&gt;0,SUM(IO30,IS30),"")</f>
        <v/>
      </c>
      <c r="JI30" s="11" t="str">
        <f>IF(SUM(IN30:IO30,IQ30:IS30,IU30)-IP30-IT30&gt;0,SUM(IN30:IO30,IQ30:IS30,IU30)-IP30-IT30,"")</f>
        <v/>
      </c>
      <c r="JJ30" s="11" t="str">
        <f>IF(SUM(IV30:IW30,IY30)-IX30&gt;0,SUM(IV30:IW30,IY30)-IX30,"")</f>
        <v/>
      </c>
      <c r="JK30" s="11" t="str">
        <f>IF(SUM(IO30,IS30,IW30)&gt;0,SUM(IO30,IS30,IW30),"")</f>
        <v/>
      </c>
      <c r="JL30" s="11" t="str">
        <f>IF(SUM(JI30,JJ30)&gt;0,SUM(JI30,JJ30),"")</f>
        <v/>
      </c>
      <c r="JM30" s="11" t="str">
        <f>IF(SUM(JA30,JE30)&gt;0,SUM(JA30,JE30),"")</f>
        <v/>
      </c>
      <c r="JN30" s="11" t="str">
        <f>IF(SUM(IZ30:JA30,JC30:JE30,JG30)-SUM(JB30,JF30)&gt;0,SUM(IZ30:JA30,JC30:JE30,JG30)-SUM(JB30,JF30),"")</f>
        <v/>
      </c>
      <c r="JO30" s="11" t="str">
        <f>IF(SUM(JI30,JJ30,JN30)&gt;0,SUM(JI30,JJ30,JN30),"")</f>
        <v/>
      </c>
      <c r="JP30" s="17"/>
      <c r="JQ30" s="17"/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40" t="str">
        <f>IF(SUM(JQ30,JU30)&gt;0,SUM(JQ30,JU30),"")</f>
        <v/>
      </c>
      <c r="KK30" s="40" t="str">
        <f>IF(SUM(JP30:JQ30,JS30:JU30,JW30)-JR30-JV30&gt;0,SUM(JP30:JQ30,JS30:JU30,JW30)-JR30-JV30,"")</f>
        <v/>
      </c>
      <c r="KL30" s="40" t="str">
        <f>IF(SUM(JX30:JY30,KA30)-JZ30&gt;0,SUM(JX30:JY30,KA30)-JZ30,"")</f>
        <v/>
      </c>
      <c r="KM30" s="40" t="str">
        <f>IF(SUM(JQ30,JU30,JY30)&gt;0,SUM(JQ30,JU30,JY30),"")</f>
        <v/>
      </c>
      <c r="KN30" s="40" t="str">
        <f>IF(SUM(KK30,KL30)&gt;0,SUM(KK30,KL30),"")</f>
        <v/>
      </c>
      <c r="KO30" s="40" t="str">
        <f>IF(SUM(KC30,KG30)&gt;0,SUM(KC30,KG30),"")</f>
        <v/>
      </c>
      <c r="KP30" s="40" t="str">
        <f>IF(SUM(KB30:KC30,KE30:KG30,KI30)-SUM(KD30,KH30)&gt;0,SUM(KB30:KC30,KE30:KG30,KI30)-SUM(KD30,KH30),"")</f>
        <v/>
      </c>
      <c r="KQ30" s="40" t="str">
        <f>IF(SUM(KK30,KL30,KP30)&gt;0,SUM(KK30,KL30,KP30),"")</f>
        <v/>
      </c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1" t="str">
        <f>IF(SUM(KS30,KW30)&gt;0,SUM(KS30,KW30),"")</f>
        <v/>
      </c>
      <c r="LM30" s="11" t="str">
        <f>IF(SUM(KR30:KS30,KU30:KW30,KY30)-KT30-KX30&gt;0,SUM(KR30:KS30,KU30:KW30,KY30)-KT30-KX30,"")</f>
        <v/>
      </c>
      <c r="LN30" s="11" t="str">
        <f>IF(SUM(KZ30:LA30,LC30)-LB30&gt;0,SUM(KZ30:LA30,LC30)-LB30,"")</f>
        <v/>
      </c>
      <c r="LO30" s="11" t="str">
        <f>IF(SUM(KS30,KW30,LA30)&gt;0,SUM(KS30,KW30,LA30),"")</f>
        <v/>
      </c>
      <c r="LP30" s="11" t="str">
        <f>IF(SUM(LM30,LN30)&gt;0,SUM(LM30,LN30),"")</f>
        <v/>
      </c>
      <c r="LQ30" s="11" t="str">
        <f>IF(SUM(LE30,LI30)&gt;0,SUM(LE30,LI30),"")</f>
        <v/>
      </c>
      <c r="LR30" s="11" t="str">
        <f>IF(SUM(LD30:LE30,LG30:LI30,LK30)-SUM(LF30,LJ30)&gt;0,SUM(LD30:LE30,LG30:LI30,LK30)-SUM(LF30,LJ30),"")</f>
        <v/>
      </c>
      <c r="LS30" s="11" t="str">
        <f>IF(SUM(LM30,LN30,LR30)&gt;0,SUM(LM30,LN30,LR30),"")</f>
        <v/>
      </c>
      <c r="LT30" s="17"/>
      <c r="LU30" s="17"/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40" t="str">
        <f>IF(SUM(LU30,LY30)&gt;0,SUM(LU30,LY30),"")</f>
        <v/>
      </c>
      <c r="MO30" s="40" t="str">
        <f>IF(SUM(LT30:LU30,LW30:LY30,MA30)-LV30-LZ30&gt;0,SUM(LT30:LU30,LW30:LY30,MA30)-LV30-LZ30,"")</f>
        <v/>
      </c>
      <c r="MP30" s="40" t="str">
        <f>IF(SUM(MB30:MC30,ME30)-MD30&gt;0,SUM(MB30:MC30,ME30)-MD30,"")</f>
        <v/>
      </c>
      <c r="MQ30" s="40" t="str">
        <f>IF(SUM(LU30,LY30,MC30)&gt;0,SUM(LU30,LY30,MC30),"")</f>
        <v/>
      </c>
      <c r="MR30" s="40" t="str">
        <f>IF(SUM(MO30,MP30)&gt;0,SUM(MO30,MP30),"")</f>
        <v/>
      </c>
      <c r="MS30" s="40" t="str">
        <f>IF(SUM(MG30,MK30)&gt;0,SUM(MG30,MK30),"")</f>
        <v/>
      </c>
      <c r="MT30" s="40" t="str">
        <f>IF(SUM(MF30:MG30,MI30:MK30,MM30)-SUM(MH30,ML30)&gt;0,SUM(MF30:MG30,MI30:MK30,MM30)-SUM(MH30,ML30),"")</f>
        <v/>
      </c>
      <c r="MU30" s="40" t="str">
        <f>IF(SUM(MO30,MP30,MT30)&gt;0,SUM(MO30,MP30,MT30),"")</f>
        <v/>
      </c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1" t="str">
        <f>IF(SUM(MW30,NA30)&gt;0,SUM(MW30,NA30),"")</f>
        <v/>
      </c>
      <c r="NQ30" s="11" t="str">
        <f>IF(SUM(MV30:MW30,MY30:NA30,NC30)-MX30-NB30&gt;0,SUM(MV30:MW30,MY30:NA30,NC30)-MX30-NB30,"")</f>
        <v/>
      </c>
      <c r="NR30" s="11" t="str">
        <f>IF(SUM(ND30:NE30,NG30)-NF30&gt;0,SUM(ND30:NE30,NG30)-NF30,"")</f>
        <v/>
      </c>
      <c r="NS30" s="11" t="str">
        <f>IF(SUM(MW30,NA30,NE30)&gt;0,SUM(MW30,NA30,NE30),"")</f>
        <v/>
      </c>
      <c r="NT30" s="11" t="str">
        <f>IF(SUM(NQ30,NR30)&gt;0,SUM(NQ30,NR30),"")</f>
        <v/>
      </c>
      <c r="NU30" s="11" t="str">
        <f>IF(SUM(NI30,NM30)&gt;0,SUM(NI30,NM30),"")</f>
        <v/>
      </c>
      <c r="NV30" s="11" t="str">
        <f>IF(SUM(NH30:NI30,NK30:NM30,NO30)-SUM(NJ30,NN30)&gt;0,SUM(NH30:NI30,NK30:NM30,NO30)-SUM(NJ30,NN30),"")</f>
        <v/>
      </c>
      <c r="NW30" s="11" t="str">
        <f>IF(SUM(NQ30,NR30,NV30)&gt;0,SUM(NQ30,NR30,NV30),"")</f>
        <v/>
      </c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40" t="str">
        <f>IF(SUM(NY30,OC30)&gt;0,SUM(NY30,OC30),"")</f>
        <v/>
      </c>
      <c r="OS30" s="40" t="str">
        <f>IF(SUM(NX30:NY30,OA30:OC30,OE30)-NZ30-OD30&gt;0,SUM(NX30:NY30,OA30:OC30,OE30)-NZ30-OD30,"")</f>
        <v/>
      </c>
      <c r="OT30" s="40" t="str">
        <f>IF(SUM(OF30:OG30,OI30)-OH30&gt;0,SUM(OF30:OG30,OI30)-OH30,"")</f>
        <v/>
      </c>
      <c r="OU30" s="40" t="str">
        <f>IF(SUM(NY30,OC30,OG30)&gt;0,SUM(NY30,OC30,OG30),"")</f>
        <v/>
      </c>
      <c r="OV30" s="40" t="str">
        <f>IF(SUM(OS30,OT30)&gt;0,SUM(OS30,OT30),"")</f>
        <v/>
      </c>
      <c r="OW30" s="40" t="str">
        <f>IF(SUM(OK30,OO30)&gt;0,SUM(OK30,OO30),"")</f>
        <v/>
      </c>
      <c r="OX30" s="40" t="str">
        <f>IF(SUM(OJ30:OK30,OM30:OO30,OQ30)-SUM(OL30,OP30)&gt;0,SUM(OJ30:OK30,OM30:OO30,OQ30)-SUM(OL30,OP30),"")</f>
        <v/>
      </c>
      <c r="OY30" s="40" t="str">
        <f>IF(SUM(OS30,OT30,OX30)&gt;0,SUM(OS30,OT30,OX30),"")</f>
        <v/>
      </c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1" t="str">
        <f>IF(SUM(PA30,PE30)&gt;0,SUM(PA30,PE30),"")</f>
        <v/>
      </c>
      <c r="PU30" s="11" t="str">
        <f>IF(SUM(OZ30:PA30,PC30:PE30,PG30)-PB30-PF30&gt;0,SUM(OZ30:PA30,PC30:PE30,PG30)-PB30-PF30,"")</f>
        <v/>
      </c>
      <c r="PV30" s="11" t="str">
        <f>IF(SUM(PH30:PI30,PK30)-PJ30&gt;0,SUM(PH30:PI30,PK30)-PJ30,"")</f>
        <v/>
      </c>
      <c r="PW30" s="11" t="str">
        <f>IF(SUM(PA30,PE30,PI30)&gt;0,SUM(PA30,PE30,PI30),"")</f>
        <v/>
      </c>
      <c r="PX30" s="11" t="str">
        <f>IF(SUM(PU30,PV30)&gt;0,SUM(PU30,PV30),"")</f>
        <v/>
      </c>
      <c r="PY30" s="11" t="str">
        <f>IF(SUM(PM30,PQ30)&gt;0,SUM(PM30,PQ30),"")</f>
        <v/>
      </c>
      <c r="PZ30" s="11" t="str">
        <f>IF(SUM(PL30:PM30,PO30:PQ30,PS30)-SUM(PN30,PR30)&gt;0,SUM(PL30:PM30,PO30:PQ30,PS30)-SUM(PN30,PR30),"")</f>
        <v/>
      </c>
      <c r="QA30" s="11" t="str">
        <f>IF(SUM(PU30,PV30,PZ30)&gt;0,SUM(PU30,PV30,PZ30),"")</f>
        <v/>
      </c>
      <c r="QB30" s="17"/>
      <c r="QC30" s="17"/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40" t="str">
        <f>IF(SUM(QC30,QG30)&gt;0,SUM(QC30,QG30),"")</f>
        <v/>
      </c>
      <c r="QW30" s="40" t="str">
        <f>IF(SUM(QB30:QC30,QE30:QG30,QI30)-QD30-QH30&gt;0,SUM(QB30:QC30,QE30:QG30,QI30)-QD30-QH30,"")</f>
        <v/>
      </c>
      <c r="QX30" s="40" t="str">
        <f>IF(SUM(QJ30:QK30,QM30)-QL30&gt;0,SUM(QJ30:QK30,QM30)-QL30,"")</f>
        <v/>
      </c>
      <c r="QY30" s="40" t="str">
        <f>IF(SUM(QC30,QG30,QK30)&gt;0,SUM(QC30,QG30,QK30),"")</f>
        <v/>
      </c>
      <c r="QZ30" s="40" t="str">
        <f>IF(SUM(QW30,QX30)&gt;0,SUM(QW30,QX30),"")</f>
        <v/>
      </c>
      <c r="RA30" s="40" t="str">
        <f>IF(SUM(QO30,QS30)&gt;0,SUM(QO30,QS30),"")</f>
        <v/>
      </c>
      <c r="RB30" s="40" t="str">
        <f>IF(SUM(QN30:QO30,QQ30:QS30,QU30)-SUM(QP30,QT30)&gt;0,SUM(QN30:QO30,QQ30:QS30,QU30)-SUM(QP30,QT30),"")</f>
        <v/>
      </c>
      <c r="RC30" s="40" t="str">
        <f>IF(SUM(QW30,QX30,RB30)&gt;0,SUM(QW30,QX30,RB30),"")</f>
        <v/>
      </c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1" t="str">
        <f>IF(SUM(RE30,RI30)&gt;0,SUM(RE30,RI30),"")</f>
        <v/>
      </c>
      <c r="RY30" s="11" t="str">
        <f>IF(SUM(RD30:RE30,RG30:RI30,RK30)-RF30-RJ30&gt;0,SUM(RD30:RE30,RG30:RI30,RK30)-RF30-RJ30,"")</f>
        <v/>
      </c>
      <c r="RZ30" s="11" t="str">
        <f>IF(SUM(RL30:RM30,RO30)-RN30&gt;0,SUM(RL30:RM30,RO30)-RN30,"")</f>
        <v/>
      </c>
      <c r="SA30" s="11" t="str">
        <f>IF(SUM(RE30,RI30,RM30)&gt;0,SUM(RE30,RI30,RM30),"")</f>
        <v/>
      </c>
      <c r="SB30" s="11" t="str">
        <f>IF(SUM(RY30,RZ30)&gt;0,SUM(RY30,RZ30),"")</f>
        <v/>
      </c>
      <c r="SC30" s="11" t="str">
        <f>IF(SUM(RQ30,RU30)&gt;0,SUM(RQ30,RU30),"")</f>
        <v/>
      </c>
      <c r="SD30" s="11" t="str">
        <f>IF(SUM(RP30:RQ30,RS30:RU30,RW30)-SUM(RR30,RV30)&gt;0,SUM(RP30:RQ30,RS30:RU30,RW30)-SUM(RR30,RV30),"")</f>
        <v/>
      </c>
      <c r="SE30" s="11" t="str">
        <f>IF(SUM(RY30,RZ30,SD30)&gt;0,SUM(RY30,RZ30,SD30),"")</f>
        <v/>
      </c>
      <c r="SF30" s="17"/>
      <c r="SG30" s="17"/>
      <c r="SH30" s="17"/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40" t="str">
        <f>IF(SUM(SG30,SK30)&gt;0,SUM(SG30,SK30),"")</f>
        <v/>
      </c>
      <c r="TA30" s="40" t="str">
        <f>IF(SUM(SF30:SG30,SI30:SK30,SM30)-SH30-SL30&gt;0,SUM(SF30:SG30,SI30:SK30,SM30)-SH30-SL30,"")</f>
        <v/>
      </c>
      <c r="TB30" s="40" t="str">
        <f>IF(SUM(SN30:SO30,SQ30)-SP30&gt;0,SUM(SN30:SO30,SQ30)-SP30,"")</f>
        <v/>
      </c>
      <c r="TC30" s="40" t="str">
        <f>IF(SUM(SG30,SK30,SO30)&gt;0,SUM(SG30,SK30,SO30),"")</f>
        <v/>
      </c>
      <c r="TD30" s="40" t="str">
        <f>IF(SUM(TA30,TB30)&gt;0,SUM(TA30,TB30),"")</f>
        <v/>
      </c>
      <c r="TE30" s="40" t="str">
        <f>IF(SUM(SS30,SW30)&gt;0,SUM(SS30,SW30),"")</f>
        <v/>
      </c>
      <c r="TF30" s="40" t="str">
        <f>IF(SUM(SR30:SS30,SU30:SW30,SY30)-SUM(ST30,SX30)&gt;0,SUM(SR30:SS30,SU30:SW30,SY30)-SUM(ST30,SX30),"")</f>
        <v/>
      </c>
      <c r="TG30" s="40" t="str">
        <f>IF(SUM(TA30,TB30,TF30)&gt;0,SUM(TA30,TB30,TF30),"")</f>
        <v/>
      </c>
      <c r="TH30" s="26">
        <f>IF($CS30="P",BY30,(BY30+AV30)/2)</f>
        <v>16.899999999999999</v>
      </c>
      <c r="TI30" s="26">
        <f>IF($CS30="P",BZ30,(BZ30+AW30)/2)</f>
        <v>5.25</v>
      </c>
      <c r="TJ30" s="26">
        <f>IF($CS30="P",CA30,(CA30+AX30)/2)</f>
        <v>0</v>
      </c>
      <c r="TK30" s="26">
        <f>IF($CS30="P",CB30,(CB30+AY30)/2)</f>
        <v>0</v>
      </c>
      <c r="TL30" s="26">
        <f>IF($CS30="P",CC30,(CC30+AZ30)/2)</f>
        <v>15.3</v>
      </c>
      <c r="TM30" s="26">
        <f>IF($CS30="P",CD30,(CD30+BA30)/2)</f>
        <v>4</v>
      </c>
      <c r="TN30" s="26">
        <f>IF($CS30="P",CE30,(CE30+BB30)/2)</f>
        <v>0</v>
      </c>
      <c r="TO30" s="26">
        <f>IF($CS30="P",CF30,(CF30+BC30)/2)</f>
        <v>0.15</v>
      </c>
      <c r="TP30" s="26">
        <f>IF($CS30="P",CG30,(CG30+BD30)/2)</f>
        <v>0</v>
      </c>
      <c r="TQ30" s="26">
        <f>IF($CS30="P",CH30,(CH30+BE30)/2)</f>
        <v>0</v>
      </c>
      <c r="TR30" s="26">
        <f>IF($CS30="P",CI30,(CI30+BF30)/2)</f>
        <v>0</v>
      </c>
      <c r="TS30" s="26">
        <f>IF($CS30="P",CJ30,(CJ30+BG30)/2)</f>
        <v>0</v>
      </c>
      <c r="TT30" s="26">
        <f>IF($CS30="P",CK30,(CK30+BH30)/2)</f>
        <v>0</v>
      </c>
      <c r="TU30" s="26">
        <f>IF($CS30="P",CL30,(CL30+BI30)/2)</f>
        <v>0</v>
      </c>
      <c r="TV30" s="26">
        <f>IF($CS30="P",CM30,(CM30+BJ30)/2)</f>
        <v>0</v>
      </c>
      <c r="TW30" s="26">
        <f>IF($CS30="P",CN30,(CN30+BK30)/2)</f>
        <v>0</v>
      </c>
      <c r="TX30" s="26">
        <f>IF($CS30="P",CO30,(CO30+BL30)/2)</f>
        <v>0</v>
      </c>
      <c r="TY30" s="26">
        <f>IF($CS30="P",CP30,(CP30+BM30)/2)</f>
        <v>0</v>
      </c>
      <c r="TZ30" s="26">
        <f>IF($CS30="P",CQ30,(CQ30+BN30)/2)</f>
        <v>0</v>
      </c>
      <c r="UA30" s="26">
        <f>IF($CS30="P",CR30,(CR30+BO30)/2)</f>
        <v>0</v>
      </c>
      <c r="UB30" s="28" t="s">
        <v>53</v>
      </c>
      <c r="UC30" s="11">
        <f>IF(SUM(TI30,TM30)&gt;0,SUM(TI30,TM30),"")</f>
        <v>9.25</v>
      </c>
      <c r="UD30" s="11">
        <f>IF(SUM(TH30:TI30,TK30:TM30,TO30)-TJ30-TN30&gt;0,SUM(TH30:TI30,TK30:TM30,TO30)-TJ30-TN30,"")</f>
        <v>41.6</v>
      </c>
      <c r="UE30" s="11" t="str">
        <f>IF(SUM(TP30:TQ30,TS30)-TR30&gt;0,SUM(TP30:TQ30,TS30)-TR30,"")</f>
        <v/>
      </c>
      <c r="UF30" s="11">
        <f>IF(SUM(TI30,TM30,TQ30)&gt;0,SUM(TI30,TM30,TQ30),"")</f>
        <v>9.25</v>
      </c>
      <c r="UG30" s="11">
        <f>IF(SUM(UD30,UE30)&gt;0,SUM(UD30,UE30),"")</f>
        <v>41.6</v>
      </c>
      <c r="UH30" s="11" t="str">
        <f>IF(SUM(TU30,TY30)&gt;0,SUM(TU30,TY30),"")</f>
        <v/>
      </c>
      <c r="UI30" s="11" t="str">
        <f>IF(SUM(TT30:TU30,TW30:TY30,UA30)-SUM(TV30,TZ30)&gt;0,SUM(TT30:TU30,TW30:TY30,UA30)-SUM(TV30,TZ30),"")</f>
        <v/>
      </c>
      <c r="UJ30" s="11">
        <f>IF(SUM(UD30,UE30,UI30)&gt;0,SUM(UD30,UE30,UI30),"")</f>
        <v>41.6</v>
      </c>
    </row>
    <row r="31" spans="1:556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181</v>
      </c>
      <c r="C31" s="4" t="s">
        <v>6</v>
      </c>
      <c r="D31" s="4">
        <v>2004</v>
      </c>
      <c r="E31" s="9">
        <f>SUM(J31:P31)+SUM(J31:M31)*0.0000001+SUM(J31)*0.0000000000001</f>
        <v>81.450008145004617</v>
      </c>
      <c r="F31" s="3" t="str">
        <f>IF(OR(AND(AN31&gt;=AU$34,AO31&gt;=AU$38,AN31&lt;&gt;"",AM31=""),AND(AS31&gt;=AU$34,AT31&gt;=AU$38,AS31&lt;&gt;"",AM31=""),AND(BQ31&gt;=BX$34,BR31&gt;=BX$38,BQ31&lt;&gt;"",BP31=""),AND(BV31&gt;=BX$34,BW31&gt;=BX$38,BV31&lt;&gt;"",BP31=""),AND(CT31&gt;=DA$34,CU31&gt;=DA$38,CT31&lt;&gt;"",CS31=""),AND(CY31&gt;=DA$34,CZ31&gt;=DA$38,CY31&lt;&gt;""),AND(DX31&gt;=EE$34,DY31&gt;=EE$38,DX31&lt;&gt;""),AND(EC31&gt;=EE$34,ED31&gt;=EE$38,EC31&lt;&gt;""),AND(EZ31&gt;=FG$34,FA31&gt;=FG$38,EZ31&lt;&gt;""),AND(FE31&gt;=FG$34,FF31&gt;=FG$38,FE31&lt;&gt;""),AND(GB31&gt;=GI$34,GC31&gt;=GI$38,GB31&lt;&gt;""),AND(GG31&gt;=GI$34,GH31&gt;=GI$38,GG31&lt;&gt;""),AND(HD31&gt;=HK$34,HE31&gt;=HK$38,HD31&lt;&gt;""),AND(HI31&gt;=HK$34,HJ31&gt;=HK$38,HI31&lt;&gt;""),AND(IF31&gt;=IM$34,IG31&gt;=IM$38,IF31&lt;&gt;""),AND(IK31&gt;=IM$34,IL31&gt;=IM$38,IK31&lt;&gt;""),AND(JH31&gt;=JO$34,JI31&gt;=JO$38,JH31&lt;&gt;""),AND(JM31&gt;=JO$34,JN31&gt;=JO$38,JM31&lt;&gt;""),AND(KJ31&gt;=KQ$34,KK31&gt;=KQ$38,KJ31&lt;&gt;""),AND(KO31&gt;=KQ$34,KP31&gt;=KQ$38,KO31&lt;&gt;""),AND(LL31&gt;=LS$34,LM31&gt;=LS$38,LL31&lt;&gt;""),AND(LQ31&gt;=LS$34,LR31&gt;=LS$38,LQ31&lt;&gt;""),AND(MN31&gt;=MU$34,MO31&gt;=MU$38,MN31&lt;&gt;""),AND(MS31&gt;=MU$34,MT31&gt;=MU$38,MS31&lt;&gt;""),AND(NP31&gt;=NW$34,NQ31&gt;=NW$38,NP31&lt;&gt;""),AND(NU31&gt;=NW$34,NV31&gt;=NW$38,NU31&lt;&gt;""),AND(OR31&gt;=OY$34,OS31&gt;=OY$38,OR31&lt;&gt;""),AND(OW31&gt;=OY$34,OX31&gt;=OY$38,OW31&lt;&gt;""),AND(PT31&gt;=QA$34,PU31&gt;=QA$38,PT31&lt;&gt;""),AND(PY31&gt;=QA$34,PZ31&gt;=QA$38,PY31&lt;&gt;""),AND(QV31&gt;=RC$34,QW31&gt;=RC$38,QV31&lt;&gt;""),AND(RA31&gt;=RC$34,RB31&gt;=RC$38,RA31&lt;&gt;""),AND(RX31&gt;=SE$34,RY31&gt;=SE$38,RX31&lt;&gt;""),AND(SC31&gt;=SE$34,SD31&gt;=SE$38,SC31&lt;&gt;""),AND(SZ31&gt;=TG$34,TA31&gt;=TG$38,SZ31&lt;&gt;""),AND(TF31&gt;=TG$34,TG31&gt;=TG$38,TF31&lt;&gt;"")),"P","")</f>
        <v/>
      </c>
      <c r="G31" s="3" t="str">
        <f>IF(OR(AND(AO31&gt;=AU$38,AO31&lt;&gt;"",AM31=""),AND(AT31&gt;=AU$38,AT31&lt;&gt;"",AM31=""),AND(BR31&gt;=BX$38,BR31&lt;&gt;"",BP31=""),AND(BW31&gt;=BX$38,BW31&lt;&gt;"",BP31=""),AND(CU31&gt;=DA$38,CU31&lt;&gt;"",CS31=""),AND(CZ31&gt;=DA$38,CZ31&lt;&gt;"",CS31=""),AND(DY31&gt;=EE$38,DY31&lt;&gt;""),AND(ED31&gt;=EE$38,ED31&lt;&gt;""),AND(FA31&gt;=FG$38,FA31&lt;&gt;""),AND(FF31&gt;=FG$38,FF31&lt;&gt;""),AND(GC31&gt;=GI$38,GC31&lt;&gt;""),AND(GH31&gt;=GI$38,GH31&lt;&gt;""),AND(HE31&gt;=HK$38,HE31&lt;&gt;""),AND(HJ31&gt;=HK$38,HJ31&lt;&gt;""),AND(IG31&gt;=IM$38,IG31&lt;&gt;""),AND(IL31&gt;=IM$38,IL31&lt;&gt;""),AND(JI31&gt;=JO$38,JI31&lt;&gt;""),AND(JN31&gt;=JO$38,JN31&lt;&gt;""),AND(KK31&gt;=KQ$38,KK31&lt;&gt;""),AND(KP31&gt;=KQ$38,KP31&lt;&gt;""),AND(LM31&gt;=LS$38,LM31&lt;&gt;""),AND(LR31&gt;=LS$38,LR31&lt;&gt;""),AND(MO31&gt;=MU$38,MO31&lt;&gt;""),AND(MT31&gt;=MU$38,MT31&lt;&gt;""),AND(NQ31&gt;=NW$38,NQ31&lt;&gt;""),AND(NV31&gt;=NW$38,NV31&lt;&gt;""),AND(OS31&gt;=OY$38,OS31&lt;&gt;""),AND(OX31&gt;=OY$38,OX31&lt;&gt;""),AND(PU31&gt;=QA$38,PU31&lt;&gt;""),AND(PZ31&gt;=QA$38,PZ31&lt;&gt;""),AND(QW31&gt;=RC$38,QW31&lt;&gt;""),AND(RB31&gt;=RC$38,RB31&lt;&gt;""),AND(RY31&gt;=SE$38,RY31&lt;&gt;""),AND(SD31&gt;=SE$38,SD31&lt;&gt;""),AND(TA31&gt;=TG$38,TA31&lt;&gt;""),AND(TG31&gt;=TG$38,TG31&lt;&gt;"")),"P","")</f>
        <v/>
      </c>
      <c r="H31" s="36" t="str">
        <f>IF(AND(G31="P",F31=""),"No DD",IF(OR(AND(AQ31&gt;=AU$37,AR31&gt;=AU$41,AQ31&lt;&gt;"",AM31=""),AND(AS31&gt;=AU$37,AT31&gt;=AU$41,AS31&lt;&gt;"",AM31=""),AND(BT31&gt;=BX$37,BU31&gt;=BX$41,BT31&lt;&gt;"",BP31=""),AND(BV31&gt;=BX$37,BW31&gt;=BX$41,BV31&lt;&gt;"",BP31=""),AND(CW31&gt;=DA$37,CX31&gt;=DA$41,CW31&lt;&gt;"",CS31=""),AND(CY31&gt;=DA$37,CZ31&gt;=DA$41,CY31&lt;&gt;"",CS31=""),AND(EA31&gt;=EE$37,EB31&gt;=EE$41,EA31&lt;&gt;""),AND(EC31&gt;=EE$37,ED31&gt;=EE$41,EC31&lt;&gt;""),AND(FC31&gt;=FG$37,FD31&gt;=FG$41,FC31&lt;&gt;""),AND(FE31&gt;=FG$37,FF31&gt;=FG$41,FE31&lt;&gt;""),AND(GE31&gt;=GI$37,GF31&gt;=GI$41,GE31&lt;&gt;""),AND(GG31&gt;=GI$37,GH31&gt;=GI$41,GG31&lt;&gt;""),AND(HG31&gt;=HK$37,HH31&gt;=HK$41,HG31&lt;&gt;""),AND(HI31&gt;=HK$37,HJ31&gt;=HK$41,HI31&lt;&gt;""),AND(II31&gt;=IM$37,IJ31&gt;=IM$41,II31&lt;&gt;""),AND(IK31&gt;=IM$37,IL31&gt;=IM$41,IK31&lt;&gt;""),AND(JK31&gt;=JO$37,JL31&gt;=JO$41,JK31&lt;&gt;""),AND(JM31&gt;=JO$37,JN31&gt;=JO$41,JM31&lt;&gt;""),AND(KM31&gt;=KQ$37,KN31&gt;=KQ$41,KM31&lt;&gt;""),AND(KO31&gt;=KQ$37,KP31&gt;=KQ$41,KO31&lt;&gt;""),AND(LO31&gt;=LS$37,LP31&gt;=LS$41,LO31&lt;&gt;""),AND(LQ31&gt;=LS$37,LR31&gt;=LS$41,LQ31&lt;&gt;""),AND(MQ31&gt;=MU$37,MR31&gt;=MU$41,MQ31&lt;&gt;""),AND(MS31&gt;=MU$37,MT31&gt;=MU$41,MS31&lt;&gt;""),AND(NS31&gt;=NW$37,NT31&gt;=NW$41,NS31&lt;&gt;""),AND(NU31&gt;=NW$37,NV31&gt;=NW$41,NU31&lt;&gt;""),AND(OU31&gt;=OY$37,OV31&gt;=OY$41,OU31&lt;&gt;""),AND(OW31&gt;=OY$37,OX31&gt;=OY$41,OW31&lt;&gt;""),AND(PW31&gt;=QA$37,PX31&gt;=QA$41,PW31&lt;&gt;""),AND(PY31&gt;=QA$37,PZ31&gt;=QA$41,PY31&lt;&gt;""),AND(QY31&gt;=RC$37,QZ31&gt;=RC$41,QY31&lt;&gt;""),AND(RA31&gt;=RC$37,RB31&gt;=RC$41,RA31&lt;&gt;""),AND(SA31&gt;=SE$37,SB31&gt;=SE$41,SA31&lt;&gt;""),AND(SC31&gt;=SE$37,SD31&gt;=SE$41,SC31&lt;&gt;""),AND(TC31&gt;=TG$37,TD31&gt;=TG$41,TC31&lt;&gt;""),AND(TE31&gt;=TG$37,TF31&gt;=TG$41,TE31&lt;&gt;"")),"Merit",IF(OR(AND(AQ31&gt;=AU$36,AR31&gt;=AU$40,AQ31&lt;&gt;"",AM31=""),AND(AS31&gt;=AU$36,AT31&gt;=AU$40,AS31&lt;&gt;"",AM31=""),AND(BT31&gt;=BX$36,BU31&gt;=BX$40,BT31&lt;&gt;"",BP31=""),AND(BV31&gt;=BX$36,BW31&gt;=BX$40,BV31&lt;&gt;"",BP31=""),AND(CW31&gt;=DA$36,CX31&gt;=DA$40,CW31&lt;&gt;"",CS31=""),AND(CY31&gt;=DA$36,CZ31&gt;=DA$40,CY31&lt;&gt;"",CS31=""),AND(EA31&gt;=EE$36,EB31&gt;=EE$40,EA31&lt;&gt;""),AND(EC31&gt;=EE$36,ED31&gt;=EE$40,EC31&lt;&gt;""),AND(FC31&gt;=FG$36,FD31&gt;=FG$40,FC31&lt;&gt;""),AND(FE31&gt;=FG$36,FF31&gt;=FG$40,FE31&lt;&gt;""),AND(GE31&gt;=GI$36,GF31&gt;=GI$40,GE31&lt;&gt;""),AND(GG31&gt;=GI$36,GH31&gt;=GI$40,GG31&lt;&gt;""),AND(HG31&gt;=HK$36,HH31&gt;=HK$40,HG31&lt;&gt;""),AND(HI31&gt;=HK$36,HJ31&gt;=HK$40,HI31&lt;&gt;""),AND(II31&gt;=IM$36,IJ31&gt;=IM$40,II31&lt;&gt;""),AND(IK31&gt;=IM$36,IL31&gt;=IM$40,IK31&lt;&gt;""),AND(JK31&gt;=JO$36,JL31&gt;=JO$40,JK31&lt;&gt;""),AND(JM31&gt;=JO$36,JN31&gt;=JO$40,JM31&lt;&gt;""),AND(KM31&gt;=KQ$36,KN31&gt;=KQ$40,KM31&lt;&gt;""),AND(KO31&gt;=KQ$36,KP31&gt;=KQ$40,KO31&lt;&gt;""),AND(LO31&gt;=LS$36,LP31&gt;=LS$40,LO31&lt;&gt;""),AND(LQ31&gt;=LS$36,LR31&gt;=LS$40,LQ31&lt;&gt;""),AND(MQ31&gt;=MU$36,MR31&gt;=MU$40,MQ31&lt;&gt;""),AND(MS31&gt;=MU$36,MT31&gt;=MU$40,MS31&lt;&gt;""),AND(NS31&gt;=NW$36,NT31&gt;=NW$40,NS31&lt;&gt;""),AND(NU31&gt;=NW$36,NV31&gt;=NW$40,NU31&lt;&gt;""),AND(OU31&gt;=OY$36,OV31&gt;=OY$40,OU31&lt;&gt;""),AND(OW31&gt;=OY$36,OX31&gt;=OY$40,OW31&lt;&gt;""),AND(PW31&gt;=QA$36,PX31&gt;=QA$40,PW31&lt;&gt;""),AND(PY31&gt;=QA$36,PZ31&gt;=QA$40,PY31&lt;&gt;""),AND(QY31&gt;=RC$36,QZ31&gt;=RC$40,QY31&lt;&gt;""),AND(RA31&gt;=RC$36,RB31&gt;=RC$40,RA31&lt;&gt;""),AND(SA31&gt;=SE$36,SB31&gt;=SE$40,SA31&lt;&gt;""),AND(SC31&gt;=SE$36,SD31&gt;=SE$40,SC31&lt;&gt;""),AND(TC31&gt;=TG$36,TD31&gt;=TG$40,TC31&lt;&gt;""),AND(TE31&gt;=TG$36,TF31&gt;=TG$40,TE31&lt;&gt;"")),"Excellence",IF(I31="P","Worlds Team",IF(F31="P","National Team","")))))</f>
        <v/>
      </c>
      <c r="I31" s="3" t="str">
        <f>IF(OR(AND(AQ31&gt;=AU$35,AR31&gt;=AU$39,AQ31&lt;&gt;"",AM31=""),AND(AS31&gt;=AU$35,AT31&gt;=AU$39,AS31&lt;&gt;"",AM31=""),AND(BT31&gt;=BX$35,BU31&gt;=BX$39,BT31&lt;&gt;"",BP31=""),AND(BV31&gt;=BX$35,BW31&gt;=BX$39,BV31&lt;&gt;"",BP31=""),AND(CW31&gt;=DA$35,CX31&gt;=DA$39,CW31&lt;&gt;"",CS31=""),AND(CY31&gt;=DA$35,CZ31&gt;=DA$39,CY31&lt;&gt;"",CS31=""),AND(EA31&gt;=EE$35,EB31&gt;=EE$39,EA31&lt;&gt;""),AND(EC31&gt;=EE$35,ED31&gt;=EE$39,EC31&lt;&gt;""),AND(FC31&gt;=FG$35,FD31&gt;=FG$39,FC31&lt;&gt;""),AND(FE31&gt;=FG$35,FF31&gt;=FG$39,FE31&lt;&gt;""),AND(GE31&gt;=GI$35,GF31&gt;=GI$39,GE31&lt;&gt;""),AND(GG31&gt;=GI$35,GH31&gt;=GI$39,GG31&lt;&gt;""),AND(HG31&gt;=HK$35,HH31&gt;=HK$39,HG31&lt;&gt;""),AND(HI31&gt;=HK$35,HJ31&gt;=HK$39,HI31&lt;&gt;""),AND(II31&gt;=IM$35,IJ31&gt;=IM$39,II31&lt;&gt;""),AND(IK31&gt;=IM$35,IL31&gt;=IM$39,IK31&lt;&gt;""),AND(JK31&gt;=JO$35,JL31&gt;=JO$39,JK31&lt;&gt;""),AND(JM31&gt;=JO$35,JN31&gt;=JO$39,JM31&lt;&gt;""),AND(KM31&gt;=KQ$35,KN31&gt;=KQ$39,KM31&lt;&gt;""),AND(KO31&gt;=KQ$35,KP31&gt;=KQ$39,KO31&lt;&gt;""),AND(LO31&gt;=LS$35,LP31&gt;=LS$39,LO31&lt;&gt;""),AND(LQ31&gt;=LS$35,LR31&gt;=LS$39,LQ31&lt;&gt;""),AND(MQ31&gt;=MU$35,MR31&gt;=MU$39,MQ31&lt;&gt;""),AND(MS31&gt;=MU$35,MT31&gt;=MU$39,MS31&lt;&gt;""),AND(NS31&gt;=NW$35,NT31&gt;=NW$39,NS31&lt;&gt;""),AND(NU31&gt;=NW$35,NV31&gt;=NW$39,NU31&lt;&gt;""),AND(OU31&gt;=OY$35,OV31&gt;=OY$39,OU31&lt;&gt;""),AND(OW31&gt;=OY$35,OX31&gt;=OY$39,OW31&lt;&gt;""),AND(PW31&gt;=QA$35,PX31&gt;=QA$39,PW31&lt;&gt;""),AND(PY31&gt;=QA$35,PZ31&gt;=QA$39,PY31&lt;&gt;""),AND(QY31&gt;=RC$35,QZ31&gt;=RC$39,QY31&lt;&gt;""),AND(RA31&gt;=RC$35,RB31&gt;=RC$39,RA31&lt;&gt;""),AND(SA31&gt;=SE$35,SB31&gt;=SE$39,SA31&lt;&gt;""),AND(SC31&gt;=SE$35,SD31&gt;=SE$39,SC31&lt;&gt;""),AND(TC31&gt;=TG$35,TD31&gt;=TG$39,TC31&lt;&gt;""),AND(TE31&gt;=TG$35,TF31&gt;=TG$39,TE31&lt;&gt;"")),"P","")</f>
        <v/>
      </c>
      <c r="J31" s="8">
        <f>IF(COUNT(AO31,BR31,CU31)&gt;0,LARGE((AO31,BR31,CU31),1),0)</f>
        <v>46.3</v>
      </c>
      <c r="K31" s="8" t="str">
        <f>IF(J31=0,"",IF(J31=CU31,$BY$1,IF(J31=BR31,$AV$1,IF(J31=AO31,$S$1,""))))</f>
        <v>2024 3rd Domestic Trial</v>
      </c>
      <c r="L31" s="8">
        <f>IF(COUNT(AO31,BR31,CU31)&gt;1,LARGE((AO31,BR31,CU31),2),0)</f>
        <v>35.15</v>
      </c>
      <c r="M31" s="8" t="str">
        <f>IF(K31=0,"",IF(AND(L31=J31,L31=AO31,K31=BR31),$S$1,IF(AND(L31=J31,L31=AO31,L31=CU31),$S$1,IF(AND(L31=J31,L31=CU31,L31=BR31),$AV$1,IF(L31=CU31,$BY$1,IF(L31=BR31,$AV$1,IF(L31=AO31,$S$1,"")))))))</f>
        <v>2025 Elite Canada</v>
      </c>
      <c r="N31" s="8">
        <f>IF(MAX(AT31,BW31,CZ31)&gt;0,MAX(AT31,BW31,CZ31),0)</f>
        <v>0</v>
      </c>
      <c r="O31" s="8" t="str">
        <f>IF(N31=0,"",IF(N31=CZ31,$BY$1,IF(N31=BW31,$AV$1,IF(N31=AT31,$S$1,""))))</f>
        <v/>
      </c>
      <c r="P31" s="8" t="str">
        <f>IF(MAX(DB31:DC31)&gt;0,MAX(DB31:DC31),"")</f>
        <v/>
      </c>
      <c r="Q31" s="11" t="str">
        <f>IF(P31="","",IF(P31=DB31,"("&amp;DB$2&amp;")",IF(P31=DC31,"("&amp;DC$2&amp;")")))</f>
        <v/>
      </c>
      <c r="R31" s="8" t="str">
        <f>IF(P31="","",IF(P31=DB31,IF(P31+IF(L31="",0,L31)=TA31,$SF$1,IF(P31+IF(L31="",0,L31)=RY31,$RD$1,IF(P31+IF(L31="",0,L31)=QW31,$QB$1,IF(P31+IF(L31="",0,L31)=PU31,$OZ$1,IF(P31+IF(L31="",0,L31)=OS31,$NX$1,IF(P31+IF(L31="",0,L31)=NQ31,$MV$1,IF(P31+IF(L31="",0,L31)=MO31,$LT$1,IF(P31+IF(L31="",0,L31)=LM31,$KR$1,IF(P31+IF(L31="",0,L31)=KK31,$JP$1,IF(P31+IF(L31="",0,L31)=JI31,$IN$1,IF(P31+IF(L31="",0,L31)=IG31,$HL$1,IF(P31+IF(L31="",0,L31)=HE31,$GJ$1,IF(P31+IF(L31="",0,L31)=GC31,$FH$1,IF(P31+IF(L31="",0,L31)=FA31,$EF$1,IF(P31+IF(L31="",0,L31)=DY31,$DD$1))))))))))))))),IF(P31=DC31,IF(P31+IF(N31="",0,N31)=TF31,$SF$1,IF(P31+IF(N31="",0,N31)=SD31,$RD$1,IF(P31+IF(N31="",0,N31)=RB31,$QB$1,IF(P31+IF(N31="",0,N31)=PZ31,$OZ$1,IF(P31+IF(N31="",0,N31)=OX31,$NX$1,IF(P31+IF(N31="",0,N31)=NV31,$MV$1,IF(P31+IF(N31="",0,N31)=MT31,$LT$1,IF(P31+IF(N31="",0,N31)=LR31,$KR$1,IF(P31+IF(N31="",0,N31)=KP31,$JP$1,IF(P31+IF(N31="",0,N31)=JN31,$IN$1,IF(P31+IF(N31="",0,N31)=IL31,$HL$1,IF(P31+IF(N31="",0,N31)=HJ31,$GJ$1,IF(P31+IF(N31="",0,N31)=GH31,$FH$1,IF(P31+IF(N31="",0,N31)=FF31,$EF$1,IF(P31+IF(N31="",0,N31)=ED31,$DD$1))))))))))))))))))</f>
        <v/>
      </c>
      <c r="S31" s="19">
        <v>16.7</v>
      </c>
      <c r="T31" s="19">
        <v>6</v>
      </c>
      <c r="U31" s="19">
        <v>1</v>
      </c>
      <c r="V31" s="19">
        <v>0</v>
      </c>
      <c r="W31" s="19">
        <v>18.8</v>
      </c>
      <c r="X31" s="19">
        <v>6.4</v>
      </c>
      <c r="Y31" s="19">
        <v>0.6</v>
      </c>
      <c r="Z31" s="19">
        <v>0</v>
      </c>
      <c r="AA31" s="19">
        <v>18.8</v>
      </c>
      <c r="AB31" s="19">
        <v>5.6</v>
      </c>
      <c r="AC31" s="19">
        <v>0.4</v>
      </c>
      <c r="AD31" s="19">
        <v>0</v>
      </c>
      <c r="AE31" s="19"/>
      <c r="AF31" s="19"/>
      <c r="AG31" s="19"/>
      <c r="AH31" s="19"/>
      <c r="AI31" s="19"/>
      <c r="AJ31" s="19"/>
      <c r="AK31" s="19"/>
      <c r="AL31" s="19"/>
      <c r="AM31" s="27"/>
      <c r="AN31" s="40">
        <f>IF(SUM(T31,X31)&gt;0,SUM(T31,X31),"")</f>
        <v>12.4</v>
      </c>
      <c r="AO31" s="40">
        <f>IF(SUM(S31:T31,V31:X31,Z31)-U31-Y31&gt;0,SUM(S31:T31,V31:X31,Z31)-U31-Y31,"")</f>
        <v>46.3</v>
      </c>
      <c r="AP31" s="40">
        <f>IF(SUM(AA31:AB31,AD31)-AC31&gt;0,SUM(AA31:AB31,AD31)-AC31,"")</f>
        <v>24</v>
      </c>
      <c r="AQ31" s="40">
        <f>IF(SUM(T31,X31,AB31)&gt;0,SUM(T31,X31,AB31),"")</f>
        <v>18</v>
      </c>
      <c r="AR31" s="40">
        <f>IF(SUM(AO31,AP31)&gt;0,SUM(AO31,AP31),"")</f>
        <v>70.3</v>
      </c>
      <c r="AS31" s="40" t="str">
        <f>IF(SUM(AF31,AJ31)&gt;0,SUM(AF31,AJ31),"")</f>
        <v/>
      </c>
      <c r="AT31" s="40" t="str">
        <f>IF(SUM(AE31:AF31,AH31:AJ31,AL31)-SUM(AG31,AK31)&gt;0,SUM(AE31:AF31,AH31:AJ31,AL31)-SUM(AG31,AK31),"")</f>
        <v/>
      </c>
      <c r="AU31" s="40">
        <f>IF(SUM(AO31,AP31,AT31)&gt;0,SUM(AO31,AP31,AT31),"")</f>
        <v>70.3</v>
      </c>
      <c r="AV31" s="18">
        <v>8.35</v>
      </c>
      <c r="AW31" s="18">
        <v>3</v>
      </c>
      <c r="AX31" s="18">
        <v>0.5</v>
      </c>
      <c r="AY31" s="18">
        <v>0</v>
      </c>
      <c r="AZ31" s="18">
        <v>18.399999999999999</v>
      </c>
      <c r="BA31" s="18">
        <v>6.6</v>
      </c>
      <c r="BB31" s="18">
        <v>0.7</v>
      </c>
      <c r="BC31" s="18">
        <v>0</v>
      </c>
      <c r="BD31" s="18"/>
      <c r="BE31" s="18"/>
      <c r="BF31" s="18"/>
      <c r="BG31" s="18"/>
      <c r="BH31" s="18">
        <v>0</v>
      </c>
      <c r="BI31" s="18">
        <v>0</v>
      </c>
      <c r="BJ31" s="18">
        <v>0</v>
      </c>
      <c r="BK31" s="18">
        <v>0</v>
      </c>
      <c r="BL31" s="18">
        <v>0</v>
      </c>
      <c r="BM31" s="18">
        <v>0</v>
      </c>
      <c r="BN31" s="18">
        <v>0</v>
      </c>
      <c r="BO31" s="18">
        <v>0</v>
      </c>
      <c r="BP31" s="28" t="s">
        <v>53</v>
      </c>
      <c r="BQ31" s="11">
        <f>IF(SUM(AW31,BA31)&gt;0,SUM(AW31,BA31),"")</f>
        <v>9.6</v>
      </c>
      <c r="BR31" s="11">
        <f>IF(SUM(AV31:AW31,AY31:BA31,BC31)-AX31-BB31&gt;0,SUM(AV31:AW31,AY31:BA31,BC31)-AX31-BB31,"")</f>
        <v>35.15</v>
      </c>
      <c r="BS31" s="11" t="str">
        <f>IF(SUM(BD31:BE31,BG31)-BF31&gt;0,SUM(BD31:BE31,BG31)-BF31,"")</f>
        <v/>
      </c>
      <c r="BT31" s="11">
        <f>IF(SUM(AW31,BA31,BE31)&gt;0,SUM(AW31,BA31,BE31),"")</f>
        <v>9.6</v>
      </c>
      <c r="BU31" s="11">
        <f>IF(SUM(BR31,BS31)&gt;0,SUM(BR31,BS31),"")</f>
        <v>35.15</v>
      </c>
      <c r="BV31" s="11" t="str">
        <f>IF(SUM(BI31,BM31)&gt;0,SUM(BI31,BM31),"")</f>
        <v/>
      </c>
      <c r="BW31" s="11" t="str">
        <f>IF(SUM(BH31:BI31,BK31:BM31,BO31)-SUM(BJ31,BN31)&gt;0,SUM(BH31:BI31,BK31:BM31,BO31)-SUM(BJ31,BN31),"")</f>
        <v/>
      </c>
      <c r="BX31" s="11">
        <f>IF(SUM(BR31,BS31,BW31)&gt;0,SUM(BR31,BS31,BW31),"")</f>
        <v>35.15</v>
      </c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27"/>
      <c r="CT31" s="40" t="str">
        <f>IF(SUM(BZ31,CD31)&gt;0,SUM(BZ31,CD31),"")</f>
        <v/>
      </c>
      <c r="CU31" s="40" t="str">
        <f>IF(SUM(BY31:BZ31,CB31:CD31,CF31)-CA31-CE31&gt;0,SUM(BY31:BZ31,CB31:CD31,CF31)-CA31-CE31,"")</f>
        <v/>
      </c>
      <c r="CV31" s="40" t="str">
        <f>IF(SUM(CG31:CH31,CJ31)-CI31&gt;0,SUM(CG31:CH31,CJ31)-CI31,"")</f>
        <v/>
      </c>
      <c r="CW31" s="40" t="str">
        <f>IF(SUM(BZ31,CD31,CH31)&gt;0,SUM(BZ31,CD31,CH31),"")</f>
        <v/>
      </c>
      <c r="CX31" s="40" t="str">
        <f>IF(SUM(CU31,CV31)&gt;0,SUM(CU31,CV31),"")</f>
        <v/>
      </c>
      <c r="CY31" s="40" t="str">
        <f>IF(SUM(CL31,CP31)&gt;0,SUM(CL31,CP31),"")</f>
        <v/>
      </c>
      <c r="CZ31" s="40" t="str">
        <f>IF(SUM(CK31:CL31,CN31:CP31,CR31)-SUM(CM31,CQ31)&gt;0,SUM(CK31:CL31,CN31:CP31,CR31)-SUM(CM31,CQ31),"")</f>
        <v/>
      </c>
      <c r="DA31" s="40" t="str">
        <f>IF(SUM(CU31,CV31,CZ31)&gt;0,SUM(CU31,CV31,CZ31),"")</f>
        <v/>
      </c>
      <c r="DB31" s="51" t="str">
        <f>IF(MAX(DY31,FA31,GC31,HE31,IG31,JI31,KK31,LM31,MO31,NQ31,OS31,PU31,QW31,RY31,TA31)-IF(L31="",0,L31)&gt;0.001,MAX(DY31,FA31,GC31,HE31,IG31,JI31,KK31,LM31,MO31,NQ31,OS31,PU31,QW31,RY31,TA31)-IF(L31="",0,L31),"")</f>
        <v/>
      </c>
      <c r="DC31" s="51" t="str">
        <f>IF(MAX(ED31,FF31,GH31,HJ31,IL31,JN31,KP31,LR31,MT31,NV31,OX31,PZ31,RB31,SD31,TF31)-IF(N31="",0,N31)&gt;0.001,MAX(ED31,FF31,GH31,HJ31,IL31,JN31,KP31,LR31,MT31,NV31,OX31,PZ31,RB31,SD31,TF31)-IF(N31="",0,N31),"")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IF(SUM(DE31,DI31)&gt;0,SUM(DE31,DI31),"")</f>
        <v/>
      </c>
      <c r="DY31" s="40" t="str">
        <f>IF(SUM(DD31:DE31,DG31:DI31,DK31)-DF31-DJ31&gt;0,SUM(DD31:DE31,DG31:DI31,DK31)-DF31-DJ31,"")</f>
        <v/>
      </c>
      <c r="DZ31" s="40" t="str">
        <f>IF(SUM(DL31:DM31,DO31)-DN31&gt;0,SUM(DL31:DM31,DO31)-DN31,"")</f>
        <v/>
      </c>
      <c r="EA31" s="40" t="str">
        <f>IF(SUM(DE31,DI31,DM31)&gt;0,SUM(DE31,DI31,DM31),"")</f>
        <v/>
      </c>
      <c r="EB31" s="40" t="str">
        <f>IF(SUM(DY31,DZ31)&gt;0,SUM(DY31,DZ31),"")</f>
        <v/>
      </c>
      <c r="EC31" s="40" t="str">
        <f>IF(SUM(DQ31,DU31)&gt;0,SUM(DQ31,DU31),"")</f>
        <v/>
      </c>
      <c r="ED31" s="40" t="str">
        <f>IF(SUM(DP31:DQ31,DS31:DU31,DW31)-SUM(DR31,DV31)&gt;0,SUM(DP31:DQ31,DS31:DU31,DW31)-SUM(DR31,DV31),"")</f>
        <v/>
      </c>
      <c r="EE31" s="40" t="str">
        <f>IF(SUM(DY31,DZ31,ED31)&gt;0,SUM(DY31,DZ31,ED31),"")</f>
        <v/>
      </c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1" t="str">
        <f>IF(SUM(EG31,EK31)&gt;0,SUM(EG31,EK31),"")</f>
        <v/>
      </c>
      <c r="FA31" s="11" t="str">
        <f>IF(SUM(EF31:EG31,EI31:EK31,EM31)-EH31-EL31&gt;0,SUM(EF31:EG31,EI31:EK31,EM31)-EH31-EL31,"")</f>
        <v/>
      </c>
      <c r="FB31" s="11" t="str">
        <f>IF(SUM(EN31:EO31,EQ31)-EP31&gt;0,SUM(EN31:EO31,EQ31)-EP31,"")</f>
        <v/>
      </c>
      <c r="FC31" s="11" t="str">
        <f>IF(SUM(EG31,EK31,EO31)&gt;0,SUM(EG31,EK31,EO31),"")</f>
        <v/>
      </c>
      <c r="FD31" s="11" t="str">
        <f>IF(SUM(FA31,FB31)&gt;0,SUM(FA31,FB31),"")</f>
        <v/>
      </c>
      <c r="FE31" s="11" t="str">
        <f>IF(SUM(ES31,EW31)&gt;0,SUM(ES31,EW31),"")</f>
        <v/>
      </c>
      <c r="FF31" s="11" t="str">
        <f>IF(SUM(ER31:ES31,EU31:EW31,EY31)-SUM(ET31,EX31)&gt;0,SUM(ER31:ES31,EU31:EW31,EY31)-SUM(ET31,EX31),"")</f>
        <v/>
      </c>
      <c r="FG31" s="11" t="str">
        <f>IF(SUM(FA31,FB31,FF31)&gt;0,SUM(FA31,FB31,FF31),"")</f>
        <v/>
      </c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40" t="str">
        <f>IF(SUM(FI31,FM31)&gt;0,SUM(FI31,FM31),"")</f>
        <v/>
      </c>
      <c r="GC31" s="40" t="str">
        <f>IF(SUM(FH31:FI31,FK31:FM31,FO31)-FJ31-FN31&gt;0,SUM(FH31:FI31,FK31:FM31,FO31)-FJ31-FN31,"")</f>
        <v/>
      </c>
      <c r="GD31" s="40" t="str">
        <f>IF(SUM(FP31:FQ31,FS31)-FR31&gt;0,SUM(FP31:FQ31,FS31)-FR31,"")</f>
        <v/>
      </c>
      <c r="GE31" s="40" t="str">
        <f>IF(SUM(FI31,FM31,FQ31)&gt;0,SUM(FI31,FM31,FQ31),"")</f>
        <v/>
      </c>
      <c r="GF31" s="40" t="str">
        <f>IF(SUM(GC31,GD31)&gt;0,SUM(GC31,GD31),"")</f>
        <v/>
      </c>
      <c r="GG31" s="40" t="str">
        <f>IF(SUM(FU31,FY31)&gt;0,SUM(FU31,FY31),"")</f>
        <v/>
      </c>
      <c r="GH31" s="40" t="str">
        <f>IF(SUM(FT31:FU31,FW31:FY31,GA31)-SUM(FV31,FZ31)&gt;0,SUM(FT31:FU31,FW31:FY31,GA31)-SUM(FV31,FZ31),"")</f>
        <v/>
      </c>
      <c r="GI31" s="40" t="str">
        <f>IF(SUM(GC31,GD31,GH31)&gt;0,SUM(GC31,GD31,GH31),"")</f>
        <v/>
      </c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1" t="str">
        <f>IF(SUM(GK31,GO31)&gt;0,SUM(GK31,GO31),"")</f>
        <v/>
      </c>
      <c r="HE31" s="11" t="str">
        <f>IF(SUM(GJ31:GK31,GM31:GO31,GQ31)-GL31-GP31&gt;0,SUM(GJ31:GK31,GM31:GO31,GQ31)-GL31-GP31,"")</f>
        <v/>
      </c>
      <c r="HF31" s="11" t="str">
        <f>IF(SUM(GR31:GS31,GU31)-GT31&gt;0,SUM(GR31:GS31,GU31)-GT31,"")</f>
        <v/>
      </c>
      <c r="HG31" s="11" t="str">
        <f>IF(SUM(GK31,GO31,GS31)&gt;0,SUM(GK31,GO31,GS31),"")</f>
        <v/>
      </c>
      <c r="HH31" s="11" t="str">
        <f>IF(SUM(HE31,HF31)&gt;0,SUM(HE31,HF31),"")</f>
        <v/>
      </c>
      <c r="HI31" s="11" t="str">
        <f>IF(SUM(GW31,HA31)&gt;0,SUM(GW31,HA31),"")</f>
        <v/>
      </c>
      <c r="HJ31" s="11" t="str">
        <f>IF(SUM(GV31:GW31,GY31:HA31,HC31)-SUM(GX31,HB31)&gt;0,SUM(GV31:GW31,GY31:HA31,HC31)-SUM(GX31,HB31),"")</f>
        <v/>
      </c>
      <c r="HK31" s="11" t="str">
        <f>IF(SUM(HE31,HF31,HJ31)&gt;0,SUM(HE31,HF31,HJ31),"")</f>
        <v/>
      </c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40" t="str">
        <f>IF(SUM(HM31,HQ31)&gt;0,SUM(HM31,HQ31),"")</f>
        <v/>
      </c>
      <c r="IG31" s="40" t="str">
        <f>IF(SUM(HL31:HM31,HO31:HQ31,HS31)-HN31-HR31&gt;0,SUM(HL31:HM31,HO31:HQ31,HS31)-HN31-HR31,"")</f>
        <v/>
      </c>
      <c r="IH31" s="40" t="str">
        <f>IF(SUM(HT31:HU31,HW31)-HV31&gt;0,SUM(HT31:HU31,HW31)-HV31,"")</f>
        <v/>
      </c>
      <c r="II31" s="40" t="str">
        <f>IF(SUM(HM31,HQ31,HU31)&gt;0,SUM(HM31,HQ31,HU31),"")</f>
        <v/>
      </c>
      <c r="IJ31" s="40" t="str">
        <f>IF(SUM(IG31,IH31)&gt;0,SUM(IG31,IH31),"")</f>
        <v/>
      </c>
      <c r="IK31" s="40" t="str">
        <f>IF(SUM(HY31,IC31)&gt;0,SUM(HY31,IC31),"")</f>
        <v/>
      </c>
      <c r="IL31" s="40" t="str">
        <f>IF(SUM(HX31:HY31,IA31:IC31,IE31)-SUM(HZ31,ID31)&gt;0,SUM(HX31:HY31,IA31:IC31,IE31)-SUM(HZ31,ID31),"")</f>
        <v/>
      </c>
      <c r="IM31" s="40" t="str">
        <f>IF(SUM(IG31,IH31,IL31)&gt;0,SUM(IG31,IH31,IL31),"")</f>
        <v/>
      </c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1" t="str">
        <f>IF(SUM(IO31,IS31)&gt;0,SUM(IO31,IS31),"")</f>
        <v/>
      </c>
      <c r="JI31" s="11" t="str">
        <f>IF(SUM(IN31:IO31,IQ31:IS31,IU31)-IP31-IT31&gt;0,SUM(IN31:IO31,IQ31:IS31,IU31)-IP31-IT31,"")</f>
        <v/>
      </c>
      <c r="JJ31" s="11" t="str">
        <f>IF(SUM(IV31:IW31,IY31)-IX31&gt;0,SUM(IV31:IW31,IY31)-IX31,"")</f>
        <v/>
      </c>
      <c r="JK31" s="11" t="str">
        <f>IF(SUM(IO31,IS31,IW31)&gt;0,SUM(IO31,IS31,IW31),"")</f>
        <v/>
      </c>
      <c r="JL31" s="11" t="str">
        <f>IF(SUM(JI31,JJ31)&gt;0,SUM(JI31,JJ31),"")</f>
        <v/>
      </c>
      <c r="JM31" s="11" t="str">
        <f>IF(SUM(JA31,JE31)&gt;0,SUM(JA31,JE31),"")</f>
        <v/>
      </c>
      <c r="JN31" s="11" t="str">
        <f>IF(SUM(IZ31:JA31,JC31:JE31,JG31)-SUM(JB31,JF31)&gt;0,SUM(IZ31:JA31,JC31:JE31,JG31)-SUM(JB31,JF31),"")</f>
        <v/>
      </c>
      <c r="JO31" s="11" t="str">
        <f>IF(SUM(JI31,JJ31,JN31)&gt;0,SUM(JI31,JJ31,JN31),"")</f>
        <v/>
      </c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40" t="str">
        <f>IF(SUM(JQ31,JU31)&gt;0,SUM(JQ31,JU31),"")</f>
        <v/>
      </c>
      <c r="KK31" s="40" t="str">
        <f>IF(SUM(JP31:JQ31,JS31:JU31,JW31)-JR31-JV31&gt;0,SUM(JP31:JQ31,JS31:JU31,JW31)-JR31-JV31,"")</f>
        <v/>
      </c>
      <c r="KL31" s="40" t="str">
        <f>IF(SUM(JX31:JY31,KA31)-JZ31&gt;0,SUM(JX31:JY31,KA31)-JZ31,"")</f>
        <v/>
      </c>
      <c r="KM31" s="40" t="str">
        <f>IF(SUM(JQ31,JU31,JY31)&gt;0,SUM(JQ31,JU31,JY31),"")</f>
        <v/>
      </c>
      <c r="KN31" s="40" t="str">
        <f>IF(SUM(KK31,KL31)&gt;0,SUM(KK31,KL31),"")</f>
        <v/>
      </c>
      <c r="KO31" s="40" t="str">
        <f>IF(SUM(KC31,KG31)&gt;0,SUM(KC31,KG31),"")</f>
        <v/>
      </c>
      <c r="KP31" s="40" t="str">
        <f>IF(SUM(KB31:KC31,KE31:KG31,KI31)-SUM(KD31,KH31)&gt;0,SUM(KB31:KC31,KE31:KG31,KI31)-SUM(KD31,KH31),"")</f>
        <v/>
      </c>
      <c r="KQ31" s="40" t="str">
        <f>IF(SUM(KK31,KL31,KP31)&gt;0,SUM(KK31,KL31,KP31),"")</f>
        <v/>
      </c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1" t="str">
        <f>IF(SUM(KS31,KW31)&gt;0,SUM(KS31,KW31),"")</f>
        <v/>
      </c>
      <c r="LM31" s="11" t="str">
        <f>IF(SUM(KR31:KS31,KU31:KW31,KY31)-KT31-KX31&gt;0,SUM(KR31:KS31,KU31:KW31,KY31)-KT31-KX31,"")</f>
        <v/>
      </c>
      <c r="LN31" s="11" t="str">
        <f>IF(SUM(KZ31:LA31,LC31)-LB31&gt;0,SUM(KZ31:LA31,LC31)-LB31,"")</f>
        <v/>
      </c>
      <c r="LO31" s="11" t="str">
        <f>IF(SUM(KS31,KW31,LA31)&gt;0,SUM(KS31,KW31,LA31),"")</f>
        <v/>
      </c>
      <c r="LP31" s="11" t="str">
        <f>IF(SUM(LM31,LN31)&gt;0,SUM(LM31,LN31),"")</f>
        <v/>
      </c>
      <c r="LQ31" s="11" t="str">
        <f>IF(SUM(LE31,LI31)&gt;0,SUM(LE31,LI31),"")</f>
        <v/>
      </c>
      <c r="LR31" s="11" t="str">
        <f>IF(SUM(LD31:LE31,LG31:LI31,LK31)-SUM(LF31,LJ31)&gt;0,SUM(LD31:LE31,LG31:LI31,LK31)-SUM(LF31,LJ31),"")</f>
        <v/>
      </c>
      <c r="LS31" s="11" t="str">
        <f>IF(SUM(LM31,LN31,LR31)&gt;0,SUM(LM31,LN31,LR31),"")</f>
        <v/>
      </c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40" t="str">
        <f>IF(SUM(LU31,LY31)&gt;0,SUM(LU31,LY31),"")</f>
        <v/>
      </c>
      <c r="MO31" s="40" t="str">
        <f>IF(SUM(LT31:LU31,LW31:LY31,MA31)-LV31-LZ31&gt;0,SUM(LT31:LU31,LW31:LY31,MA31)-LV31-LZ31,"")</f>
        <v/>
      </c>
      <c r="MP31" s="40" t="str">
        <f>IF(SUM(MB31:MC31,ME31)-MD31&gt;0,SUM(MB31:MC31,ME31)-MD31,"")</f>
        <v/>
      </c>
      <c r="MQ31" s="40" t="str">
        <f>IF(SUM(LU31,LY31,MC31)&gt;0,SUM(LU31,LY31,MC31),"")</f>
        <v/>
      </c>
      <c r="MR31" s="40" t="str">
        <f>IF(SUM(MO31,MP31)&gt;0,SUM(MO31,MP31),"")</f>
        <v/>
      </c>
      <c r="MS31" s="40" t="str">
        <f>IF(SUM(MG31,MK31)&gt;0,SUM(MG31,MK31),"")</f>
        <v/>
      </c>
      <c r="MT31" s="40" t="str">
        <f>IF(SUM(MF31:MG31,MI31:MK31,MM31)-SUM(MH31,ML31)&gt;0,SUM(MF31:MG31,MI31:MK31,MM31)-SUM(MH31,ML31),"")</f>
        <v/>
      </c>
      <c r="MU31" s="40" t="str">
        <f>IF(SUM(MO31,MP31,MT31)&gt;0,SUM(MO31,MP31,MT31),"")</f>
        <v/>
      </c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1" t="str">
        <f>IF(SUM(MW31,NA31)&gt;0,SUM(MW31,NA31),"")</f>
        <v/>
      </c>
      <c r="NQ31" s="11" t="str">
        <f>IF(SUM(MV31:MW31,MY31:NA31,NC31)-MX31-NB31&gt;0,SUM(MV31:MW31,MY31:NA31,NC31)-MX31-NB31,"")</f>
        <v/>
      </c>
      <c r="NR31" s="11" t="str">
        <f>IF(SUM(ND31:NE31,NG31)-NF31&gt;0,SUM(ND31:NE31,NG31)-NF31,"")</f>
        <v/>
      </c>
      <c r="NS31" s="11" t="str">
        <f>IF(SUM(MW31,NA31,NE31)&gt;0,SUM(MW31,NA31,NE31),"")</f>
        <v/>
      </c>
      <c r="NT31" s="11" t="str">
        <f>IF(SUM(NQ31,NR31)&gt;0,SUM(NQ31,NR31),"")</f>
        <v/>
      </c>
      <c r="NU31" s="11" t="str">
        <f>IF(SUM(NI31,NM31)&gt;0,SUM(NI31,NM31),"")</f>
        <v/>
      </c>
      <c r="NV31" s="11" t="str">
        <f>IF(SUM(NH31:NI31,NK31:NM31,NO31)-SUM(NJ31,NN31)&gt;0,SUM(NH31:NI31,NK31:NM31,NO31)-SUM(NJ31,NN31),"")</f>
        <v/>
      </c>
      <c r="NW31" s="11" t="str">
        <f>IF(SUM(NQ31,NR31,NV31)&gt;0,SUM(NQ31,NR31,NV31),"")</f>
        <v/>
      </c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40" t="str">
        <f>IF(SUM(NY31,OC31)&gt;0,SUM(NY31,OC31),"")</f>
        <v/>
      </c>
      <c r="OS31" s="40" t="str">
        <f>IF(SUM(NX31:NY31,OA31:OC31,OE31)-NZ31-OD31&gt;0,SUM(NX31:NY31,OA31:OC31,OE31)-NZ31-OD31,"")</f>
        <v/>
      </c>
      <c r="OT31" s="40" t="str">
        <f>IF(SUM(OF31:OG31,OI31)-OH31&gt;0,SUM(OF31:OG31,OI31)-OH31,"")</f>
        <v/>
      </c>
      <c r="OU31" s="40" t="str">
        <f>IF(SUM(NY31,OC31,OG31)&gt;0,SUM(NY31,OC31,OG31),"")</f>
        <v/>
      </c>
      <c r="OV31" s="40" t="str">
        <f>IF(SUM(OS31,OT31)&gt;0,SUM(OS31,OT31),"")</f>
        <v/>
      </c>
      <c r="OW31" s="40" t="str">
        <f>IF(SUM(OK31,OO31)&gt;0,SUM(OK31,OO31),"")</f>
        <v/>
      </c>
      <c r="OX31" s="40" t="str">
        <f>IF(SUM(OJ31:OK31,OM31:OO31,OQ31)-SUM(OL31,OP31)&gt;0,SUM(OJ31:OK31,OM31:OO31,OQ31)-SUM(OL31,OP31),"")</f>
        <v/>
      </c>
      <c r="OY31" s="40" t="str">
        <f>IF(SUM(OS31,OT31,OX31)&gt;0,SUM(OS31,OT31,OX31),"")</f>
        <v/>
      </c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1" t="str">
        <f>IF(SUM(PA31,PE31)&gt;0,SUM(PA31,PE31),"")</f>
        <v/>
      </c>
      <c r="PU31" s="11" t="str">
        <f>IF(SUM(OZ31:PA31,PC31:PE31,PG31)-PB31-PF31&gt;0,SUM(OZ31:PA31,PC31:PE31,PG31)-PB31-PF31,"")</f>
        <v/>
      </c>
      <c r="PV31" s="11" t="str">
        <f>IF(SUM(PH31:PI31,PK31)-PJ31&gt;0,SUM(PH31:PI31,PK31)-PJ31,"")</f>
        <v/>
      </c>
      <c r="PW31" s="11" t="str">
        <f>IF(SUM(PA31,PE31,PI31)&gt;0,SUM(PA31,PE31,PI31),"")</f>
        <v/>
      </c>
      <c r="PX31" s="11" t="str">
        <f>IF(SUM(PU31,PV31)&gt;0,SUM(PU31,PV31),"")</f>
        <v/>
      </c>
      <c r="PY31" s="11" t="str">
        <f>IF(SUM(PM31,PQ31)&gt;0,SUM(PM31,PQ31),"")</f>
        <v/>
      </c>
      <c r="PZ31" s="11" t="str">
        <f>IF(SUM(PL31:PM31,PO31:PQ31,PS31)-SUM(PN31,PR31)&gt;0,SUM(PL31:PM31,PO31:PQ31,PS31)-SUM(PN31,PR31),"")</f>
        <v/>
      </c>
      <c r="QA31" s="11" t="str">
        <f>IF(SUM(PU31,PV31,PZ31)&gt;0,SUM(PU31,PV31,PZ31),"")</f>
        <v/>
      </c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40" t="str">
        <f>IF(SUM(QC31,QG31)&gt;0,SUM(QC31,QG31),"")</f>
        <v/>
      </c>
      <c r="QW31" s="40" t="str">
        <f>IF(SUM(QB31:QC31,QE31:QG31,QI31)-QD31-QH31&gt;0,SUM(QB31:QC31,QE31:QG31,QI31)-QD31-QH31,"")</f>
        <v/>
      </c>
      <c r="QX31" s="40" t="str">
        <f>IF(SUM(QJ31:QK31,QM31)-QL31&gt;0,SUM(QJ31:QK31,QM31)-QL31,"")</f>
        <v/>
      </c>
      <c r="QY31" s="40" t="str">
        <f>IF(SUM(QC31,QG31,QK31)&gt;0,SUM(QC31,QG31,QK31),"")</f>
        <v/>
      </c>
      <c r="QZ31" s="40" t="str">
        <f>IF(SUM(QW31,QX31)&gt;0,SUM(QW31,QX31),"")</f>
        <v/>
      </c>
      <c r="RA31" s="40" t="str">
        <f>IF(SUM(QO31,QS31)&gt;0,SUM(QO31,QS31),"")</f>
        <v/>
      </c>
      <c r="RB31" s="40" t="str">
        <f>IF(SUM(QN31:QO31,QQ31:QS31,QU31)-SUM(QP31,QT31)&gt;0,SUM(QN31:QO31,QQ31:QS31,QU31)-SUM(QP31,QT31),"")</f>
        <v/>
      </c>
      <c r="RC31" s="40" t="str">
        <f>IF(SUM(QW31,QX31,RB31)&gt;0,SUM(QW31,QX31,RB31),"")</f>
        <v/>
      </c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1" t="str">
        <f>IF(SUM(RE31,RI31)&gt;0,SUM(RE31,RI31),"")</f>
        <v/>
      </c>
      <c r="RY31" s="11" t="str">
        <f>IF(SUM(RD31:RE31,RG31:RI31,RK31)-RF31-RJ31&gt;0,SUM(RD31:RE31,RG31:RI31,RK31)-RF31-RJ31,"")</f>
        <v/>
      </c>
      <c r="RZ31" s="11" t="str">
        <f>IF(SUM(RL31:RM31,RO31)-RN31&gt;0,SUM(RL31:RM31,RO31)-RN31,"")</f>
        <v/>
      </c>
      <c r="SA31" s="11" t="str">
        <f>IF(SUM(RE31,RI31,RM31)&gt;0,SUM(RE31,RI31,RM31),"")</f>
        <v/>
      </c>
      <c r="SB31" s="11" t="str">
        <f>IF(SUM(RY31,RZ31)&gt;0,SUM(RY31,RZ31),"")</f>
        <v/>
      </c>
      <c r="SC31" s="11" t="str">
        <f>IF(SUM(RQ31,RU31)&gt;0,SUM(RQ31,RU31),"")</f>
        <v/>
      </c>
      <c r="SD31" s="11" t="str">
        <f>IF(SUM(RP31:RQ31,RS31:RU31,RW31)-SUM(RR31,RV31)&gt;0,SUM(RP31:RQ31,RS31:RU31,RW31)-SUM(RR31,RV31),"")</f>
        <v/>
      </c>
      <c r="SE31" s="11" t="str">
        <f>IF(SUM(RY31,RZ31,SD31)&gt;0,SUM(RY31,RZ31,SD31),"")</f>
        <v/>
      </c>
      <c r="SF31" s="17"/>
      <c r="SG31" s="17"/>
      <c r="SH31" s="17"/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40" t="str">
        <f>IF(SUM(SG31,SK31)&gt;0,SUM(SG31,SK31),"")</f>
        <v/>
      </c>
      <c r="TA31" s="40" t="str">
        <f>IF(SUM(SF31:SG31,SI31:SK31,SM31)-SH31-SL31&gt;0,SUM(SF31:SG31,SI31:SK31,SM31)-SH31-SL31,"")</f>
        <v/>
      </c>
      <c r="TB31" s="40" t="str">
        <f>IF(SUM(SN31:SO31,SQ31)-SP31&gt;0,SUM(SN31:SO31,SQ31)-SP31,"")</f>
        <v/>
      </c>
      <c r="TC31" s="40" t="str">
        <f>IF(SUM(SG31,SK31,SO31)&gt;0,SUM(SG31,SK31,SO31),"")</f>
        <v/>
      </c>
      <c r="TD31" s="40" t="str">
        <f>IF(SUM(TA31,TB31)&gt;0,SUM(TA31,TB31),"")</f>
        <v/>
      </c>
      <c r="TE31" s="40" t="str">
        <f>IF(SUM(SS31,SW31)&gt;0,SUM(SS31,SW31),"")</f>
        <v/>
      </c>
      <c r="TF31" s="40" t="str">
        <f>IF(SUM(SR31:SS31,SU31:SW31,SY31)-SUM(ST31,SX31)&gt;0,SUM(SR31:SS31,SU31:SW31,SY31)-SUM(ST31,SX31),"")</f>
        <v/>
      </c>
      <c r="TG31" s="40" t="str">
        <f>IF(SUM(TA31,TB31,TF31)&gt;0,SUM(TA31,TB31,TF31),"")</f>
        <v/>
      </c>
      <c r="TH31" s="26">
        <f>IF($CS31="P",BY31,(BY31+AV31)/2)</f>
        <v>4.1749999999999998</v>
      </c>
      <c r="TI31" s="26">
        <f>IF($CS31="P",BZ31,(BZ31+AW31)/2)</f>
        <v>1.5</v>
      </c>
      <c r="TJ31" s="26">
        <f>IF($CS31="P",CA31,(CA31+AX31)/2)</f>
        <v>0.25</v>
      </c>
      <c r="TK31" s="26">
        <f>IF($CS31="P",CB31,(CB31+AY31)/2)</f>
        <v>0</v>
      </c>
      <c r="TL31" s="26">
        <f>IF($CS31="P",CC31,(CC31+AZ31)/2)</f>
        <v>9.1999999999999993</v>
      </c>
      <c r="TM31" s="26">
        <f>IF($CS31="P",CD31,(CD31+BA31)/2)</f>
        <v>3.3</v>
      </c>
      <c r="TN31" s="26">
        <f>IF($CS31="P",CE31,(CE31+BB31)/2)</f>
        <v>0.35</v>
      </c>
      <c r="TO31" s="26">
        <f>IF($CS31="P",CF31,(CF31+BC31)/2)</f>
        <v>0</v>
      </c>
      <c r="TP31" s="26">
        <f>IF($CS31="P",CG31,(CG31+BD31)/2)</f>
        <v>0</v>
      </c>
      <c r="TQ31" s="26">
        <f>IF($CS31="P",CH31,(CH31+BE31)/2)</f>
        <v>0</v>
      </c>
      <c r="TR31" s="26">
        <f>IF($CS31="P",CI31,(CI31+BF31)/2)</f>
        <v>0</v>
      </c>
      <c r="TS31" s="26">
        <f>IF($CS31="P",CJ31,(CJ31+BG31)/2)</f>
        <v>0</v>
      </c>
      <c r="TT31" s="26">
        <f>IF($CS31="P",CK31,(CK31+BH31)/2)</f>
        <v>0</v>
      </c>
      <c r="TU31" s="26">
        <f>IF($CS31="P",CL31,(CL31+BI31)/2)</f>
        <v>0</v>
      </c>
      <c r="TV31" s="26">
        <f>IF($CS31="P",CM31,(CM31+BJ31)/2)</f>
        <v>0</v>
      </c>
      <c r="TW31" s="26">
        <f>IF($CS31="P",CN31,(CN31+BK31)/2)</f>
        <v>0</v>
      </c>
      <c r="TX31" s="26">
        <f>IF($CS31="P",CO31,(CO31+BL31)/2)</f>
        <v>0</v>
      </c>
      <c r="TY31" s="26">
        <f>IF($CS31="P",CP31,(CP31+BM31)/2)</f>
        <v>0</v>
      </c>
      <c r="TZ31" s="26">
        <f>IF($CS31="P",CQ31,(CQ31+BN31)/2)</f>
        <v>0</v>
      </c>
      <c r="UA31" s="26">
        <f>IF($CS31="P",CR31,(CR31+BO31)/2)</f>
        <v>0</v>
      </c>
      <c r="UB31" s="28" t="s">
        <v>53</v>
      </c>
      <c r="UC31" s="11">
        <f>IF(SUM(TI31,TM31)&gt;0,SUM(TI31,TM31),"")</f>
        <v>4.8</v>
      </c>
      <c r="UD31" s="11">
        <f>IF(SUM(TH31:TI31,TK31:TM31,TO31)-TJ31-TN31&gt;0,SUM(TH31:TI31,TK31:TM31,TO31)-TJ31-TN31,"")</f>
        <v>17.574999999999999</v>
      </c>
      <c r="UE31" s="11" t="str">
        <f>IF(SUM(TP31:TQ31,TS31)-TR31&gt;0,SUM(TP31:TQ31,TS31)-TR31,"")</f>
        <v/>
      </c>
      <c r="UF31" s="11">
        <f>IF(SUM(TI31,TM31,TQ31)&gt;0,SUM(TI31,TM31,TQ31),"")</f>
        <v>4.8</v>
      </c>
      <c r="UG31" s="11">
        <f>IF(SUM(UD31,UE31)&gt;0,SUM(UD31,UE31),"")</f>
        <v>17.574999999999999</v>
      </c>
      <c r="UH31" s="11" t="str">
        <f>IF(SUM(TU31,TY31)&gt;0,SUM(TU31,TY31),"")</f>
        <v/>
      </c>
      <c r="UI31" s="11" t="str">
        <f>IF(SUM(TT31:TU31,TW31:TY31,UA31)-SUM(TV31,TZ31)&gt;0,SUM(TT31:TU31,TW31:TY31,UA31)-SUM(TV31,TZ31),"")</f>
        <v/>
      </c>
      <c r="UJ31" s="11">
        <f>IF(SUM(UD31,UE31,UI31)&gt;0,SUM(UD31,UE31,UI31),"")</f>
        <v>17.574999999999999</v>
      </c>
    </row>
    <row r="32" spans="1:556" ht="17" x14ac:dyDescent="0.2">
      <c r="P32" s="10"/>
      <c r="Q32" s="10"/>
      <c r="R32" s="10"/>
      <c r="QV32" s="36"/>
      <c r="RD32"/>
      <c r="RX32" s="36"/>
      <c r="RY32" s="36"/>
      <c r="RZ32" s="36"/>
      <c r="SA32" s="36"/>
      <c r="SB32" s="36"/>
      <c r="SC32" s="36"/>
      <c r="SD32" s="36"/>
      <c r="SE32" s="36"/>
      <c r="SZ32" s="36"/>
      <c r="TA32" s="36"/>
      <c r="TB32" s="36"/>
      <c r="TC32" s="36"/>
      <c r="TD32" s="36"/>
      <c r="TE32" s="36"/>
      <c r="TF32" s="36"/>
      <c r="TG32" s="36"/>
    </row>
    <row r="33" spans="1:527" ht="17" x14ac:dyDescent="0.2">
      <c r="P33" s="10"/>
      <c r="Q33" s="10"/>
      <c r="R33" s="10"/>
      <c r="QV33" s="36"/>
      <c r="RD33"/>
      <c r="RX33" s="36"/>
      <c r="RY33" s="36"/>
      <c r="RZ33" s="36"/>
      <c r="SA33" s="36"/>
      <c r="SB33" s="36"/>
      <c r="SC33" s="36"/>
      <c r="SD33" s="36"/>
      <c r="SE33" s="36"/>
      <c r="SZ33" s="36"/>
      <c r="TA33" s="36"/>
      <c r="TB33" s="36"/>
      <c r="TC33" s="36"/>
      <c r="TD33" s="36"/>
      <c r="TE33" s="36"/>
      <c r="TF33" s="36"/>
      <c r="TG33" s="36"/>
    </row>
    <row r="34" spans="1:527" ht="17" x14ac:dyDescent="0.2">
      <c r="B34" s="23" t="s">
        <v>51</v>
      </c>
      <c r="P34" s="10"/>
      <c r="Q34" s="10"/>
      <c r="R34" s="10"/>
      <c r="AN34" s="4"/>
      <c r="AU34" s="42">
        <v>14.4</v>
      </c>
      <c r="BQ34" s="4"/>
      <c r="BX34" s="42">
        <v>15.6</v>
      </c>
      <c r="CT34" s="4"/>
      <c r="DA34" s="42">
        <v>15.6</v>
      </c>
      <c r="DX34" s="4"/>
      <c r="EE34" s="42">
        <v>15.6</v>
      </c>
      <c r="EZ34" s="4"/>
      <c r="FG34" s="42">
        <v>15.6</v>
      </c>
      <c r="GB34" s="4"/>
      <c r="GI34" s="42">
        <v>15.6</v>
      </c>
      <c r="HD34" s="4"/>
      <c r="HK34" s="42">
        <v>15.6</v>
      </c>
      <c r="IF34" s="4"/>
      <c r="IM34" s="42">
        <v>15.6</v>
      </c>
      <c r="JH34" s="4"/>
      <c r="JO34" s="42">
        <v>15.6</v>
      </c>
      <c r="KJ34" s="4"/>
      <c r="KQ34" s="42">
        <v>15.6</v>
      </c>
      <c r="LL34" s="4"/>
      <c r="LS34" s="42">
        <v>15.6</v>
      </c>
      <c r="MN34" s="4"/>
      <c r="MU34" s="42">
        <v>15.6</v>
      </c>
      <c r="NP34" s="4"/>
      <c r="NW34" s="42">
        <v>15.6</v>
      </c>
      <c r="OR34" s="4"/>
      <c r="OY34" s="42">
        <v>15.6</v>
      </c>
      <c r="PT34" s="4"/>
      <c r="QA34" s="42">
        <v>15.6</v>
      </c>
      <c r="QV34" s="4"/>
      <c r="RC34" s="42">
        <v>15.6</v>
      </c>
      <c r="RD34"/>
      <c r="RX34" s="4"/>
      <c r="RY34" s="36"/>
      <c r="RZ34" s="36"/>
      <c r="SA34" s="36"/>
      <c r="SB34" s="36"/>
      <c r="SC34" s="36"/>
      <c r="SD34" s="36"/>
      <c r="SE34" s="42">
        <v>15.6</v>
      </c>
      <c r="SZ34" s="4"/>
      <c r="TA34" s="36"/>
      <c r="TB34" s="36"/>
      <c r="TC34" s="36"/>
      <c r="TD34" s="36"/>
      <c r="TE34" s="36"/>
      <c r="TF34" s="36"/>
      <c r="TG34" s="42">
        <v>15.6</v>
      </c>
    </row>
    <row r="35" spans="1:527" ht="17" x14ac:dyDescent="0.2">
      <c r="B35" s="30" t="s">
        <v>50</v>
      </c>
      <c r="P35" s="10"/>
      <c r="Q35" s="10"/>
      <c r="R35" s="10"/>
      <c r="AN35" s="4"/>
      <c r="AU35" s="52">
        <v>21.6</v>
      </c>
      <c r="BQ35" s="4"/>
      <c r="BX35" s="52">
        <v>16</v>
      </c>
      <c r="CT35" s="4"/>
      <c r="DA35" s="52">
        <v>16</v>
      </c>
      <c r="DX35" s="4"/>
      <c r="EE35" s="52">
        <v>16</v>
      </c>
      <c r="EZ35" s="4"/>
      <c r="FG35" s="52">
        <v>16</v>
      </c>
      <c r="GB35" s="4"/>
      <c r="GI35" s="52">
        <v>16</v>
      </c>
      <c r="HD35" s="4"/>
      <c r="HK35" s="52">
        <v>16</v>
      </c>
      <c r="IF35" s="4"/>
      <c r="IM35" s="52">
        <v>16</v>
      </c>
      <c r="JH35" s="4"/>
      <c r="JO35" s="52">
        <v>16</v>
      </c>
      <c r="KJ35" s="4"/>
      <c r="KQ35" s="52">
        <v>16</v>
      </c>
      <c r="LL35" s="4"/>
      <c r="LS35" s="52">
        <v>16</v>
      </c>
      <c r="MN35" s="4"/>
      <c r="MU35" s="52">
        <v>16</v>
      </c>
      <c r="NP35" s="4"/>
      <c r="NW35" s="52">
        <v>16</v>
      </c>
      <c r="OR35" s="4"/>
      <c r="OY35" s="52">
        <v>16</v>
      </c>
      <c r="PT35" s="4"/>
      <c r="QA35" s="52">
        <v>16</v>
      </c>
      <c r="QV35" s="4"/>
      <c r="RC35" s="52">
        <v>16</v>
      </c>
      <c r="RD35"/>
      <c r="RX35" s="4"/>
      <c r="RY35" s="36"/>
      <c r="RZ35" s="36"/>
      <c r="SA35" s="36"/>
      <c r="SB35" s="36"/>
      <c r="SC35" s="36"/>
      <c r="SD35" s="36"/>
      <c r="SE35" s="52">
        <v>16</v>
      </c>
      <c r="SZ35" s="4"/>
      <c r="TA35" s="36"/>
      <c r="TB35" s="36"/>
      <c r="TC35" s="36"/>
      <c r="TD35" s="36"/>
      <c r="TE35" s="36"/>
      <c r="TF35" s="36"/>
      <c r="TG35" s="52">
        <v>16</v>
      </c>
    </row>
    <row r="36" spans="1:527" ht="17" x14ac:dyDescent="0.2">
      <c r="A36" s="5"/>
      <c r="B36" s="31" t="s">
        <v>63</v>
      </c>
      <c r="C36" s="20"/>
      <c r="P36" s="10"/>
      <c r="Q36" s="10"/>
      <c r="R36" s="10"/>
      <c r="AN36" s="4"/>
      <c r="AU36" s="44">
        <v>23.2</v>
      </c>
      <c r="BQ36" s="4"/>
      <c r="BX36" s="44">
        <v>17.2</v>
      </c>
      <c r="CT36" s="4"/>
      <c r="DA36" s="44">
        <v>17.2</v>
      </c>
      <c r="DX36" s="4"/>
      <c r="EE36" s="44">
        <v>0</v>
      </c>
      <c r="EZ36" s="4"/>
      <c r="FG36" s="44">
        <v>0</v>
      </c>
      <c r="GB36" s="4"/>
      <c r="GI36" s="44">
        <v>0</v>
      </c>
      <c r="HD36" s="4"/>
      <c r="HK36" s="44">
        <v>0</v>
      </c>
      <c r="IF36" s="4"/>
      <c r="IM36" s="44">
        <v>0</v>
      </c>
      <c r="JH36" s="4"/>
      <c r="JO36" s="44">
        <v>0</v>
      </c>
      <c r="KJ36" s="4"/>
      <c r="KQ36" s="44">
        <v>0</v>
      </c>
      <c r="LL36" s="4"/>
      <c r="LS36" s="44">
        <v>0</v>
      </c>
      <c r="MN36" s="4"/>
      <c r="MU36" s="44">
        <v>0</v>
      </c>
      <c r="NP36" s="4"/>
      <c r="NW36" s="44">
        <v>0</v>
      </c>
      <c r="OR36" s="4"/>
      <c r="OY36" s="44">
        <v>0</v>
      </c>
      <c r="PT36" s="4"/>
      <c r="QA36" s="44">
        <v>0</v>
      </c>
      <c r="QV36" s="4"/>
      <c r="RC36" s="44">
        <v>0</v>
      </c>
      <c r="RD36"/>
      <c r="RX36" s="4"/>
      <c r="RY36" s="36"/>
      <c r="RZ36" s="36"/>
      <c r="SA36" s="36"/>
      <c r="SB36" s="36"/>
      <c r="SC36" s="36"/>
      <c r="SD36" s="36"/>
      <c r="SE36" s="44">
        <v>0</v>
      </c>
      <c r="SZ36" s="4"/>
      <c r="TA36" s="36"/>
      <c r="TB36" s="36"/>
      <c r="TC36" s="36"/>
      <c r="TD36" s="36"/>
      <c r="TE36" s="36"/>
      <c r="TF36" s="36"/>
      <c r="TG36" s="44">
        <v>0</v>
      </c>
    </row>
    <row r="37" spans="1:527" ht="17" x14ac:dyDescent="0.2">
      <c r="A37" s="5"/>
      <c r="B37" s="35" t="s">
        <v>75</v>
      </c>
      <c r="C37" s="20"/>
      <c r="P37" s="10"/>
      <c r="Q37" s="10"/>
      <c r="R37" s="10"/>
      <c r="AN37" s="4"/>
      <c r="AU37" s="45">
        <v>25.6</v>
      </c>
      <c r="BQ37" s="4"/>
      <c r="BX37" s="45">
        <v>18.399999999999999</v>
      </c>
      <c r="CT37" s="4"/>
      <c r="DA37" s="45">
        <v>18.399999999999999</v>
      </c>
      <c r="DX37" s="4"/>
      <c r="EE37" s="45">
        <v>0</v>
      </c>
      <c r="EZ37" s="4"/>
      <c r="FG37" s="45">
        <v>0</v>
      </c>
      <c r="GB37" s="4"/>
      <c r="GI37" s="45">
        <v>0</v>
      </c>
      <c r="HD37" s="4"/>
      <c r="HK37" s="45">
        <v>0</v>
      </c>
      <c r="IF37" s="4"/>
      <c r="IM37" s="45">
        <v>0</v>
      </c>
      <c r="JH37" s="4"/>
      <c r="JO37" s="45">
        <v>0</v>
      </c>
      <c r="KJ37" s="4"/>
      <c r="KQ37" s="45">
        <v>0</v>
      </c>
      <c r="LL37" s="4"/>
      <c r="LS37" s="45">
        <v>0</v>
      </c>
      <c r="MN37" s="4"/>
      <c r="MU37" s="45">
        <v>0</v>
      </c>
      <c r="NP37" s="4"/>
      <c r="NW37" s="45">
        <v>0</v>
      </c>
      <c r="OR37" s="4"/>
      <c r="OY37" s="45">
        <v>0</v>
      </c>
      <c r="PT37" s="4"/>
      <c r="QA37" s="45">
        <v>0</v>
      </c>
      <c r="QV37" s="4"/>
      <c r="RC37" s="45">
        <v>0</v>
      </c>
      <c r="RD37"/>
      <c r="RX37" s="4"/>
      <c r="RY37" s="36"/>
      <c r="RZ37" s="36"/>
      <c r="SA37" s="36"/>
      <c r="SB37" s="36"/>
      <c r="SC37" s="36"/>
      <c r="SD37" s="36"/>
      <c r="SE37" s="45">
        <v>0</v>
      </c>
      <c r="SZ37" s="4"/>
      <c r="TA37" s="36"/>
      <c r="TB37" s="36"/>
      <c r="TC37" s="36"/>
      <c r="TD37" s="36"/>
      <c r="TE37" s="36"/>
      <c r="TF37" s="36"/>
      <c r="TG37" s="45">
        <v>0</v>
      </c>
    </row>
    <row r="38" spans="1:527" ht="17" x14ac:dyDescent="0.2">
      <c r="A38" s="5"/>
      <c r="B38" s="34" t="s">
        <v>48</v>
      </c>
      <c r="C38" s="20"/>
      <c r="P38" s="10"/>
      <c r="Q38" s="10"/>
      <c r="R38" s="10"/>
      <c r="AN38" s="4"/>
      <c r="AU38" s="46">
        <v>51.2</v>
      </c>
      <c r="BQ38" s="4"/>
      <c r="BX38" s="46">
        <v>52</v>
      </c>
      <c r="CT38" s="4"/>
      <c r="DA38" s="46">
        <v>52</v>
      </c>
      <c r="DX38" s="4"/>
      <c r="EE38" s="46">
        <v>52</v>
      </c>
      <c r="EZ38" s="4"/>
      <c r="FG38" s="46">
        <v>52</v>
      </c>
      <c r="GB38" s="4"/>
      <c r="GI38" s="46">
        <v>52</v>
      </c>
      <c r="HD38" s="4"/>
      <c r="HK38" s="46">
        <v>52</v>
      </c>
      <c r="IF38" s="4"/>
      <c r="IM38" s="46">
        <v>52</v>
      </c>
      <c r="JH38" s="4"/>
      <c r="JO38" s="46">
        <v>52</v>
      </c>
      <c r="KJ38" s="4"/>
      <c r="KQ38" s="46">
        <v>52</v>
      </c>
      <c r="LL38" s="4"/>
      <c r="LS38" s="46">
        <v>52</v>
      </c>
      <c r="MN38" s="4"/>
      <c r="MU38" s="46">
        <v>52</v>
      </c>
      <c r="NP38" s="4"/>
      <c r="NW38" s="46">
        <v>52</v>
      </c>
      <c r="OR38" s="4"/>
      <c r="OY38" s="46">
        <v>52</v>
      </c>
      <c r="PT38" s="4"/>
      <c r="QA38" s="46">
        <v>52</v>
      </c>
      <c r="QV38" s="4"/>
      <c r="RC38" s="46">
        <v>52</v>
      </c>
      <c r="RD38"/>
      <c r="RX38" s="4"/>
      <c r="RY38" s="36"/>
      <c r="RZ38" s="36"/>
      <c r="SA38" s="36"/>
      <c r="SB38" s="36"/>
      <c r="SC38" s="36"/>
      <c r="SD38" s="36"/>
      <c r="SE38" s="46">
        <v>52</v>
      </c>
      <c r="SZ38" s="4"/>
      <c r="TA38" s="36"/>
      <c r="TB38" s="36"/>
      <c r="TC38" s="36"/>
      <c r="TD38" s="36"/>
      <c r="TE38" s="36"/>
      <c r="TF38" s="36"/>
      <c r="TG38" s="46">
        <v>52</v>
      </c>
    </row>
    <row r="39" spans="1:527" ht="17" x14ac:dyDescent="0.2">
      <c r="A39" s="5"/>
      <c r="B39" s="24" t="s">
        <v>49</v>
      </c>
      <c r="C39" s="20"/>
      <c r="P39" s="10"/>
      <c r="Q39" s="10"/>
      <c r="R39" s="10"/>
      <c r="AN39" s="4"/>
      <c r="AU39" s="47">
        <v>77.2</v>
      </c>
      <c r="BQ39" s="4"/>
      <c r="BX39" s="47">
        <v>53</v>
      </c>
      <c r="CT39" s="4"/>
      <c r="DA39" s="47">
        <v>53</v>
      </c>
      <c r="DX39" s="4"/>
      <c r="EE39" s="47">
        <v>53</v>
      </c>
      <c r="EZ39" s="4"/>
      <c r="FG39" s="47">
        <v>53</v>
      </c>
      <c r="GB39" s="4"/>
      <c r="GI39" s="47">
        <v>53</v>
      </c>
      <c r="HD39" s="4"/>
      <c r="HK39" s="47">
        <v>53</v>
      </c>
      <c r="IF39" s="4"/>
      <c r="IM39" s="47">
        <v>53</v>
      </c>
      <c r="JH39" s="4"/>
      <c r="JO39" s="47">
        <v>53</v>
      </c>
      <c r="KJ39" s="4"/>
      <c r="KQ39" s="47">
        <v>53</v>
      </c>
      <c r="LL39" s="4"/>
      <c r="LS39" s="47">
        <v>53</v>
      </c>
      <c r="MN39" s="4"/>
      <c r="MU39" s="47">
        <v>53</v>
      </c>
      <c r="NP39" s="4"/>
      <c r="NW39" s="47">
        <v>53</v>
      </c>
      <c r="OR39" s="4"/>
      <c r="OY39" s="47">
        <v>53</v>
      </c>
      <c r="PT39" s="4"/>
      <c r="QA39" s="47">
        <v>53</v>
      </c>
      <c r="QV39" s="4"/>
      <c r="RC39" s="47">
        <v>53</v>
      </c>
      <c r="RD39"/>
      <c r="RX39" s="4"/>
      <c r="RY39" s="36"/>
      <c r="RZ39" s="36"/>
      <c r="SA39" s="36"/>
      <c r="SB39" s="36"/>
      <c r="SC39" s="36"/>
      <c r="SD39" s="36"/>
      <c r="SE39" s="47">
        <v>53</v>
      </c>
      <c r="SZ39" s="4"/>
      <c r="TA39" s="36"/>
      <c r="TB39" s="36"/>
      <c r="TC39" s="36"/>
      <c r="TD39" s="36"/>
      <c r="TE39" s="36"/>
      <c r="TF39" s="36"/>
      <c r="TG39" s="47">
        <v>53</v>
      </c>
    </row>
    <row r="40" spans="1:527" ht="17" x14ac:dyDescent="0.2">
      <c r="A40" s="5"/>
      <c r="B40" s="33" t="s">
        <v>62</v>
      </c>
      <c r="C40" s="20"/>
      <c r="P40" s="10"/>
      <c r="Q40" s="10"/>
      <c r="R40" s="10"/>
      <c r="AN40" s="4"/>
      <c r="AU40" s="48">
        <v>79.8</v>
      </c>
      <c r="BQ40" s="4"/>
      <c r="BX40" s="48">
        <v>54.2</v>
      </c>
      <c r="CT40" s="4"/>
      <c r="DA40" s="48">
        <v>54.2</v>
      </c>
      <c r="DX40" s="4"/>
      <c r="EE40" s="48">
        <v>54.2</v>
      </c>
      <c r="EZ40" s="4"/>
      <c r="FG40" s="48">
        <v>54.2</v>
      </c>
      <c r="GB40" s="4"/>
      <c r="GI40" s="48">
        <v>54.2</v>
      </c>
      <c r="HD40" s="4"/>
      <c r="HK40" s="48">
        <v>54.2</v>
      </c>
      <c r="IF40" s="4"/>
      <c r="IM40" s="48">
        <v>54.2</v>
      </c>
      <c r="JH40" s="4"/>
      <c r="JO40" s="48">
        <v>54.2</v>
      </c>
      <c r="KJ40" s="4"/>
      <c r="KQ40" s="48">
        <v>54.2</v>
      </c>
      <c r="LL40" s="4"/>
      <c r="LS40" s="48">
        <v>54.2</v>
      </c>
      <c r="MN40" s="4"/>
      <c r="MU40" s="48">
        <v>54.2</v>
      </c>
      <c r="NP40" s="4"/>
      <c r="NW40" s="48">
        <v>54.2</v>
      </c>
      <c r="OR40" s="4"/>
      <c r="OY40" s="48">
        <v>54.2</v>
      </c>
      <c r="PT40" s="4"/>
      <c r="QA40" s="48">
        <v>54.2</v>
      </c>
      <c r="QV40" s="4"/>
      <c r="RC40" s="48">
        <v>54.2</v>
      </c>
      <c r="RD40"/>
      <c r="RX40" s="4"/>
      <c r="RY40" s="36"/>
      <c r="RZ40" s="36"/>
      <c r="SA40" s="36"/>
      <c r="SB40" s="36"/>
      <c r="SC40" s="36"/>
      <c r="SD40" s="36"/>
      <c r="SE40" s="48">
        <v>54.2</v>
      </c>
      <c r="SZ40" s="4"/>
      <c r="TA40" s="36"/>
      <c r="TB40" s="36"/>
      <c r="TC40" s="36"/>
      <c r="TD40" s="36"/>
      <c r="TE40" s="36"/>
      <c r="TF40" s="36"/>
      <c r="TG40" s="48">
        <v>54.2</v>
      </c>
    </row>
    <row r="41" spans="1:527" ht="17" x14ac:dyDescent="0.2">
      <c r="A41" s="5"/>
      <c r="B41" s="25" t="s">
        <v>32</v>
      </c>
      <c r="C41" s="20"/>
      <c r="P41" s="10"/>
      <c r="Q41" s="10"/>
      <c r="R41" s="10"/>
      <c r="AN41" s="4"/>
      <c r="AU41" s="49">
        <v>82.2</v>
      </c>
      <c r="BQ41" s="4"/>
      <c r="BX41" s="49">
        <v>55.2</v>
      </c>
      <c r="CT41" s="4"/>
      <c r="DA41" s="49">
        <v>55.2</v>
      </c>
      <c r="DX41" s="4"/>
      <c r="EE41" s="49">
        <v>55.2</v>
      </c>
      <c r="EZ41" s="4"/>
      <c r="FG41" s="49">
        <v>55.2</v>
      </c>
      <c r="GB41" s="4"/>
      <c r="GI41" s="49">
        <v>55.2</v>
      </c>
      <c r="HD41" s="4"/>
      <c r="HK41" s="49">
        <v>55.2</v>
      </c>
      <c r="IF41" s="4"/>
      <c r="IM41" s="49">
        <v>55.2</v>
      </c>
      <c r="JH41" s="4"/>
      <c r="JO41" s="49">
        <v>55.2</v>
      </c>
      <c r="KJ41" s="4"/>
      <c r="KQ41" s="49">
        <v>55.2</v>
      </c>
      <c r="LL41" s="4"/>
      <c r="LS41" s="49">
        <v>55.2</v>
      </c>
      <c r="MN41" s="4"/>
      <c r="MU41" s="49">
        <v>55.2</v>
      </c>
      <c r="NP41" s="4"/>
      <c r="NW41" s="49">
        <v>55.2</v>
      </c>
      <c r="OR41" s="4"/>
      <c r="OY41" s="49">
        <v>55.2</v>
      </c>
      <c r="PT41" s="4"/>
      <c r="QA41" s="49">
        <v>55.2</v>
      </c>
      <c r="QV41" s="4"/>
      <c r="RC41" s="49">
        <v>55.2</v>
      </c>
      <c r="RD41"/>
      <c r="RX41" s="4"/>
      <c r="RY41" s="36"/>
      <c r="RZ41" s="36"/>
      <c r="SA41" s="36"/>
      <c r="SB41" s="36"/>
      <c r="SC41" s="36"/>
      <c r="SD41" s="36"/>
      <c r="SE41" s="49">
        <v>55.2</v>
      </c>
      <c r="SZ41" s="4"/>
      <c r="TA41" s="36"/>
      <c r="TB41" s="36"/>
      <c r="TC41" s="36"/>
      <c r="TD41" s="36"/>
      <c r="TE41" s="36"/>
      <c r="TF41" s="36"/>
      <c r="TG41" s="49">
        <v>55.2</v>
      </c>
    </row>
    <row r="42" spans="1:527" x14ac:dyDescent="0.2">
      <c r="B42" s="29" t="s">
        <v>54</v>
      </c>
      <c r="C42" s="2"/>
    </row>
    <row r="43" spans="1:527" x14ac:dyDescent="0.2">
      <c r="A43" s="5"/>
      <c r="B43" s="5"/>
      <c r="C43" s="20"/>
      <c r="QC43" s="2"/>
      <c r="QD43" s="2"/>
      <c r="QE43" s="2"/>
      <c r="QF43" s="2"/>
      <c r="QG43" s="2"/>
      <c r="QH43" s="2"/>
      <c r="QI43" s="2"/>
      <c r="QJ43" s="2"/>
      <c r="QK43" s="2"/>
    </row>
    <row r="44" spans="1:527" x14ac:dyDescent="0.2">
      <c r="A44" s="5"/>
      <c r="B44" s="5"/>
      <c r="C44" s="20"/>
    </row>
    <row r="45" spans="1:527" x14ac:dyDescent="0.2">
      <c r="A45" s="5"/>
      <c r="B45" s="5"/>
      <c r="C45" s="20"/>
    </row>
    <row r="46" spans="1:527" x14ac:dyDescent="0.2">
      <c r="A46" s="5"/>
      <c r="B46" s="5"/>
      <c r="C46" s="5"/>
    </row>
  </sheetData>
  <sheetProtection sheet="1" formatCells="0" formatColumns="0" formatRows="0"/>
  <autoFilter ref="A1:UJ1" xr:uid="{BE900E07-0F8D-4D43-9400-0E253474C223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31">
      <sortCondition descending="1" ref="F1:F32"/>
    </sortState>
  </autoFilter>
  <mergeCells count="133">
    <mergeCell ref="TP2:TS2"/>
    <mergeCell ref="TT2:TW2"/>
    <mergeCell ref="TX2:UA2"/>
    <mergeCell ref="PD2:PG2"/>
    <mergeCell ref="PH2:PK2"/>
    <mergeCell ref="PL2:PO2"/>
    <mergeCell ref="PP2:PS2"/>
    <mergeCell ref="TH2:TK2"/>
    <mergeCell ref="TL2:TO2"/>
    <mergeCell ref="NX2:OA2"/>
    <mergeCell ref="OB2:OE2"/>
    <mergeCell ref="OF2:OI2"/>
    <mergeCell ref="OJ2:OM2"/>
    <mergeCell ref="ON2:OQ2"/>
    <mergeCell ref="OZ2:PC2"/>
    <mergeCell ref="MJ2:MM2"/>
    <mergeCell ref="MV2:MY2"/>
    <mergeCell ref="MZ2:NC2"/>
    <mergeCell ref="ND2:NG2"/>
    <mergeCell ref="NH2:NK2"/>
    <mergeCell ref="JT2:JW2"/>
    <mergeCell ref="HL2:HO2"/>
    <mergeCell ref="NL2:NO2"/>
    <mergeCell ref="LD2:LG2"/>
    <mergeCell ref="LH2:LK2"/>
    <mergeCell ref="LT2:LW2"/>
    <mergeCell ref="LX2:MA2"/>
    <mergeCell ref="MB2:ME2"/>
    <mergeCell ref="MF2:MI2"/>
    <mergeCell ref="JX2:KA2"/>
    <mergeCell ref="KB2:KE2"/>
    <mergeCell ref="KF2:KI2"/>
    <mergeCell ref="KR2:KU2"/>
    <mergeCell ref="KV2:KY2"/>
    <mergeCell ref="KZ2:LC2"/>
    <mergeCell ref="FH2:FK2"/>
    <mergeCell ref="FL2:FO2"/>
    <mergeCell ref="FP2:FS2"/>
    <mergeCell ref="FT2:FW2"/>
    <mergeCell ref="IR2:IU2"/>
    <mergeCell ref="IV2:IY2"/>
    <mergeCell ref="IZ2:JC2"/>
    <mergeCell ref="JD2:JG2"/>
    <mergeCell ref="JP2:JS2"/>
    <mergeCell ref="HP2:HS2"/>
    <mergeCell ref="HT2:HW2"/>
    <mergeCell ref="HX2:IA2"/>
    <mergeCell ref="IB2:IE2"/>
    <mergeCell ref="IN2:IQ2"/>
    <mergeCell ref="BY2:CB2"/>
    <mergeCell ref="LT1:MU1"/>
    <mergeCell ref="MV1:NW1"/>
    <mergeCell ref="NX1:OY1"/>
    <mergeCell ref="DL2:DO2"/>
    <mergeCell ref="DP2:DS2"/>
    <mergeCell ref="DT2:DW2"/>
    <mergeCell ref="EF2:EI2"/>
    <mergeCell ref="EJ2:EM2"/>
    <mergeCell ref="EN2:EQ2"/>
    <mergeCell ref="CC2:CF2"/>
    <mergeCell ref="CG2:CJ2"/>
    <mergeCell ref="CK2:CN2"/>
    <mergeCell ref="CO2:CR2"/>
    <mergeCell ref="DD2:DG2"/>
    <mergeCell ref="DH2:DK2"/>
    <mergeCell ref="FX2:GA2"/>
    <mergeCell ref="GJ2:GM2"/>
    <mergeCell ref="GN2:GQ2"/>
    <mergeCell ref="GR2:GU2"/>
    <mergeCell ref="GV2:GY2"/>
    <mergeCell ref="GZ2:HC2"/>
    <mergeCell ref="ER2:EU2"/>
    <mergeCell ref="EV2:EY2"/>
    <mergeCell ref="OZ1:QA1"/>
    <mergeCell ref="TH1:UJ1"/>
    <mergeCell ref="S2:V2"/>
    <mergeCell ref="W2:Z2"/>
    <mergeCell ref="AA2:AD2"/>
    <mergeCell ref="AE2:AH2"/>
    <mergeCell ref="AI2:AL2"/>
    <mergeCell ref="FH1:GI1"/>
    <mergeCell ref="GJ1:HK1"/>
    <mergeCell ref="HL1:IM1"/>
    <mergeCell ref="IN1:JO1"/>
    <mergeCell ref="JP1:KQ1"/>
    <mergeCell ref="KR1:LS1"/>
    <mergeCell ref="S1:AU1"/>
    <mergeCell ref="AV1:BX1"/>
    <mergeCell ref="BY1:DA1"/>
    <mergeCell ref="DB1:DC1"/>
    <mergeCell ref="DD1:EE1"/>
    <mergeCell ref="EF1:FG1"/>
    <mergeCell ref="AV2:AY2"/>
    <mergeCell ref="AZ2:BC2"/>
    <mergeCell ref="BD2:BG2"/>
    <mergeCell ref="BH2:BK2"/>
    <mergeCell ref="BL2:BO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31">
    <cfRule type="expression" dxfId="65" priority="40" stopIfTrue="1">
      <formula>IF($AM4&lt;&gt;"",1,0)</formula>
    </cfRule>
  </conditionalFormatting>
  <conditionalFormatting sqref="AV4:BX31">
    <cfRule type="expression" dxfId="64" priority="45" stopIfTrue="1">
      <formula>IF($BP4&lt;&gt;"",1,0)</formula>
    </cfRule>
  </conditionalFormatting>
  <conditionalFormatting sqref="K1:K1048576 O1:O1048576 M1:M1048576">
    <cfRule type="expression" dxfId="63" priority="52">
      <formula>IF(K1=$BY$1,1,0)</formula>
    </cfRule>
    <cfRule type="expression" dxfId="62" priority="53">
      <formula>IF(K1=$AV$1,1,0)</formula>
    </cfRule>
    <cfRule type="expression" dxfId="61" priority="54">
      <formula>IF(K1=$S$1,1,0)</formula>
    </cfRule>
  </conditionalFormatting>
  <conditionalFormatting sqref="BY4:DA31">
    <cfRule type="expression" dxfId="60" priority="46" stopIfTrue="1">
      <formula>IF($CS4&lt;&gt;"",1,0)</formula>
    </cfRule>
  </conditionalFormatting>
  <conditionalFormatting sqref="A4:A1048576">
    <cfRule type="expression" dxfId="59" priority="35">
      <formula>AND(G4="P",F4="")</formula>
    </cfRule>
    <cfRule type="expression" dxfId="58" priority="55" stopIfTrue="1">
      <formula>IF(A4&gt;8,1,0)</formula>
    </cfRule>
  </conditionalFormatting>
  <conditionalFormatting sqref="H1:H1048576">
    <cfRule type="containsText" dxfId="57" priority="47" operator="containsText" text="No DD">
      <formula>NOT(ISERROR(SEARCH("No DD",H1)))</formula>
    </cfRule>
    <cfRule type="containsText" dxfId="56" priority="48" operator="containsText" text="Merit">
      <formula>NOT(ISERROR(SEARCH("Merit",H1)))</formula>
    </cfRule>
    <cfRule type="containsText" dxfId="55" priority="49" operator="containsText" text="Excellence">
      <formula>NOT(ISERROR(SEARCH("Excellence",H1)))</formula>
    </cfRule>
    <cfRule type="containsText" dxfId="54" priority="50" operator="containsText" text="Worlds Team">
      <formula>NOT(ISERROR(SEARCH("Worlds Team",H1)))</formula>
    </cfRule>
    <cfRule type="containsText" dxfId="53" priority="51" operator="containsText" text="National Team">
      <formula>NOT(ISERROR(SEARCH("National Team",H1)))</formula>
    </cfRule>
  </conditionalFormatting>
  <conditionalFormatting sqref="AR42:AR1048576 BU42:BU1048576 EB42:EB1048576 FD42:FD1048576 BU1:BU40 CX1:CX1048576 EB1:EB40 FD1:FD40 GF1:GF1048576 HH1:HH1048576 IJ1:IJ1048576 JL1:JL1048576 KN1:KN1048576 LP1:LP1048576 MR1:MR1048576 NT1:NT1048576 OV1:OV1048576 PX1:PX1048576 AR1:AR40 QZ1:QZ41 SB1:SB41 TD1:TD41">
    <cfRule type="cellIs" dxfId="52" priority="59121" operator="between">
      <formula>AU$41</formula>
      <formula>1000</formula>
    </cfRule>
    <cfRule type="cellIs" dxfId="51" priority="59122" operator="between">
      <formula>AU$40</formula>
      <formula>AU$41</formula>
    </cfRule>
    <cfRule type="cellIs" dxfId="50" priority="59123" operator="between">
      <formula>AU$39</formula>
      <formula>AU$40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RX1:RX41 QV1:QV41 SZ1:SZ41">
    <cfRule type="cellIs" dxfId="49" priority="167974" operator="between">
      <formula>AU$34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RY1:RY41 QW1:QW41 TA1:TA41">
    <cfRule type="cellIs" dxfId="48" priority="168025" operator="between">
      <formula>AU$38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RA1:RA41 SC1:SC41 TE1:TE41">
    <cfRule type="cellIs" dxfId="47" priority="168079" operator="between">
      <formula>AU$34</formula>
      <formula>AU$35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RB1:RB41 SD1:SD41 TF1:TF41">
    <cfRule type="cellIs" dxfId="46" priority="168280" operator="between">
      <formula>AU$38</formula>
      <formula>AU$39</formula>
    </cfRule>
    <cfRule type="cellIs" dxfId="45" priority="168281" operator="between">
      <formula>AU$39</formula>
      <formula>AU$40</formula>
    </cfRule>
    <cfRule type="cellIs" dxfId="44" priority="168282" operator="between">
      <formula>AU$40</formula>
      <formula>AU$41</formula>
    </cfRule>
    <cfRule type="cellIs" dxfId="43" priority="168283" operator="between">
      <formula>AU$41</formula>
      <formula>1000</formula>
    </cfRule>
  </conditionalFormatting>
  <conditionalFormatting sqref="FC1:FC1048576 GE1:GE1048576 HG1:HG1048576 II1:II1048576 JK1:JK1048576 KM1:KM1048576 LO1:LO1048576 MQ1:MQ1048576 NS1:NS1048576 OU1:OU1048576 PW1:PW1048576 EA1:EA1048576 QY1:QY41 SA1:SA41 TC1:TC41">
    <cfRule type="cellIs" dxfId="42" priority="168486" operator="between">
      <formula>EE$35</formula>
      <formula>1000</formula>
    </cfRule>
  </conditionalFormatting>
  <conditionalFormatting sqref="AQ1:AQ1048576 BT1:BT1048576 CW1:CW1048576">
    <cfRule type="cellIs" dxfId="41" priority="2" stopIfTrue="1" operator="between">
      <formula>AU$35</formula>
      <formula>AU$36</formula>
    </cfRule>
    <cfRule type="cellIs" dxfId="40" priority="168484" operator="between">
      <formula>AU$37</formula>
      <formula>1000</formula>
    </cfRule>
    <cfRule type="cellIs" dxfId="39" priority="168485" operator="between">
      <formula>AU$36</formula>
      <formula>AU$37</formula>
    </cfRule>
  </conditionalFormatting>
  <conditionalFormatting sqref="AS1:AS1048576 BV1:BV1048576 CY1:CY1048576">
    <cfRule type="cellIs" dxfId="38" priority="1" stopIfTrue="1" operator="between">
      <formula>AU$35</formula>
      <formula>AU$36</formula>
    </cfRule>
    <cfRule type="cellIs" dxfId="37" priority="168076" stopIfTrue="1" operator="between">
      <formula>AU$37</formula>
      <formula>1000</formula>
    </cfRule>
    <cfRule type="cellIs" dxfId="36" priority="168077" stopIfTrue="1" operator="between">
      <formula>AU$36</formula>
      <formula>AU$37</formula>
    </cfRule>
  </conditionalFormatting>
  <conditionalFormatting sqref="EC1:EC1048576 FE1:FE1048576 GG1:GG1048576 HI1:HI1048576 IK1:IK1048576 JM1:JM1048576 KO1:KO1048576 LQ1:LQ1048576 MS1:MS1048576 NU1:NU1048576 OW1:OW1048576 PY1:PY1048576 RA1:RA41 SC1:SC41 TE1:TE41">
    <cfRule type="cellIs" dxfId="35" priority="168078" operator="between">
      <formula>EE$35</formula>
      <formula>1000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J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111</v>
      </c>
      <c r="K1" s="71" t="s">
        <v>30</v>
      </c>
      <c r="L1" s="73" t="s">
        <v>112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189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199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234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226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 t="s">
        <v>246</v>
      </c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 t="s">
        <v>254</v>
      </c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103</v>
      </c>
      <c r="T2" s="67"/>
      <c r="U2" s="67"/>
      <c r="V2" s="67"/>
      <c r="W2" s="67" t="s">
        <v>104</v>
      </c>
      <c r="X2" s="67"/>
      <c r="Y2" s="67"/>
      <c r="Z2" s="67"/>
      <c r="AA2" s="67" t="s">
        <v>105</v>
      </c>
      <c r="AB2" s="67"/>
      <c r="AC2" s="67"/>
      <c r="AD2" s="67"/>
      <c r="AE2" s="67" t="s">
        <v>106</v>
      </c>
      <c r="AF2" s="67"/>
      <c r="AG2" s="67"/>
      <c r="AH2" s="67"/>
      <c r="AI2" s="79" t="s">
        <v>107</v>
      </c>
      <c r="AJ2" s="79"/>
      <c r="AK2" s="79"/>
      <c r="AL2" s="79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68" t="s">
        <v>103</v>
      </c>
      <c r="AW2" s="68"/>
      <c r="AX2" s="68"/>
      <c r="AY2" s="68"/>
      <c r="AZ2" s="68" t="s">
        <v>104</v>
      </c>
      <c r="BA2" s="68"/>
      <c r="BB2" s="68"/>
      <c r="BC2" s="68"/>
      <c r="BD2" s="68" t="s">
        <v>105</v>
      </c>
      <c r="BE2" s="68"/>
      <c r="BF2" s="68"/>
      <c r="BG2" s="68"/>
      <c r="BH2" s="68" t="s">
        <v>106</v>
      </c>
      <c r="BI2" s="68"/>
      <c r="BJ2" s="68"/>
      <c r="BK2" s="68"/>
      <c r="BL2" s="77" t="s">
        <v>107</v>
      </c>
      <c r="BM2" s="77"/>
      <c r="BN2" s="77"/>
      <c r="BO2" s="77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67" t="s">
        <v>103</v>
      </c>
      <c r="BZ2" s="67"/>
      <c r="CA2" s="67"/>
      <c r="CB2" s="67"/>
      <c r="CC2" s="67" t="s">
        <v>104</v>
      </c>
      <c r="CD2" s="67"/>
      <c r="CE2" s="67"/>
      <c r="CF2" s="67"/>
      <c r="CG2" s="67" t="s">
        <v>105</v>
      </c>
      <c r="CH2" s="67"/>
      <c r="CI2" s="67"/>
      <c r="CJ2" s="67"/>
      <c r="CK2" s="67" t="s">
        <v>106</v>
      </c>
      <c r="CL2" s="67"/>
      <c r="CM2" s="67"/>
      <c r="CN2" s="67"/>
      <c r="CO2" s="79" t="s">
        <v>107</v>
      </c>
      <c r="CP2" s="79"/>
      <c r="CQ2" s="79"/>
      <c r="CR2" s="79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67" t="s">
        <v>103</v>
      </c>
      <c r="DE2" s="67"/>
      <c r="DF2" s="67"/>
      <c r="DG2" s="67"/>
      <c r="DH2" s="67" t="s">
        <v>104</v>
      </c>
      <c r="DI2" s="67"/>
      <c r="DJ2" s="67"/>
      <c r="DK2" s="67"/>
      <c r="DL2" s="67" t="s">
        <v>105</v>
      </c>
      <c r="DM2" s="67"/>
      <c r="DN2" s="67"/>
      <c r="DO2" s="67"/>
      <c r="DP2" s="67" t="s">
        <v>106</v>
      </c>
      <c r="DQ2" s="67"/>
      <c r="DR2" s="67"/>
      <c r="DS2" s="67"/>
      <c r="DT2" s="76" t="s">
        <v>107</v>
      </c>
      <c r="DU2" s="76"/>
      <c r="DV2" s="76"/>
      <c r="DW2" s="76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68" t="s">
        <v>103</v>
      </c>
      <c r="EG2" s="68"/>
      <c r="EH2" s="68"/>
      <c r="EI2" s="68"/>
      <c r="EJ2" s="68" t="s">
        <v>104</v>
      </c>
      <c r="EK2" s="68"/>
      <c r="EL2" s="68"/>
      <c r="EM2" s="68"/>
      <c r="EN2" s="68" t="s">
        <v>105</v>
      </c>
      <c r="EO2" s="68"/>
      <c r="EP2" s="68"/>
      <c r="EQ2" s="68"/>
      <c r="ER2" s="68" t="s">
        <v>106</v>
      </c>
      <c r="ES2" s="68"/>
      <c r="ET2" s="68"/>
      <c r="EU2" s="68"/>
      <c r="EV2" s="77" t="s">
        <v>107</v>
      </c>
      <c r="EW2" s="77"/>
      <c r="EX2" s="77"/>
      <c r="EY2" s="77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67" t="s">
        <v>103</v>
      </c>
      <c r="FI2" s="67"/>
      <c r="FJ2" s="67"/>
      <c r="FK2" s="67"/>
      <c r="FL2" s="67" t="s">
        <v>104</v>
      </c>
      <c r="FM2" s="67"/>
      <c r="FN2" s="67"/>
      <c r="FO2" s="67"/>
      <c r="FP2" s="67" t="s">
        <v>105</v>
      </c>
      <c r="FQ2" s="67"/>
      <c r="FR2" s="67"/>
      <c r="FS2" s="67"/>
      <c r="FT2" s="67" t="s">
        <v>106</v>
      </c>
      <c r="FU2" s="67"/>
      <c r="FV2" s="67"/>
      <c r="FW2" s="67"/>
      <c r="FX2" s="76" t="s">
        <v>107</v>
      </c>
      <c r="FY2" s="76"/>
      <c r="FZ2" s="76"/>
      <c r="GA2" s="76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68" t="s">
        <v>103</v>
      </c>
      <c r="GK2" s="68"/>
      <c r="GL2" s="68"/>
      <c r="GM2" s="68"/>
      <c r="GN2" s="68" t="s">
        <v>104</v>
      </c>
      <c r="GO2" s="68"/>
      <c r="GP2" s="68"/>
      <c r="GQ2" s="68"/>
      <c r="GR2" s="68" t="s">
        <v>105</v>
      </c>
      <c r="GS2" s="68"/>
      <c r="GT2" s="68"/>
      <c r="GU2" s="68"/>
      <c r="GV2" s="68" t="s">
        <v>106</v>
      </c>
      <c r="GW2" s="68"/>
      <c r="GX2" s="68"/>
      <c r="GY2" s="68"/>
      <c r="GZ2" s="77" t="s">
        <v>107</v>
      </c>
      <c r="HA2" s="77"/>
      <c r="HB2" s="77"/>
      <c r="HC2" s="77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67" t="s">
        <v>103</v>
      </c>
      <c r="HM2" s="67"/>
      <c r="HN2" s="67"/>
      <c r="HO2" s="67"/>
      <c r="HP2" s="67" t="s">
        <v>104</v>
      </c>
      <c r="HQ2" s="67"/>
      <c r="HR2" s="67"/>
      <c r="HS2" s="67"/>
      <c r="HT2" s="67" t="s">
        <v>105</v>
      </c>
      <c r="HU2" s="67"/>
      <c r="HV2" s="67"/>
      <c r="HW2" s="67"/>
      <c r="HX2" s="67" t="s">
        <v>106</v>
      </c>
      <c r="HY2" s="67"/>
      <c r="HZ2" s="67"/>
      <c r="IA2" s="67"/>
      <c r="IB2" s="76" t="s">
        <v>107</v>
      </c>
      <c r="IC2" s="76"/>
      <c r="ID2" s="76"/>
      <c r="IE2" s="76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68" t="s">
        <v>103</v>
      </c>
      <c r="IO2" s="68"/>
      <c r="IP2" s="68"/>
      <c r="IQ2" s="68"/>
      <c r="IR2" s="68" t="s">
        <v>104</v>
      </c>
      <c r="IS2" s="68"/>
      <c r="IT2" s="68"/>
      <c r="IU2" s="68"/>
      <c r="IV2" s="68" t="s">
        <v>105</v>
      </c>
      <c r="IW2" s="68"/>
      <c r="IX2" s="68"/>
      <c r="IY2" s="68"/>
      <c r="IZ2" s="68" t="s">
        <v>106</v>
      </c>
      <c r="JA2" s="68"/>
      <c r="JB2" s="68"/>
      <c r="JC2" s="68"/>
      <c r="JD2" s="77" t="s">
        <v>107</v>
      </c>
      <c r="JE2" s="77"/>
      <c r="JF2" s="77"/>
      <c r="JG2" s="77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67" t="s">
        <v>103</v>
      </c>
      <c r="JQ2" s="67"/>
      <c r="JR2" s="67"/>
      <c r="JS2" s="67"/>
      <c r="JT2" s="67" t="s">
        <v>104</v>
      </c>
      <c r="JU2" s="67"/>
      <c r="JV2" s="67"/>
      <c r="JW2" s="67"/>
      <c r="JX2" s="67" t="s">
        <v>105</v>
      </c>
      <c r="JY2" s="67"/>
      <c r="JZ2" s="67"/>
      <c r="KA2" s="67"/>
      <c r="KB2" s="67" t="s">
        <v>106</v>
      </c>
      <c r="KC2" s="67"/>
      <c r="KD2" s="67"/>
      <c r="KE2" s="67"/>
      <c r="KF2" s="76" t="s">
        <v>107</v>
      </c>
      <c r="KG2" s="76"/>
      <c r="KH2" s="76"/>
      <c r="KI2" s="76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68" t="s">
        <v>103</v>
      </c>
      <c r="KS2" s="68"/>
      <c r="KT2" s="68"/>
      <c r="KU2" s="68"/>
      <c r="KV2" s="68" t="s">
        <v>104</v>
      </c>
      <c r="KW2" s="68"/>
      <c r="KX2" s="68"/>
      <c r="KY2" s="68"/>
      <c r="KZ2" s="68" t="s">
        <v>105</v>
      </c>
      <c r="LA2" s="68"/>
      <c r="LB2" s="68"/>
      <c r="LC2" s="68"/>
      <c r="LD2" s="68" t="s">
        <v>106</v>
      </c>
      <c r="LE2" s="68"/>
      <c r="LF2" s="68"/>
      <c r="LG2" s="68"/>
      <c r="LH2" s="77" t="s">
        <v>107</v>
      </c>
      <c r="LI2" s="77"/>
      <c r="LJ2" s="77"/>
      <c r="LK2" s="77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67" t="s">
        <v>103</v>
      </c>
      <c r="LU2" s="67"/>
      <c r="LV2" s="67"/>
      <c r="LW2" s="67"/>
      <c r="LX2" s="67" t="s">
        <v>104</v>
      </c>
      <c r="LY2" s="67"/>
      <c r="LZ2" s="67"/>
      <c r="MA2" s="67"/>
      <c r="MB2" s="67" t="s">
        <v>105</v>
      </c>
      <c r="MC2" s="67"/>
      <c r="MD2" s="67"/>
      <c r="ME2" s="67"/>
      <c r="MF2" s="67" t="s">
        <v>106</v>
      </c>
      <c r="MG2" s="67"/>
      <c r="MH2" s="67"/>
      <c r="MI2" s="67"/>
      <c r="MJ2" s="76" t="s">
        <v>107</v>
      </c>
      <c r="MK2" s="76"/>
      <c r="ML2" s="76"/>
      <c r="MM2" s="76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68" t="s">
        <v>103</v>
      </c>
      <c r="MW2" s="68"/>
      <c r="MX2" s="68"/>
      <c r="MY2" s="68"/>
      <c r="MZ2" s="68" t="s">
        <v>104</v>
      </c>
      <c r="NA2" s="68"/>
      <c r="NB2" s="68"/>
      <c r="NC2" s="68"/>
      <c r="ND2" s="68" t="s">
        <v>105</v>
      </c>
      <c r="NE2" s="68"/>
      <c r="NF2" s="68"/>
      <c r="NG2" s="68"/>
      <c r="NH2" s="68" t="s">
        <v>106</v>
      </c>
      <c r="NI2" s="68"/>
      <c r="NJ2" s="68"/>
      <c r="NK2" s="68"/>
      <c r="NL2" s="77" t="s">
        <v>107</v>
      </c>
      <c r="NM2" s="77"/>
      <c r="NN2" s="77"/>
      <c r="NO2" s="77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67" t="s">
        <v>103</v>
      </c>
      <c r="NY2" s="67"/>
      <c r="NZ2" s="67"/>
      <c r="OA2" s="67"/>
      <c r="OB2" s="67" t="s">
        <v>104</v>
      </c>
      <c r="OC2" s="67"/>
      <c r="OD2" s="67"/>
      <c r="OE2" s="67"/>
      <c r="OF2" s="67" t="s">
        <v>105</v>
      </c>
      <c r="OG2" s="67"/>
      <c r="OH2" s="67"/>
      <c r="OI2" s="67"/>
      <c r="OJ2" s="67" t="s">
        <v>106</v>
      </c>
      <c r="OK2" s="67"/>
      <c r="OL2" s="67"/>
      <c r="OM2" s="67"/>
      <c r="ON2" s="76" t="s">
        <v>107</v>
      </c>
      <c r="OO2" s="76"/>
      <c r="OP2" s="76"/>
      <c r="OQ2" s="76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68" t="s">
        <v>103</v>
      </c>
      <c r="PA2" s="68"/>
      <c r="PB2" s="68"/>
      <c r="PC2" s="68"/>
      <c r="PD2" s="68" t="s">
        <v>104</v>
      </c>
      <c r="PE2" s="68"/>
      <c r="PF2" s="68"/>
      <c r="PG2" s="68"/>
      <c r="PH2" s="68" t="s">
        <v>105</v>
      </c>
      <c r="PI2" s="68"/>
      <c r="PJ2" s="68"/>
      <c r="PK2" s="68"/>
      <c r="PL2" s="68" t="s">
        <v>106</v>
      </c>
      <c r="PM2" s="68"/>
      <c r="PN2" s="68"/>
      <c r="PO2" s="68"/>
      <c r="PP2" s="77" t="s">
        <v>107</v>
      </c>
      <c r="PQ2" s="77"/>
      <c r="PR2" s="77"/>
      <c r="PS2" s="77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67" t="s">
        <v>103</v>
      </c>
      <c r="QC2" s="67"/>
      <c r="QD2" s="67"/>
      <c r="QE2" s="67"/>
      <c r="QF2" s="67" t="s">
        <v>104</v>
      </c>
      <c r="QG2" s="67"/>
      <c r="QH2" s="67"/>
      <c r="QI2" s="67"/>
      <c r="QJ2" s="67" t="s">
        <v>105</v>
      </c>
      <c r="QK2" s="67"/>
      <c r="QL2" s="67"/>
      <c r="QM2" s="67"/>
      <c r="QN2" s="67" t="s">
        <v>106</v>
      </c>
      <c r="QO2" s="67"/>
      <c r="QP2" s="67"/>
      <c r="QQ2" s="67"/>
      <c r="QR2" s="76" t="s">
        <v>107</v>
      </c>
      <c r="QS2" s="76"/>
      <c r="QT2" s="76"/>
      <c r="QU2" s="76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68" t="s">
        <v>103</v>
      </c>
      <c r="RE2" s="68"/>
      <c r="RF2" s="68"/>
      <c r="RG2" s="68"/>
      <c r="RH2" s="68" t="s">
        <v>104</v>
      </c>
      <c r="RI2" s="68"/>
      <c r="RJ2" s="68"/>
      <c r="RK2" s="68"/>
      <c r="RL2" s="68" t="s">
        <v>105</v>
      </c>
      <c r="RM2" s="68"/>
      <c r="RN2" s="68"/>
      <c r="RO2" s="68"/>
      <c r="RP2" s="68" t="s">
        <v>106</v>
      </c>
      <c r="RQ2" s="68"/>
      <c r="RR2" s="68"/>
      <c r="RS2" s="68"/>
      <c r="RT2" s="77" t="s">
        <v>107</v>
      </c>
      <c r="RU2" s="77"/>
      <c r="RV2" s="77"/>
      <c r="RW2" s="77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67" t="s">
        <v>103</v>
      </c>
      <c r="SG2" s="67"/>
      <c r="SH2" s="67"/>
      <c r="SI2" s="67"/>
      <c r="SJ2" s="67" t="s">
        <v>104</v>
      </c>
      <c r="SK2" s="67"/>
      <c r="SL2" s="67"/>
      <c r="SM2" s="67"/>
      <c r="SN2" s="67" t="s">
        <v>105</v>
      </c>
      <c r="SO2" s="67"/>
      <c r="SP2" s="67"/>
      <c r="SQ2" s="67"/>
      <c r="SR2" s="67" t="s">
        <v>106</v>
      </c>
      <c r="SS2" s="67"/>
      <c r="ST2" s="67"/>
      <c r="SU2" s="67"/>
      <c r="SV2" s="76" t="s">
        <v>107</v>
      </c>
      <c r="SW2" s="76"/>
      <c r="SX2" s="76"/>
      <c r="SY2" s="76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68" t="s">
        <v>103</v>
      </c>
      <c r="TI2" s="68"/>
      <c r="TJ2" s="68"/>
      <c r="TK2" s="68"/>
      <c r="TL2" s="68" t="s">
        <v>104</v>
      </c>
      <c r="TM2" s="68"/>
      <c r="TN2" s="68"/>
      <c r="TO2" s="68"/>
      <c r="TP2" s="68" t="s">
        <v>105</v>
      </c>
      <c r="TQ2" s="68"/>
      <c r="TR2" s="68"/>
      <c r="TS2" s="68"/>
      <c r="TT2" s="68" t="s">
        <v>106</v>
      </c>
      <c r="TU2" s="68"/>
      <c r="TV2" s="68"/>
      <c r="TW2" s="68"/>
      <c r="TX2" s="78" t="s">
        <v>107</v>
      </c>
      <c r="TY2" s="78"/>
      <c r="TZ2" s="78"/>
      <c r="UA2" s="78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69</v>
      </c>
      <c r="C4" s="4" t="s">
        <v>6</v>
      </c>
      <c r="D4" s="4">
        <v>2001</v>
      </c>
      <c r="E4" s="9">
        <f>SUM(J4:P4)+SUM(J4:M4)*0.0000001+SUM(J4)*0.0000000000001</f>
        <v>156.10001025000517</v>
      </c>
      <c r="F4" s="3" t="str">
        <f>IF(OR(AND(AN4&gt;=AU$29,AO4&gt;=AU$33,AN4&lt;&gt;"",AM4=""),AND(AS4&gt;=AU$29,AT4&gt;=AU$33,AS4&lt;&gt;"",AM4=""),AND(BQ4&gt;=BX$29,BR4&gt;=BX$33,BQ4&lt;&gt;"",BP4=""),AND(BV4&gt;=BX$29,BW4&gt;=BX$33,BV4&lt;&gt;"",BP4=""),AND(CT4&gt;=DA$29,CU4&gt;=DA$33,CT4&lt;&gt;"",CS4=""),AND(CY4&gt;=DA$29,CZ4&gt;=DA$33,CY4&lt;&gt;""),AND(DX4&gt;=EE$29,DY4&gt;=EE$33,DX4&lt;&gt;""),AND(EC4&gt;=EE$29,ED4&gt;=EE$33,EC4&lt;&gt;""),AND(EZ4&gt;=FG$29,FA4&gt;=FG$33,EZ4&lt;&gt;""),AND(FE4&gt;=FG$29,FF4&gt;=FG$33,FE4&lt;&gt;""),AND(GB4&gt;=GI$29,GC4&gt;=GI$33,GB4&lt;&gt;""),AND(GG4&gt;=GI$29,GH4&gt;=GI$33,GG4&lt;&gt;""),AND(HD4&gt;=HK$29,HE4&gt;=HK$33,HD4&lt;&gt;""),AND(HI4&gt;=HK$29,HJ4&gt;=HK$33,HI4&lt;&gt;""),AND(IF4&gt;=IM$29,IG4&gt;=IM$33,IF4&lt;&gt;""),AND(IK4&gt;=IM$29,IL4&gt;=IM$33,IK4&lt;&gt;""),AND(JH4&gt;=JO$29,JI4&gt;=JO$33,JH4&lt;&gt;""),AND(JM4&gt;=JO$29,JN4&gt;=JO$33,JM4&lt;&gt;""),AND(KJ4&gt;=KQ$29,KK4&gt;=KQ$33,KJ4&lt;&gt;""),AND(KO4&gt;=KQ$29,KP4&gt;=KQ$33,KO4&lt;&gt;""),AND(LL4&gt;=LS$29,LM4&gt;=LS$33,LL4&lt;&gt;""),AND(LQ4&gt;=LS$29,LR4&gt;=LS$33,LQ4&lt;&gt;""),AND(MN4&gt;=MU$29,MO4&gt;=MU$33,MN4&lt;&gt;""),AND(MS4&gt;=MU$29,MT4&gt;=MU$33,MS4&lt;&gt;""),AND(NP4&gt;=NW$29,NQ4&gt;=NW$33,NP4&lt;&gt;""),AND(NU4&gt;=NW$29,NV4&gt;=NW$33,NU4&lt;&gt;""),AND(OR4&gt;=OY$29,OS4&gt;=OY$33,OR4&lt;&gt;""),AND(OW4&gt;=OY$29,OX4&gt;=OY$33,OW4&lt;&gt;""),AND(PT4&gt;=QA$29,PU4&gt;=QA$33,PT4&lt;&gt;""),AND(PY4&gt;=QA$29,PZ4&gt;=QA$33,PY4&lt;&gt;""),AND(QV4&gt;=RC$29,QW4&gt;=RC$33,QV4&lt;&gt;""),AND(RA4&gt;=RC$29,RB4&gt;=RC$33,RA4&lt;&gt;""),AND(RX4&gt;=SE$29,RY4&gt;=SE$33,RX4&lt;&gt;""),AND(SC4&gt;=SE$29,SD4&gt;=SE$33,SC4&lt;&gt;""),AND(SZ4&gt;=TG$29,TA4&gt;=TG$33,SZ4&lt;&gt;""),AND(TF4&gt;=TG$29,TG4&gt;=TG$33,TF4&lt;&gt;"")),"P","")</f>
        <v>P</v>
      </c>
      <c r="G4" s="3" t="str">
        <f>IF(OR(AND(AO4&gt;=AU$33,AO4&lt;&gt;"",AM4=""),AND(AT4&gt;=AU$33,AT4&lt;&gt;"",AM4=""),AND(BR4&gt;=BX$33,BR4&lt;&gt;"",BP4=""),AND(BW4&gt;=BX$33,BW4&lt;&gt;"",BP4=""),AND(CU4&gt;=DA$33,CU4&lt;&gt;"",CS4=""),AND(CZ4&gt;=DA$33,CZ4&lt;&gt;"",CS4=""),AND(DY4&gt;=EE$33,DY4&lt;&gt;""),AND(ED4&gt;=EE$33,ED4&lt;&gt;""),AND(FA4&gt;=FG$33,FA4&lt;&gt;""),AND(FF4&gt;=FG$33,FF4&lt;&gt;""),AND(GC4&gt;=GI$33,GC4&lt;&gt;""),AND(GH4&gt;=GI$33,GH4&lt;&gt;""),AND(HE4&gt;=HK$33,HE4&lt;&gt;""),AND(HJ4&gt;=HK$33,HJ4&lt;&gt;""),AND(IG4&gt;=IM$33,IG4&lt;&gt;""),AND(IL4&gt;=IM$33,IL4&lt;&gt;""),AND(JI4&gt;=JO$33,JI4&lt;&gt;""),AND(JN4&gt;=JO$33,JN4&lt;&gt;""),AND(KK4&gt;=KQ$33,KK4&lt;&gt;""),AND(KP4&gt;=KQ$33,KP4&lt;&gt;""),AND(LM4&gt;=LS$33,LM4&lt;&gt;""),AND(LR4&gt;=LS$33,LR4&lt;&gt;""),AND(MO4&gt;=MU$33,MO4&lt;&gt;""),AND(MT4&gt;=MU$33,MT4&lt;&gt;""),AND(NQ4&gt;=NW$33,NQ4&lt;&gt;""),AND(NV4&gt;=NW$33,NV4&lt;&gt;""),AND(OS4&gt;=OY$33,OS4&lt;&gt;""),AND(OX4&gt;=OY$33,OX4&lt;&gt;""),AND(PU4&gt;=QA$33,PU4&lt;&gt;""),AND(PZ4&gt;=QA$33,PZ4&lt;&gt;""),AND(QW4&gt;=RC$33,QW4&lt;&gt;""),AND(RB4&gt;=RC$33,RB4&lt;&gt;""),AND(RY4&gt;=SE$33,RY4&lt;&gt;""),AND(SD4&gt;=SE$33,SD4&lt;&gt;""),AND(TA4&gt;=TG$33,TA4&lt;&gt;""),AND(TG4&gt;=TG$33,TG4&lt;&gt;"")),"P","")</f>
        <v>P</v>
      </c>
      <c r="H4" s="36" t="str">
        <f>IF(AND(G4="P",F4=""),"No DD",IF(OR(AND(AQ4&gt;=AU$32,AR4&gt;=AU$36,AQ4&lt;&gt;"",AM4=""),AND(AS4&gt;=AU$32,AT4&gt;=AU$36,AS4&lt;&gt;"",AM4=""),AND(BT4&gt;=BX$32,BU4&gt;=BX$36,BT4&lt;&gt;"",BP4=""),AND(BV4&gt;=BX$32,BW4&gt;=BX$36,BV4&lt;&gt;"",BP4=""),AND(CW4&gt;=DA$32,CX4&gt;=DA$36,CW4&lt;&gt;"",CS4=""),AND(CY4&gt;=DA$32,CZ4&gt;=DA$36,CY4&lt;&gt;"",CS4=""),AND(EA4&gt;=EE$32,EB4&gt;=EE$36,EA4&lt;&gt;""),AND(EC4&gt;=EE$32,ED4&gt;=EE$36,EC4&lt;&gt;""),AND(FC4&gt;=FG$32,FD4&gt;=FG$36,FC4&lt;&gt;""),AND(FE4&gt;=FG$32,FF4&gt;=FG$36,FE4&lt;&gt;""),AND(GE4&gt;=GI$32,GF4&gt;=GI$36,GE4&lt;&gt;""),AND(GG4&gt;=GI$32,GH4&gt;=GI$36,GG4&lt;&gt;""),AND(HG4&gt;=HK$32,HH4&gt;=HK$36,HG4&lt;&gt;""),AND(HI4&gt;=HK$32,HJ4&gt;=HK$36,HI4&lt;&gt;""),AND(II4&gt;=IM$32,IJ4&gt;=IM$36,II4&lt;&gt;""),AND(IK4&gt;=IM$32,IL4&gt;=IM$36,IK4&lt;&gt;""),AND(JK4&gt;=JO$32,JL4&gt;=JO$36,JK4&lt;&gt;""),AND(JM4&gt;=JO$32,JN4&gt;=JO$36,JM4&lt;&gt;""),AND(KM4&gt;=KQ$32,KN4&gt;=KQ$36,KM4&lt;&gt;""),AND(KO4&gt;=KQ$32,KP4&gt;=KQ$36,KO4&lt;&gt;""),AND(LO4&gt;=LS$32,LP4&gt;=LS$36,LO4&lt;&gt;""),AND(LQ4&gt;=LS$32,LR4&gt;=LS$36,LQ4&lt;&gt;""),AND(MQ4&gt;=MU$32,MR4&gt;=MU$36,MQ4&lt;&gt;""),AND(MS4&gt;=MU$32,MT4&gt;=MU$36,MS4&lt;&gt;""),AND(NS4&gt;=NW$32,NT4&gt;=NW$36,NS4&lt;&gt;""),AND(NU4&gt;=NW$32,NV4&gt;=NW$36,NU4&lt;&gt;""),AND(OU4&gt;=OY$32,OV4&gt;=OY$36,OU4&lt;&gt;""),AND(OW4&gt;=OY$32,OX4&gt;=OY$36,OW4&lt;&gt;""),AND(PW4&gt;=QA$32,PX4&gt;=QA$36,PW4&lt;&gt;""),AND(PY4&gt;=QA$32,PZ4&gt;=QA$36,PY4&lt;&gt;""),AND(QY4&gt;=RC$32,QZ4&gt;=RC$36,QY4&lt;&gt;""),AND(RA4&gt;=RC$32,RB4&gt;=RC$36,RA4&lt;&gt;""),AND(SA4&gt;=SE$32,SB4&gt;=SE$36,SA4&lt;&gt;""),AND(SC4&gt;=SE$32,SD4&gt;=SE$36,SC4&lt;&gt;""),AND(TC4&gt;=TG$32,TD4&gt;=TG$36,TC4&lt;&gt;""),AND(TE4&gt;=TG$32,TF4&gt;=TG$36,TE4&lt;&gt;"")),"Merit",IF(OR(AND(AQ4&gt;=AU$31,AR4&gt;=AU$35,AQ4&lt;&gt;"",AM4=""),AND(AS4&gt;=AU$31,AT4&gt;=AU$35,AS4&lt;&gt;"",AM4=""),AND(BT4&gt;=BX$31,BU4&gt;=BX$35,BT4&lt;&gt;"",BP4=""),AND(BV4&gt;=BX$31,BW4&gt;=BX$35,BV4&lt;&gt;"",BP4=""),AND(CW4&gt;=DA$31,CX4&gt;=DA$35,CW4&lt;&gt;"",CS4=""),AND(CY4&gt;=DA$31,CZ4&gt;=DA$35,CY4&lt;&gt;"",CS4=""),AND(EA4&gt;=EE$31,EB4&gt;=EE$35,EA4&lt;&gt;""),AND(EC4&gt;=EE$31,ED4&gt;=EE$35,EC4&lt;&gt;""),AND(FC4&gt;=FG$31,FD4&gt;=FG$35,FC4&lt;&gt;""),AND(FE4&gt;=FG$31,FF4&gt;=FG$35,FE4&lt;&gt;""),AND(GE4&gt;=GI$31,GF4&gt;=GI$35,GE4&lt;&gt;""),AND(GG4&gt;=GI$31,GH4&gt;=GI$35,GG4&lt;&gt;""),AND(HG4&gt;=HK$31,HH4&gt;=HK$35,HG4&lt;&gt;""),AND(HI4&gt;=HK$31,HJ4&gt;=HK$35,HI4&lt;&gt;""),AND(II4&gt;=IM$31,IJ4&gt;=IM$35,II4&lt;&gt;""),AND(IK4&gt;=IM$31,IL4&gt;=IM$35,IK4&lt;&gt;""),AND(JK4&gt;=JO$31,JL4&gt;=JO$35,JK4&lt;&gt;""),AND(JM4&gt;=JO$31,JN4&gt;=JO$35,JM4&lt;&gt;""),AND(KM4&gt;=KQ$31,KN4&gt;=KQ$35,KM4&lt;&gt;""),AND(KO4&gt;=KQ$31,KP4&gt;=KQ$35,KO4&lt;&gt;""),AND(LO4&gt;=LS$31,LP4&gt;=LS$35,LO4&lt;&gt;""),AND(LQ4&gt;=LS$31,LR4&gt;=LS$35,LQ4&lt;&gt;""),AND(MQ4&gt;=MU$31,MR4&gt;=MU$35,MQ4&lt;&gt;""),AND(MS4&gt;=MU$31,MT4&gt;=MU$35,MS4&lt;&gt;""),AND(NS4&gt;=NW$31,NT4&gt;=NW$35,NS4&lt;&gt;""),AND(NU4&gt;=NW$31,NV4&gt;=NW$35,NU4&lt;&gt;""),AND(OU4&gt;=OY$31,OV4&gt;=OY$35,OU4&lt;&gt;""),AND(OW4&gt;=OY$31,OX4&gt;=OY$35,OW4&lt;&gt;""),AND(PW4&gt;=QA$31,PX4&gt;=QA$35,PW4&lt;&gt;""),AND(PY4&gt;=QA$31,PZ4&gt;=QA$35,PY4&lt;&gt;""),AND(QY4&gt;=RC$31,QZ4&gt;=RC$35,QY4&lt;&gt;""),AND(RA4&gt;=RC$31,RB4&gt;=RC$35,RA4&lt;&gt;""),AND(SA4&gt;=SE$31,SB4&gt;=SE$35,SA4&lt;&gt;""),AND(SC4&gt;=SE$31,SD4&gt;=SE$35,SC4&lt;&gt;""),AND(TC4&gt;=TG$31,TD4&gt;=TG$35,TC4&lt;&gt;""),AND(TE4&gt;=TG$31,TF4&gt;=TG$35,TE4&lt;&gt;"")),"Excellence",IF(I4="P","Worlds Team",IF(F4="P","National Team","")))))</f>
        <v>Merit</v>
      </c>
      <c r="I4" s="3" t="str">
        <f>IF(OR(AND(AQ4&gt;=AU$30,AR4&gt;=AU$34,AQ4&lt;&gt;"",AM4=""),AND(AS4&gt;=AU$30,AT4&gt;=AU$34,AS4&lt;&gt;"",AM4=""),AND(BT4&gt;=BX$30,BU4&gt;=BX$34,BT4&lt;&gt;"",BP4=""),AND(BV4&gt;=BX$30,BW4&gt;=BX$34,BV4&lt;&gt;"",BP4=""),AND(CW4&gt;=DA$30,CX4&gt;=DA$34,CW4&lt;&gt;"",CS4=""),AND(CY4&gt;=DA$30,CZ4&gt;=DA$34,CY4&lt;&gt;"",CS4=""),AND(EA4&gt;=EE$30,EB4&gt;=EE$34,EA4&lt;&gt;""),AND(EC4&gt;=EE$30,ED4&gt;=EE$34,EC4&lt;&gt;""),AND(FC4&gt;=FG$30,FD4&gt;=FG$34,FC4&lt;&gt;""),AND(FE4&gt;=FG$30,FF4&gt;=FG$34,FE4&lt;&gt;""),AND(GE4&gt;=GI$30,GF4&gt;=GI$34,GE4&lt;&gt;""),AND(GG4&gt;=GI$30,GH4&gt;=GI$34,GG4&lt;&gt;""),AND(HG4&gt;=HK$30,HH4&gt;=HK$34,HG4&lt;&gt;""),AND(HI4&gt;=HK$30,HJ4&gt;=HK$34,HI4&lt;&gt;""),AND(II4&gt;=IM$30,IJ4&gt;=IM$34,II4&lt;&gt;""),AND(IK4&gt;=IM$30,IL4&gt;=IM$34,IK4&lt;&gt;""),AND(JK4&gt;=JO$30,JL4&gt;=JO$34,JK4&lt;&gt;""),AND(JM4&gt;=JO$30,JN4&gt;=JO$34,JM4&lt;&gt;""),AND(KM4&gt;=KQ$30,KN4&gt;=KQ$34,KM4&lt;&gt;""),AND(KO4&gt;=KQ$30,KP4&gt;=KQ$34,KO4&lt;&gt;""),AND(LO4&gt;=LS$30,LP4&gt;=LS$34,LO4&lt;&gt;""),AND(LQ4&gt;=LS$30,LR4&gt;=LS$34,LQ4&lt;&gt;""),AND(MQ4&gt;=MU$30,MR4&gt;=MU$34,MQ4&lt;&gt;""),AND(MS4&gt;=MU$30,MT4&gt;=MU$34,MS4&lt;&gt;""),AND(NS4&gt;=NW$30,NT4&gt;=NW$34,NS4&lt;&gt;""),AND(NU4&gt;=NW$30,NV4&gt;=NW$34,NU4&lt;&gt;""),AND(OU4&gt;=OY$30,OV4&gt;=OY$34,OU4&lt;&gt;""),AND(OW4&gt;=OY$30,OX4&gt;=OY$34,OW4&lt;&gt;""),AND(PW4&gt;=QA$30,PX4&gt;=QA$34,PW4&lt;&gt;""),AND(PY4&gt;=QA$30,PZ4&gt;=QA$34,PY4&lt;&gt;""),AND(QY4&gt;=RC$30,QZ4&gt;=RC$34,QY4&lt;&gt;""),AND(RA4&gt;=RC$30,RB4&gt;=RC$34,RA4&lt;&gt;""),AND(SA4&gt;=SE$30,SB4&gt;=SE$34,SA4&lt;&gt;""),AND(SC4&gt;=SE$30,SD4&gt;=SE$34,SC4&lt;&gt;""),AND(TC4&gt;=TG$30,TD4&gt;=TG$34,TC4&lt;&gt;""),AND(TE4&gt;=TG$30,TF4&gt;=TG$34,TE4&lt;&gt;"")),"P","")</f>
        <v>P</v>
      </c>
      <c r="J4" s="8">
        <f>IF(COUNT(AO4,BR4,CU4)&gt;0,LARGE((AO4,BR4,CU4),1),0)</f>
        <v>51.800000000000004</v>
      </c>
      <c r="K4" s="8" t="str">
        <f>IF(J4=0,"",IF(J4=CU4,$BY$1,IF(J4=BR4,$AV$1,IF(J4=AO4,$S$1,""))))</f>
        <v>2025 Elite Canada</v>
      </c>
      <c r="L4" s="8">
        <f>IF(COUNT(AO4,BR4,CU4)&gt;1,LARGE((AO4,BR4,CU4),2),0)</f>
        <v>50.699999999999996</v>
      </c>
      <c r="M4" s="8" t="str">
        <f>IF(K4=0,"",IF(AND(L4=J4,L4=AO4,K4=BR4),$S$1,IF(AND(L4=J4,L4=AO4,L4=CU4),$S$1,IF(AND(L4=J4,L4=CU4,L4=BR4),$AV$1,IF(L4=CU4,$BY$1,IF(L4=BR4,$AV$1,IF(L4=AO4,$S$1,"")))))))</f>
        <v>2025 Nationals</v>
      </c>
      <c r="N4" s="8">
        <f>IF(MAX(AT4,BW4,CZ4)&gt;0,MAX(AT4,BW4,CZ4),0)</f>
        <v>52.7</v>
      </c>
      <c r="O4" s="8" t="str">
        <f>IF(N4=0,"",IF(N4=CZ4,$BY$1,IF(N4=BW4,$AV$1,IF(N4=AT4,$S$1,""))))</f>
        <v>2025 Nationals</v>
      </c>
      <c r="P4" s="8">
        <f>IF(MAX(DB4:DC4)&gt;0,MAX(DB4:DC4),"")</f>
        <v>0.89999999999999858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Cup ITA (April 6)</v>
      </c>
      <c r="S4" s="19">
        <v>18.75</v>
      </c>
      <c r="T4" s="19">
        <v>7.2</v>
      </c>
      <c r="U4" s="19">
        <v>0</v>
      </c>
      <c r="V4" s="19">
        <v>0.3</v>
      </c>
      <c r="W4" s="19">
        <v>18.25</v>
      </c>
      <c r="X4" s="19">
        <v>5.6</v>
      </c>
      <c r="Y4" s="19">
        <v>0.6</v>
      </c>
      <c r="Z4" s="19">
        <v>0</v>
      </c>
      <c r="AA4" s="19">
        <v>18.55</v>
      </c>
      <c r="AB4" s="19">
        <v>6.8</v>
      </c>
      <c r="AC4" s="19">
        <v>0.2</v>
      </c>
      <c r="AD4" s="19">
        <v>0.3</v>
      </c>
      <c r="AE4" s="19">
        <v>18.55</v>
      </c>
      <c r="AF4" s="19">
        <v>6.8000000000000007</v>
      </c>
      <c r="AG4" s="19">
        <v>0.2</v>
      </c>
      <c r="AH4" s="19">
        <v>0.3</v>
      </c>
      <c r="AI4" s="19">
        <v>18.850000000000001</v>
      </c>
      <c r="AJ4" s="19">
        <v>6.8</v>
      </c>
      <c r="AK4" s="19">
        <v>0</v>
      </c>
      <c r="AL4" s="19">
        <v>0.3</v>
      </c>
      <c r="AM4" s="27" t="s">
        <v>53</v>
      </c>
      <c r="AN4" s="40">
        <f>IF(SUM(T4,X4)&gt;0,SUM(T4,X4),"")</f>
        <v>12.8</v>
      </c>
      <c r="AO4" s="40">
        <f>IF(SUM(S4:T4,V4:X4,Z4)-U4-Y4&gt;0,SUM(S4:T4,V4:X4,Z4)-U4-Y4,"")</f>
        <v>49.5</v>
      </c>
      <c r="AP4" s="40">
        <f>IF(SUM(AA4:AB4,AD4)-AC4&gt;0,SUM(AA4:AB4,AD4)-AC4,"")</f>
        <v>25.450000000000003</v>
      </c>
      <c r="AQ4" s="40">
        <f>IF(SUM(T4,X4,AB4)&gt;0,SUM(T4,X4,AB4),"")</f>
        <v>19.600000000000001</v>
      </c>
      <c r="AR4" s="40">
        <f>IF(SUM(AO4,AP4)&gt;0,SUM(AO4,AP4),"")</f>
        <v>74.95</v>
      </c>
      <c r="AS4" s="40">
        <f>IF(SUM(AF4,AJ4)&gt;0,SUM(AF4,AJ4),"")</f>
        <v>13.600000000000001</v>
      </c>
      <c r="AT4" s="40">
        <f>IF(SUM(AE4:AF4,AH4:AJ4,AL4)-SUM(AG4,AK4)&gt;0,SUM(AE4:AF4,AH4:AJ4,AL4)-SUM(AG4,AK4),"")</f>
        <v>51.399999999999991</v>
      </c>
      <c r="AU4" s="40">
        <f>IF(SUM(AO4,AP4,AT4)&gt;0,SUM(AO4,AP4,AT4),"")</f>
        <v>126.35</v>
      </c>
      <c r="AV4" s="18">
        <v>18.600000000000001</v>
      </c>
      <c r="AW4" s="18">
        <v>6.8</v>
      </c>
      <c r="AX4" s="18">
        <v>0</v>
      </c>
      <c r="AY4" s="18">
        <v>0.3</v>
      </c>
      <c r="AZ4" s="18">
        <v>18.600000000000001</v>
      </c>
      <c r="BA4" s="18">
        <v>7.2</v>
      </c>
      <c r="BB4" s="18">
        <v>0</v>
      </c>
      <c r="BC4" s="18">
        <v>0.3</v>
      </c>
      <c r="BD4" s="18"/>
      <c r="BE4" s="18"/>
      <c r="BF4" s="18"/>
      <c r="BG4" s="18"/>
      <c r="BH4" s="18">
        <v>18.2</v>
      </c>
      <c r="BI4" s="18">
        <v>6.8</v>
      </c>
      <c r="BJ4" s="18">
        <v>0</v>
      </c>
      <c r="BK4" s="18">
        <v>0.6</v>
      </c>
      <c r="BL4" s="18">
        <v>17.2</v>
      </c>
      <c r="BM4" s="18">
        <v>6.4</v>
      </c>
      <c r="BN4" s="18">
        <v>0.2</v>
      </c>
      <c r="BO4" s="18">
        <v>0</v>
      </c>
      <c r="BP4" s="28"/>
      <c r="BQ4" s="11">
        <f>IF(SUM(AW4,BA4)&gt;0,SUM(AW4,BA4),"")</f>
        <v>14</v>
      </c>
      <c r="BR4" s="11">
        <f>IF(SUM(AV4:AW4,AY4:BA4,BC4)-AX4-BB4&gt;0,SUM(AV4:AW4,AY4:BA4,BC4)-AX4-BB4,"")</f>
        <v>51.800000000000004</v>
      </c>
      <c r="BS4" s="11" t="str">
        <f>IF(SUM(BD4:BE4,BG4)-BF4&gt;0,SUM(BD4:BE4,BG4)-BF4,"")</f>
        <v/>
      </c>
      <c r="BT4" s="11">
        <f>IF(SUM(AW4,BA4,BE4)&gt;0,SUM(AW4,BA4,BE4),"")</f>
        <v>14</v>
      </c>
      <c r="BU4" s="11">
        <f>IF(SUM(BR4,BS4)&gt;0,SUM(BR4,BS4),"")</f>
        <v>51.800000000000004</v>
      </c>
      <c r="BV4" s="11">
        <f>IF(SUM(BI4,BM4)&gt;0,SUM(BI4,BM4),"")</f>
        <v>13.2</v>
      </c>
      <c r="BW4" s="11">
        <f>IF(SUM(BH4:BI4,BK4:BM4,BO4)-SUM(BJ4,BN4)&gt;0,SUM(BH4:BI4,BK4:BM4,BO4)-SUM(BJ4,BN4),"")</f>
        <v>48.999999999999993</v>
      </c>
      <c r="BX4" s="11">
        <f>IF(SUM(BR4,BS4,BW4)&gt;0,SUM(BR4,BS4,BW4),"")</f>
        <v>100.8</v>
      </c>
      <c r="BY4" s="19">
        <v>19</v>
      </c>
      <c r="BZ4" s="19">
        <v>7.2</v>
      </c>
      <c r="CA4" s="19">
        <v>0</v>
      </c>
      <c r="CB4" s="19">
        <v>0.3</v>
      </c>
      <c r="CC4" s="19">
        <v>17.899999999999999</v>
      </c>
      <c r="CD4" s="19">
        <v>6.8</v>
      </c>
      <c r="CE4" s="19">
        <v>0.8</v>
      </c>
      <c r="CF4" s="19">
        <v>0.3</v>
      </c>
      <c r="CG4" s="19"/>
      <c r="CH4" s="19"/>
      <c r="CI4" s="19"/>
      <c r="CJ4" s="19"/>
      <c r="CK4" s="19">
        <v>18.8</v>
      </c>
      <c r="CL4" s="19">
        <v>8.4</v>
      </c>
      <c r="CM4" s="19">
        <v>0.6</v>
      </c>
      <c r="CN4" s="19">
        <v>0.6</v>
      </c>
      <c r="CO4" s="19">
        <v>18.600000000000001</v>
      </c>
      <c r="CP4" s="19">
        <v>6.8</v>
      </c>
      <c r="CQ4" s="19">
        <v>0.2</v>
      </c>
      <c r="CR4" s="19">
        <v>0.3</v>
      </c>
      <c r="CS4" s="27"/>
      <c r="CT4" s="40">
        <f>IF(SUM(BZ4,CD4)&gt;0,SUM(BZ4,CD4),"")</f>
        <v>14</v>
      </c>
      <c r="CU4" s="40">
        <f>IF(SUM(BY4:BZ4,CB4:CD4,CF4)-CA4-CE4&gt;0,SUM(BY4:BZ4,CB4:CD4,CF4)-CA4-CE4,"")</f>
        <v>50.699999999999996</v>
      </c>
      <c r="CV4" s="40" t="str">
        <f>IF(SUM(CG4:CH4,CJ4)-CI4&gt;0,SUM(CG4:CH4,CJ4)-CI4,"")</f>
        <v/>
      </c>
      <c r="CW4" s="40">
        <f>IF(SUM(BZ4,CD4,CH4)&gt;0,SUM(BZ4,CD4,CH4),"")</f>
        <v>14</v>
      </c>
      <c r="CX4" s="40">
        <f>IF(SUM(CU4,CV4)&gt;0,SUM(CU4,CV4),"")</f>
        <v>50.699999999999996</v>
      </c>
      <c r="CY4" s="40">
        <f>IF(SUM(CL4,CP4)&gt;0,SUM(CL4,CP4),"")</f>
        <v>15.2</v>
      </c>
      <c r="CZ4" s="40">
        <f>IF(SUM(CK4:CL4,CN4:CP4,CR4)-SUM(CM4,CQ4)&gt;0,SUM(CK4:CL4,CN4:CP4,CR4)-SUM(CM4,CQ4),"")</f>
        <v>52.7</v>
      </c>
      <c r="DA4" s="40">
        <f>IF(SUM(CU4,CV4,CZ4)&gt;0,SUM(CU4,CV4,CZ4),"")</f>
        <v>103.4</v>
      </c>
      <c r="DB4" s="51">
        <f>IF(MAX(DY4,FA4,GC4,HE4,IG4,JI4,KK4,LM4,MO4,NQ4,OS4,PU4,QW4,RY4,TA4)-IF(L4="",0,L4)&gt;0.001,MAX(DY4,FA4,GC4,HE4,IG4,JI4,KK4,LM4,MO4,NQ4,OS4,PU4,QW4,RY4,TA4)-IF(L4="",0,L4),"")</f>
        <v>0.89999999999999858</v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>
        <v>19</v>
      </c>
      <c r="DE4" s="17">
        <v>7.2</v>
      </c>
      <c r="DF4" s="17">
        <v>0</v>
      </c>
      <c r="DG4" s="17">
        <v>0</v>
      </c>
      <c r="DH4" s="17">
        <v>18.600000000000001</v>
      </c>
      <c r="DI4" s="17">
        <v>6.8</v>
      </c>
      <c r="DJ4" s="17">
        <v>0</v>
      </c>
      <c r="DK4" s="17">
        <v>0</v>
      </c>
      <c r="DL4" s="17"/>
      <c r="DM4" s="17"/>
      <c r="DN4" s="17"/>
      <c r="DO4" s="17"/>
      <c r="DP4" s="17">
        <v>18.8</v>
      </c>
      <c r="DQ4" s="17">
        <v>7.2</v>
      </c>
      <c r="DR4" s="17">
        <v>0.6</v>
      </c>
      <c r="DS4" s="17">
        <v>0</v>
      </c>
      <c r="DT4" s="17"/>
      <c r="DU4" s="17"/>
      <c r="DV4" s="17"/>
      <c r="DW4" s="17"/>
      <c r="DX4" s="40">
        <f>IF(SUM(DE4,DI4)&gt;0,SUM(DE4,DI4),"")</f>
        <v>14</v>
      </c>
      <c r="DY4" s="40">
        <f>IF(SUM(DD4:DE4,DG4:DI4,DK4)-DF4-DJ4&gt;0,SUM(DD4:DE4,DG4:DI4,DK4)-DF4-DJ4,"")</f>
        <v>51.599999999999994</v>
      </c>
      <c r="DZ4" s="40" t="str">
        <f>IF(SUM(DL4:DM4,DO4)-DN4&gt;0,SUM(DL4:DM4,DO4)-DN4,"")</f>
        <v/>
      </c>
      <c r="EA4" s="40">
        <f>IF(SUM(DE4,DI4,DM4)&gt;0,SUM(DE4,DI4,DM4),"")</f>
        <v>14</v>
      </c>
      <c r="EB4" s="40">
        <f>IF(SUM(DY4,DZ4)&gt;0,SUM(DY4,DZ4),"")</f>
        <v>51.599999999999994</v>
      </c>
      <c r="EC4" s="40">
        <f>IF(SUM(DQ4,DU4)&gt;0,SUM(DQ4,DU4),"")</f>
        <v>7.2</v>
      </c>
      <c r="ED4" s="40">
        <f>IF(SUM(DP4:DQ4,DS4:DU4,DW4)-SUM(DR4,DV4)&gt;0,SUM(DP4:DQ4,DS4:DU4,DW4)-SUM(DR4,DV4),"")</f>
        <v>25.4</v>
      </c>
      <c r="EE4" s="40">
        <f>IF(SUM(DY4,DZ4,ED4)&gt;0,SUM(DY4,DZ4,ED4),"")</f>
        <v>77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>
        <v>16.399999999999999</v>
      </c>
      <c r="FI4" s="17">
        <v>7.6</v>
      </c>
      <c r="FJ4" s="17">
        <v>0.8</v>
      </c>
      <c r="FK4" s="17">
        <v>0</v>
      </c>
      <c r="FL4" s="17">
        <v>17.8</v>
      </c>
      <c r="FM4" s="17">
        <v>6</v>
      </c>
      <c r="FN4" s="17">
        <v>0.2</v>
      </c>
      <c r="FO4" s="17">
        <v>0</v>
      </c>
      <c r="FP4" s="17"/>
      <c r="FQ4" s="17"/>
      <c r="FR4" s="17"/>
      <c r="FS4" s="17"/>
      <c r="FT4" s="17">
        <v>18.600000000000001</v>
      </c>
      <c r="FU4" s="17">
        <v>8.4</v>
      </c>
      <c r="FV4" s="17">
        <v>0</v>
      </c>
      <c r="FW4" s="17">
        <v>0</v>
      </c>
      <c r="FX4" s="17">
        <v>18.5</v>
      </c>
      <c r="FY4" s="17">
        <v>7.2</v>
      </c>
      <c r="FZ4" s="17">
        <v>0</v>
      </c>
      <c r="GA4" s="17">
        <v>0</v>
      </c>
      <c r="GB4" s="40">
        <f>IF(SUM(FI4,FM4)&gt;0,SUM(FI4,FM4),"")</f>
        <v>13.6</v>
      </c>
      <c r="GC4" s="40">
        <f>IF(SUM(FH4:FI4,FK4:FM4,FO4)-FJ4-FN4&gt;0,SUM(FH4:FI4,FK4:FM4,FO4)-FJ4-FN4,"")</f>
        <v>46.8</v>
      </c>
      <c r="GD4" s="40" t="str">
        <f>IF(SUM(FP4:FQ4,FS4)-FR4&gt;0,SUM(FP4:FQ4,FS4)-FR4,"")</f>
        <v/>
      </c>
      <c r="GE4" s="40">
        <f>IF(SUM(FI4,FM4,FQ4)&gt;0,SUM(FI4,FM4,FQ4),"")</f>
        <v>13.6</v>
      </c>
      <c r="GF4" s="40">
        <f>IF(SUM(GC4,GD4)&gt;0,SUM(GC4,GD4),"")</f>
        <v>46.8</v>
      </c>
      <c r="GG4" s="40">
        <f>IF(SUM(FU4,FY4)&gt;0,SUM(FU4,FY4),"")</f>
        <v>15.600000000000001</v>
      </c>
      <c r="GH4" s="40">
        <f>IF(SUM(FT4:FU4,FW4:FY4,GA4)-SUM(FV4,FZ4)&gt;0,SUM(FT4:FU4,FW4:FY4,GA4)-SUM(FV4,FZ4),"")</f>
        <v>52.7</v>
      </c>
      <c r="GI4" s="40">
        <f>IF(SUM(GC4,GD4,GH4)&gt;0,SUM(GC4,GD4,GH4),"")</f>
        <v>99.5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18.8</v>
      </c>
      <c r="TI4" s="26">
        <f>IF($CS4="P",BZ4,(BZ4+AW4)/2)</f>
        <v>7</v>
      </c>
      <c r="TJ4" s="26">
        <f>IF($CS4="P",CA4,(CA4+AX4)/2)</f>
        <v>0</v>
      </c>
      <c r="TK4" s="26">
        <f>IF($CS4="P",CB4,(CB4+AY4)/2)</f>
        <v>0.3</v>
      </c>
      <c r="TL4" s="26">
        <f>IF($CS4="P",CC4,(CC4+AZ4)/2)</f>
        <v>18.25</v>
      </c>
      <c r="TM4" s="26">
        <f>IF($CS4="P",CD4,(CD4+BA4)/2)</f>
        <v>7</v>
      </c>
      <c r="TN4" s="26">
        <f>IF($CS4="P",CE4,(CE4+BB4)/2)</f>
        <v>0.4</v>
      </c>
      <c r="TO4" s="26">
        <f>IF($CS4="P",CF4,(CF4+BC4)/2)</f>
        <v>0.3</v>
      </c>
      <c r="TP4" s="26">
        <f>IF($CS4="P",CG4,(CG4+BD4)/2)</f>
        <v>0</v>
      </c>
      <c r="TQ4" s="26">
        <f>IF($CS4="P",CH4,(CH4+BE4)/2)</f>
        <v>0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18.5</v>
      </c>
      <c r="TU4" s="26">
        <f>IF($CS4="P",CL4,(CL4+BI4)/2)</f>
        <v>7.6</v>
      </c>
      <c r="TV4" s="26">
        <f>IF($CS4="P",CM4,(CM4+BJ4)/2)</f>
        <v>0.3</v>
      </c>
      <c r="TW4" s="26">
        <f>IF($CS4="P",CN4,(CN4+BK4)/2)</f>
        <v>0.6</v>
      </c>
      <c r="TX4" s="26">
        <f>IF($CS4="P",CO4,(CO4+BL4)/2)</f>
        <v>17.899999999999999</v>
      </c>
      <c r="TY4" s="26">
        <f>IF($CS4="P",CP4,(CP4+BM4)/2)</f>
        <v>6.6</v>
      </c>
      <c r="TZ4" s="26">
        <f>IF($CS4="P",CQ4,(CQ4+BN4)/2)</f>
        <v>0.2</v>
      </c>
      <c r="UA4" s="26">
        <f>IF($CS4="P",CR4,(CR4+BO4)/2)</f>
        <v>0.15</v>
      </c>
      <c r="UB4" s="28" t="s">
        <v>53</v>
      </c>
      <c r="UC4" s="11">
        <f>IF(SUM(TI4,TM4)&gt;0,SUM(TI4,TM4),"")</f>
        <v>14</v>
      </c>
      <c r="UD4" s="11">
        <f>IF(SUM(TH4:TI4,TK4:TM4,TO4)-TJ4-TN4&gt;0,SUM(TH4:TI4,TK4:TM4,TO4)-TJ4-TN4,"")</f>
        <v>51.25</v>
      </c>
      <c r="UE4" s="11" t="str">
        <f>IF(SUM(TP4:TQ4,TS4)-TR4&gt;0,SUM(TP4:TQ4,TS4)-TR4,"")</f>
        <v/>
      </c>
      <c r="UF4" s="11">
        <f>IF(SUM(TI4,TM4,TQ4)&gt;0,SUM(TI4,TM4,TQ4),"")</f>
        <v>14</v>
      </c>
      <c r="UG4" s="11">
        <f>IF(SUM(UD4,UE4)&gt;0,SUM(UD4,UE4),"")</f>
        <v>51.25</v>
      </c>
      <c r="UH4" s="11">
        <f>IF(SUM(TU4,TY4)&gt;0,SUM(TU4,TY4),"")</f>
        <v>14.2</v>
      </c>
      <c r="UI4" s="11">
        <f>IF(SUM(TT4:TU4,TW4:TY4,UA4)-SUM(TV4,TZ4)&gt;0,SUM(TT4:TU4,TW4:TY4,UA4)-SUM(TV4,TZ4),"")</f>
        <v>50.85</v>
      </c>
      <c r="UJ4" s="11">
        <f>IF(SUM(UD4,UE4,UI4)&gt;0,SUM(UD4,UE4,UI4),"")</f>
        <v>102.1</v>
      </c>
    </row>
    <row r="5" spans="1:556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160</v>
      </c>
      <c r="C5" s="4" t="s">
        <v>6</v>
      </c>
      <c r="D5" s="4">
        <v>2007</v>
      </c>
      <c r="E5" s="9">
        <f>SUM(J5:P5)+SUM(J5:M5)*0.0000001+SUM(J5)*0.0000000000001</f>
        <v>153.70001023500515</v>
      </c>
      <c r="F5" s="3" t="str">
        <f>IF(OR(AND(AN5&gt;=AU$29,AO5&gt;=AU$33,AN5&lt;&gt;"",AM5=""),AND(AS5&gt;=AU$29,AT5&gt;=AU$33,AS5&lt;&gt;"",AM5=""),AND(BQ5&gt;=BX$29,BR5&gt;=BX$33,BQ5&lt;&gt;"",BP5=""),AND(BV5&gt;=BX$29,BW5&gt;=BX$33,BV5&lt;&gt;"",BP5=""),AND(CT5&gt;=DA$29,CU5&gt;=DA$33,CT5&lt;&gt;"",CS5=""),AND(CY5&gt;=DA$29,CZ5&gt;=DA$33,CY5&lt;&gt;""),AND(DX5&gt;=EE$29,DY5&gt;=EE$33,DX5&lt;&gt;""),AND(EC5&gt;=EE$29,ED5&gt;=EE$33,EC5&lt;&gt;""),AND(EZ5&gt;=FG$29,FA5&gt;=FG$33,EZ5&lt;&gt;""),AND(FE5&gt;=FG$29,FF5&gt;=FG$33,FE5&lt;&gt;""),AND(GB5&gt;=GI$29,GC5&gt;=GI$33,GB5&lt;&gt;""),AND(GG5&gt;=GI$29,GH5&gt;=GI$33,GG5&lt;&gt;""),AND(HD5&gt;=HK$29,HE5&gt;=HK$33,HD5&lt;&gt;""),AND(HI5&gt;=HK$29,HJ5&gt;=HK$33,HI5&lt;&gt;""),AND(IF5&gt;=IM$29,IG5&gt;=IM$33,IF5&lt;&gt;""),AND(IK5&gt;=IM$29,IL5&gt;=IM$33,IK5&lt;&gt;""),AND(JH5&gt;=JO$29,JI5&gt;=JO$33,JH5&lt;&gt;""),AND(JM5&gt;=JO$29,JN5&gt;=JO$33,JM5&lt;&gt;""),AND(KJ5&gt;=KQ$29,KK5&gt;=KQ$33,KJ5&lt;&gt;""),AND(KO5&gt;=KQ$29,KP5&gt;=KQ$33,KO5&lt;&gt;""),AND(LL5&gt;=LS$29,LM5&gt;=LS$33,LL5&lt;&gt;""),AND(LQ5&gt;=LS$29,LR5&gt;=LS$33,LQ5&lt;&gt;""),AND(MN5&gt;=MU$29,MO5&gt;=MU$33,MN5&lt;&gt;""),AND(MS5&gt;=MU$29,MT5&gt;=MU$33,MS5&lt;&gt;""),AND(NP5&gt;=NW$29,NQ5&gt;=NW$33,NP5&lt;&gt;""),AND(NU5&gt;=NW$29,NV5&gt;=NW$33,NU5&lt;&gt;""),AND(OR5&gt;=OY$29,OS5&gt;=OY$33,OR5&lt;&gt;""),AND(OW5&gt;=OY$29,OX5&gt;=OY$33,OW5&lt;&gt;""),AND(PT5&gt;=QA$29,PU5&gt;=QA$33,PT5&lt;&gt;""),AND(PY5&gt;=QA$29,PZ5&gt;=QA$33,PY5&lt;&gt;""),AND(QV5&gt;=RC$29,QW5&gt;=RC$33,QV5&lt;&gt;""),AND(RA5&gt;=RC$29,RB5&gt;=RC$33,RA5&lt;&gt;""),AND(RX5&gt;=SE$29,RY5&gt;=SE$33,RX5&lt;&gt;""),AND(SC5&gt;=SE$29,SD5&gt;=SE$33,SC5&lt;&gt;""),AND(SZ5&gt;=TG$29,TA5&gt;=TG$33,SZ5&lt;&gt;""),AND(TF5&gt;=TG$29,TG5&gt;=TG$33,TF5&lt;&gt;"")),"P","")</f>
        <v>P</v>
      </c>
      <c r="G5" s="3" t="str">
        <f>IF(OR(AND(AO5&gt;=AU$33,AO5&lt;&gt;"",AM5=""),AND(AT5&gt;=AU$33,AT5&lt;&gt;"",AM5=""),AND(BR5&gt;=BX$33,BR5&lt;&gt;"",BP5=""),AND(BW5&gt;=BX$33,BW5&lt;&gt;"",BP5=""),AND(CU5&gt;=DA$33,CU5&lt;&gt;"",CS5=""),AND(CZ5&gt;=DA$33,CZ5&lt;&gt;"",CS5=""),AND(DY5&gt;=EE$33,DY5&lt;&gt;""),AND(ED5&gt;=EE$33,ED5&lt;&gt;""),AND(FA5&gt;=FG$33,FA5&lt;&gt;""),AND(FF5&gt;=FG$33,FF5&lt;&gt;""),AND(GC5&gt;=GI$33,GC5&lt;&gt;""),AND(GH5&gt;=GI$33,GH5&lt;&gt;""),AND(HE5&gt;=HK$33,HE5&lt;&gt;""),AND(HJ5&gt;=HK$33,HJ5&lt;&gt;""),AND(IG5&gt;=IM$33,IG5&lt;&gt;""),AND(IL5&gt;=IM$33,IL5&lt;&gt;""),AND(JI5&gt;=JO$33,JI5&lt;&gt;""),AND(JN5&gt;=JO$33,JN5&lt;&gt;""),AND(KK5&gt;=KQ$33,KK5&lt;&gt;""),AND(KP5&gt;=KQ$33,KP5&lt;&gt;""),AND(LM5&gt;=LS$33,LM5&lt;&gt;""),AND(LR5&gt;=LS$33,LR5&lt;&gt;""),AND(MO5&gt;=MU$33,MO5&lt;&gt;""),AND(MT5&gt;=MU$33,MT5&lt;&gt;""),AND(NQ5&gt;=NW$33,NQ5&lt;&gt;""),AND(NV5&gt;=NW$33,NV5&lt;&gt;""),AND(OS5&gt;=OY$33,OS5&lt;&gt;""),AND(OX5&gt;=OY$33,OX5&lt;&gt;""),AND(PU5&gt;=QA$33,PU5&lt;&gt;""),AND(PZ5&gt;=QA$33,PZ5&lt;&gt;""),AND(QW5&gt;=RC$33,QW5&lt;&gt;""),AND(RB5&gt;=RC$33,RB5&lt;&gt;""),AND(RY5&gt;=SE$33,RY5&lt;&gt;""),AND(SD5&gt;=SE$33,SD5&lt;&gt;""),AND(TA5&gt;=TG$33,TA5&lt;&gt;""),AND(TG5&gt;=TG$33,TG5&lt;&gt;"")),"P","")</f>
        <v>P</v>
      </c>
      <c r="H5" s="36" t="str">
        <f>IF(AND(G5="P",F5=""),"No DD",IF(OR(AND(AQ5&gt;=AU$32,AR5&gt;=AU$36,AQ5&lt;&gt;"",AM5=""),AND(AS5&gt;=AU$32,AT5&gt;=AU$36,AS5&lt;&gt;"",AM5=""),AND(BT5&gt;=BX$32,BU5&gt;=BX$36,BT5&lt;&gt;"",BP5=""),AND(BV5&gt;=BX$32,BW5&gt;=BX$36,BV5&lt;&gt;"",BP5=""),AND(CW5&gt;=DA$32,CX5&gt;=DA$36,CW5&lt;&gt;"",CS5=""),AND(CY5&gt;=DA$32,CZ5&gt;=DA$36,CY5&lt;&gt;"",CS5=""),AND(EA5&gt;=EE$32,EB5&gt;=EE$36,EA5&lt;&gt;""),AND(EC5&gt;=EE$32,ED5&gt;=EE$36,EC5&lt;&gt;""),AND(FC5&gt;=FG$32,FD5&gt;=FG$36,FC5&lt;&gt;""),AND(FE5&gt;=FG$32,FF5&gt;=FG$36,FE5&lt;&gt;""),AND(GE5&gt;=GI$32,GF5&gt;=GI$36,GE5&lt;&gt;""),AND(GG5&gt;=GI$32,GH5&gt;=GI$36,GG5&lt;&gt;""),AND(HG5&gt;=HK$32,HH5&gt;=HK$36,HG5&lt;&gt;""),AND(HI5&gt;=HK$32,HJ5&gt;=HK$36,HI5&lt;&gt;""),AND(II5&gt;=IM$32,IJ5&gt;=IM$36,II5&lt;&gt;""),AND(IK5&gt;=IM$32,IL5&gt;=IM$36,IK5&lt;&gt;""),AND(JK5&gt;=JO$32,JL5&gt;=JO$36,JK5&lt;&gt;""),AND(JM5&gt;=JO$32,JN5&gt;=JO$36,JM5&lt;&gt;""),AND(KM5&gt;=KQ$32,KN5&gt;=KQ$36,KM5&lt;&gt;""),AND(KO5&gt;=KQ$32,KP5&gt;=KQ$36,KO5&lt;&gt;""),AND(LO5&gt;=LS$32,LP5&gt;=LS$36,LO5&lt;&gt;""),AND(LQ5&gt;=LS$32,LR5&gt;=LS$36,LQ5&lt;&gt;""),AND(MQ5&gt;=MU$32,MR5&gt;=MU$36,MQ5&lt;&gt;""),AND(MS5&gt;=MU$32,MT5&gt;=MU$36,MS5&lt;&gt;""),AND(NS5&gt;=NW$32,NT5&gt;=NW$36,NS5&lt;&gt;""),AND(NU5&gt;=NW$32,NV5&gt;=NW$36,NU5&lt;&gt;""),AND(OU5&gt;=OY$32,OV5&gt;=OY$36,OU5&lt;&gt;""),AND(OW5&gt;=OY$32,OX5&gt;=OY$36,OW5&lt;&gt;""),AND(PW5&gt;=QA$32,PX5&gt;=QA$36,PW5&lt;&gt;""),AND(PY5&gt;=QA$32,PZ5&gt;=QA$36,PY5&lt;&gt;""),AND(QY5&gt;=RC$32,QZ5&gt;=RC$36,QY5&lt;&gt;""),AND(RA5&gt;=RC$32,RB5&gt;=RC$36,RA5&lt;&gt;""),AND(SA5&gt;=SE$32,SB5&gt;=SE$36,SA5&lt;&gt;""),AND(SC5&gt;=SE$32,SD5&gt;=SE$36,SC5&lt;&gt;""),AND(TC5&gt;=TG$32,TD5&gt;=TG$36,TC5&lt;&gt;""),AND(TE5&gt;=TG$32,TF5&gt;=TG$36,TE5&lt;&gt;"")),"Merit",IF(OR(AND(AQ5&gt;=AU$31,AR5&gt;=AU$35,AQ5&lt;&gt;"",AM5=""),AND(AS5&gt;=AU$31,AT5&gt;=AU$35,AS5&lt;&gt;"",AM5=""),AND(BT5&gt;=BX$31,BU5&gt;=BX$35,BT5&lt;&gt;"",BP5=""),AND(BV5&gt;=BX$31,BW5&gt;=BX$35,BV5&lt;&gt;"",BP5=""),AND(CW5&gt;=DA$31,CX5&gt;=DA$35,CW5&lt;&gt;"",CS5=""),AND(CY5&gt;=DA$31,CZ5&gt;=DA$35,CY5&lt;&gt;"",CS5=""),AND(EA5&gt;=EE$31,EB5&gt;=EE$35,EA5&lt;&gt;""),AND(EC5&gt;=EE$31,ED5&gt;=EE$35,EC5&lt;&gt;""),AND(FC5&gt;=FG$31,FD5&gt;=FG$35,FC5&lt;&gt;""),AND(FE5&gt;=FG$31,FF5&gt;=FG$35,FE5&lt;&gt;""),AND(GE5&gt;=GI$31,GF5&gt;=GI$35,GE5&lt;&gt;""),AND(GG5&gt;=GI$31,GH5&gt;=GI$35,GG5&lt;&gt;""),AND(HG5&gt;=HK$31,HH5&gt;=HK$35,HG5&lt;&gt;""),AND(HI5&gt;=HK$31,HJ5&gt;=HK$35,HI5&lt;&gt;""),AND(II5&gt;=IM$31,IJ5&gt;=IM$35,II5&lt;&gt;""),AND(IK5&gt;=IM$31,IL5&gt;=IM$35,IK5&lt;&gt;""),AND(JK5&gt;=JO$31,JL5&gt;=JO$35,JK5&lt;&gt;""),AND(JM5&gt;=JO$31,JN5&gt;=JO$35,JM5&lt;&gt;""),AND(KM5&gt;=KQ$31,KN5&gt;=KQ$35,KM5&lt;&gt;""),AND(KO5&gt;=KQ$31,KP5&gt;=KQ$35,KO5&lt;&gt;""),AND(LO5&gt;=LS$31,LP5&gt;=LS$35,LO5&lt;&gt;""),AND(LQ5&gt;=LS$31,LR5&gt;=LS$35,LQ5&lt;&gt;""),AND(MQ5&gt;=MU$31,MR5&gt;=MU$35,MQ5&lt;&gt;""),AND(MS5&gt;=MU$31,MT5&gt;=MU$35,MS5&lt;&gt;""),AND(NS5&gt;=NW$31,NT5&gt;=NW$35,NS5&lt;&gt;""),AND(NU5&gt;=NW$31,NV5&gt;=NW$35,NU5&lt;&gt;""),AND(OU5&gt;=OY$31,OV5&gt;=OY$35,OU5&lt;&gt;""),AND(OW5&gt;=OY$31,OX5&gt;=OY$35,OW5&lt;&gt;""),AND(PW5&gt;=QA$31,PX5&gt;=QA$35,PW5&lt;&gt;""),AND(PY5&gt;=QA$31,PZ5&gt;=QA$35,PY5&lt;&gt;""),AND(QY5&gt;=RC$31,QZ5&gt;=RC$35,QY5&lt;&gt;""),AND(RA5&gt;=RC$31,RB5&gt;=RC$35,RA5&lt;&gt;""),AND(SA5&gt;=SE$31,SB5&gt;=SE$35,SA5&lt;&gt;""),AND(SC5&gt;=SE$31,SD5&gt;=SE$35,SC5&lt;&gt;""),AND(TC5&gt;=TG$31,TD5&gt;=TG$35,TC5&lt;&gt;""),AND(TE5&gt;=TG$31,TF5&gt;=TG$35,TE5&lt;&gt;"")),"Excellence",IF(I5="P","Worlds Team",IF(F5="P","National Team","")))))</f>
        <v>Merit</v>
      </c>
      <c r="I5" s="3" t="str">
        <f>IF(OR(AND(AQ5&gt;=AU$30,AR5&gt;=AU$34,AQ5&lt;&gt;"",AM5=""),AND(AS5&gt;=AU$30,AT5&gt;=AU$34,AS5&lt;&gt;"",AM5=""),AND(BT5&gt;=BX$30,BU5&gt;=BX$34,BT5&lt;&gt;"",BP5=""),AND(BV5&gt;=BX$30,BW5&gt;=BX$34,BV5&lt;&gt;"",BP5=""),AND(CW5&gt;=DA$30,CX5&gt;=DA$34,CW5&lt;&gt;"",CS5=""),AND(CY5&gt;=DA$30,CZ5&gt;=DA$34,CY5&lt;&gt;"",CS5=""),AND(EA5&gt;=EE$30,EB5&gt;=EE$34,EA5&lt;&gt;""),AND(EC5&gt;=EE$30,ED5&gt;=EE$34,EC5&lt;&gt;""),AND(FC5&gt;=FG$30,FD5&gt;=FG$34,FC5&lt;&gt;""),AND(FE5&gt;=FG$30,FF5&gt;=FG$34,FE5&lt;&gt;""),AND(GE5&gt;=GI$30,GF5&gt;=GI$34,GE5&lt;&gt;""),AND(GG5&gt;=GI$30,GH5&gt;=GI$34,GG5&lt;&gt;""),AND(HG5&gt;=HK$30,HH5&gt;=HK$34,HG5&lt;&gt;""),AND(HI5&gt;=HK$30,HJ5&gt;=HK$34,HI5&lt;&gt;""),AND(II5&gt;=IM$30,IJ5&gt;=IM$34,II5&lt;&gt;""),AND(IK5&gt;=IM$30,IL5&gt;=IM$34,IK5&lt;&gt;""),AND(JK5&gt;=JO$30,JL5&gt;=JO$34,JK5&lt;&gt;""),AND(JM5&gt;=JO$30,JN5&gt;=JO$34,JM5&lt;&gt;""),AND(KM5&gt;=KQ$30,KN5&gt;=KQ$34,KM5&lt;&gt;""),AND(KO5&gt;=KQ$30,KP5&gt;=KQ$34,KO5&lt;&gt;""),AND(LO5&gt;=LS$30,LP5&gt;=LS$34,LO5&lt;&gt;""),AND(LQ5&gt;=LS$30,LR5&gt;=LS$34,LQ5&lt;&gt;""),AND(MQ5&gt;=MU$30,MR5&gt;=MU$34,MQ5&lt;&gt;""),AND(MS5&gt;=MU$30,MT5&gt;=MU$34,MS5&lt;&gt;""),AND(NS5&gt;=NW$30,NT5&gt;=NW$34,NS5&lt;&gt;""),AND(NU5&gt;=NW$30,NV5&gt;=NW$34,NU5&lt;&gt;""),AND(OU5&gt;=OY$30,OV5&gt;=OY$34,OU5&lt;&gt;""),AND(OW5&gt;=OY$30,OX5&gt;=OY$34,OW5&lt;&gt;""),AND(PW5&gt;=QA$30,PX5&gt;=QA$34,PW5&lt;&gt;""),AND(PY5&gt;=QA$30,PZ5&gt;=QA$34,PY5&lt;&gt;""),AND(QY5&gt;=RC$30,QZ5&gt;=RC$34,QY5&lt;&gt;""),AND(RA5&gt;=RC$30,RB5&gt;=RC$34,RA5&lt;&gt;""),AND(SA5&gt;=SE$30,SB5&gt;=SE$34,SA5&lt;&gt;""),AND(SC5&gt;=SE$30,SD5&gt;=SE$34,SC5&lt;&gt;""),AND(TC5&gt;=TG$30,TD5&gt;=TG$34,TC5&lt;&gt;""),AND(TE5&gt;=TG$30,TF5&gt;=TG$34,TE5&lt;&gt;"")),"P","")</f>
        <v>P</v>
      </c>
      <c r="J5" s="8">
        <f>IF(COUNT(AO5,BR5,CU5)&gt;0,LARGE((AO5,BR5,CU5),1),0)</f>
        <v>51.7</v>
      </c>
      <c r="K5" s="8" t="str">
        <f>IF(J5=0,"",IF(J5=CU5,$BY$1,IF(J5=BR5,$AV$1,IF(J5=AO5,$S$1,""))))</f>
        <v>2025 Nationals</v>
      </c>
      <c r="L5" s="8">
        <f>IF(COUNT(AO5,BR5,CU5)&gt;1,LARGE((AO5,BR5,CU5),2),0)</f>
        <v>50.65</v>
      </c>
      <c r="M5" s="8" t="str">
        <f>IF(K5=0,"",IF(AND(L5=J5,L5=AO5,K5=BR5),$S$1,IF(AND(L5=J5,L5=AO5,L5=CU5),$S$1,IF(AND(L5=J5,L5=CU5,L5=BR5),$AV$1,IF(L5=CU5,$BY$1,IF(L5=BR5,$AV$1,IF(L5=AO5,$S$1,"")))))))</f>
        <v>2024 3rd Domestic Trial</v>
      </c>
      <c r="N5" s="8">
        <f>IF(MAX(AT5,BW5,CZ5)&gt;0,MAX(AT5,BW5,CZ5),0)</f>
        <v>51.35</v>
      </c>
      <c r="O5" s="8" t="str">
        <f>IF(N5=0,"",IF(N5=CZ5,$BY$1,IF(N5=BW5,$AV$1,IF(N5=AT5,$S$1,""))))</f>
        <v>2024 3rd Domestic Trial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18.899999999999999</v>
      </c>
      <c r="T5" s="19">
        <v>6.8</v>
      </c>
      <c r="U5" s="19">
        <v>0</v>
      </c>
      <c r="V5" s="19">
        <v>0.3</v>
      </c>
      <c r="W5" s="19">
        <v>18.55</v>
      </c>
      <c r="X5" s="19">
        <v>6.4</v>
      </c>
      <c r="Y5" s="19">
        <v>0.3</v>
      </c>
      <c r="Z5" s="19">
        <v>0</v>
      </c>
      <c r="AA5" s="19">
        <v>18.299999999999997</v>
      </c>
      <c r="AB5" s="19">
        <v>5.6</v>
      </c>
      <c r="AC5" s="19">
        <v>0.6</v>
      </c>
      <c r="AD5" s="19">
        <v>0.3</v>
      </c>
      <c r="AE5" s="19">
        <v>18.899999999999999</v>
      </c>
      <c r="AF5" s="19">
        <v>6.8</v>
      </c>
      <c r="AG5" s="19">
        <v>0</v>
      </c>
      <c r="AH5" s="19">
        <v>0.3</v>
      </c>
      <c r="AI5" s="19">
        <v>18.95</v>
      </c>
      <c r="AJ5" s="19">
        <v>6.4</v>
      </c>
      <c r="AK5" s="19">
        <v>0</v>
      </c>
      <c r="AL5" s="19">
        <v>0</v>
      </c>
      <c r="AM5" s="27" t="s">
        <v>53</v>
      </c>
      <c r="AN5" s="40">
        <f>IF(SUM(T5,X5)&gt;0,SUM(T5,X5),"")</f>
        <v>13.2</v>
      </c>
      <c r="AO5" s="40">
        <f>IF(SUM(S5:T5,V5:X5,Z5)-U5-Y5&gt;0,SUM(S5:T5,V5:X5,Z5)-U5-Y5,"")</f>
        <v>50.65</v>
      </c>
      <c r="AP5" s="40">
        <f>IF(SUM(AA5:AB5,AD5)-AC5&gt;0,SUM(AA5:AB5,AD5)-AC5,"")</f>
        <v>23.599999999999998</v>
      </c>
      <c r="AQ5" s="40">
        <f>IF(SUM(T5,X5,AB5)&gt;0,SUM(T5,X5,AB5),"")</f>
        <v>18.799999999999997</v>
      </c>
      <c r="AR5" s="40">
        <f>IF(SUM(AO5,AP5)&gt;0,SUM(AO5,AP5),"")</f>
        <v>74.25</v>
      </c>
      <c r="AS5" s="40">
        <f>IF(SUM(AF5,AJ5)&gt;0,SUM(AF5,AJ5),"")</f>
        <v>13.2</v>
      </c>
      <c r="AT5" s="40">
        <f>IF(SUM(AE5:AF5,AH5:AJ5,AL5)-SUM(AG5,AK5)&gt;0,SUM(AE5:AF5,AH5:AJ5,AL5)-SUM(AG5,AK5),"")</f>
        <v>51.35</v>
      </c>
      <c r="AU5" s="40">
        <f>IF(SUM(AO5,AP5,AT5)&gt;0,SUM(AO5,AP5,AT5),"")</f>
        <v>125.6</v>
      </c>
      <c r="AV5" s="18">
        <v>18.760000000000002</v>
      </c>
      <c r="AW5" s="18">
        <v>6.8</v>
      </c>
      <c r="AX5" s="18">
        <v>0.8</v>
      </c>
      <c r="AY5" s="18">
        <v>0.3</v>
      </c>
      <c r="AZ5" s="18">
        <v>18.399999999999999</v>
      </c>
      <c r="BA5" s="18">
        <v>4.8</v>
      </c>
      <c r="BB5" s="18">
        <v>0</v>
      </c>
      <c r="BC5" s="18">
        <v>0</v>
      </c>
      <c r="BD5" s="18"/>
      <c r="BE5" s="18"/>
      <c r="BF5" s="18"/>
      <c r="BG5" s="18"/>
      <c r="BH5" s="18">
        <v>18.2</v>
      </c>
      <c r="BI5" s="18">
        <v>7.2</v>
      </c>
      <c r="BJ5" s="18">
        <v>0.2</v>
      </c>
      <c r="BK5" s="18">
        <v>0.3</v>
      </c>
      <c r="BL5" s="18">
        <v>18.600000000000001</v>
      </c>
      <c r="BM5" s="18">
        <v>6</v>
      </c>
      <c r="BN5" s="18">
        <v>0</v>
      </c>
      <c r="BO5" s="18">
        <v>0</v>
      </c>
      <c r="BP5" s="28"/>
      <c r="BQ5" s="11">
        <f>IF(SUM(AW5,BA5)&gt;0,SUM(AW5,BA5),"")</f>
        <v>11.6</v>
      </c>
      <c r="BR5" s="11">
        <f>IF(SUM(AV5:AW5,AY5:BA5,BC5)-AX5-BB5&gt;0,SUM(AV5:AW5,AY5:BA5,BC5)-AX5-BB5,"")</f>
        <v>48.260000000000005</v>
      </c>
      <c r="BS5" s="11" t="str">
        <f>IF(SUM(BD5:BE5,BG5)-BF5&gt;0,SUM(BD5:BE5,BG5)-BF5,"")</f>
        <v/>
      </c>
      <c r="BT5" s="11">
        <f>IF(SUM(AW5,BA5,BE5)&gt;0,SUM(AW5,BA5,BE5),"")</f>
        <v>11.6</v>
      </c>
      <c r="BU5" s="11">
        <f>IF(SUM(BR5,BS5)&gt;0,SUM(BR5,BS5),"")</f>
        <v>48.260000000000005</v>
      </c>
      <c r="BV5" s="11">
        <f>IF(SUM(BI5,BM5)&gt;0,SUM(BI5,BM5),"")</f>
        <v>13.2</v>
      </c>
      <c r="BW5" s="11">
        <f>IF(SUM(BH5:BI5,BK5:BM5,BO5)-SUM(BJ5,BN5)&gt;0,SUM(BH5:BI5,BK5:BM5,BO5)-SUM(BJ5,BN5),"")</f>
        <v>50.099999999999994</v>
      </c>
      <c r="BX5" s="11">
        <f>IF(SUM(BR5,BS5,BW5)&gt;0,SUM(BR5,BS5,BW5),"")</f>
        <v>98.36</v>
      </c>
      <c r="BY5" s="19">
        <v>19.100000000000001</v>
      </c>
      <c r="BZ5" s="19">
        <v>7.2</v>
      </c>
      <c r="CA5" s="19">
        <v>0</v>
      </c>
      <c r="CB5" s="19">
        <v>0.3</v>
      </c>
      <c r="CC5" s="19">
        <v>19.100000000000001</v>
      </c>
      <c r="CD5" s="19">
        <v>6</v>
      </c>
      <c r="CE5" s="19">
        <v>0</v>
      </c>
      <c r="CF5" s="19">
        <v>0</v>
      </c>
      <c r="CG5" s="19"/>
      <c r="CH5" s="19"/>
      <c r="CI5" s="19"/>
      <c r="CJ5" s="19"/>
      <c r="CK5" s="19">
        <v>19.100000000000001</v>
      </c>
      <c r="CL5" s="19">
        <v>7.2</v>
      </c>
      <c r="CM5" s="19">
        <v>0.6</v>
      </c>
      <c r="CN5" s="19">
        <v>0.3</v>
      </c>
      <c r="CO5" s="19">
        <v>18.399999999999999</v>
      </c>
      <c r="CP5" s="19">
        <v>5.2</v>
      </c>
      <c r="CQ5" s="19">
        <v>0</v>
      </c>
      <c r="CR5" s="19">
        <v>0.3</v>
      </c>
      <c r="CS5" s="27"/>
      <c r="CT5" s="40">
        <f>IF(SUM(BZ5,CD5)&gt;0,SUM(BZ5,CD5),"")</f>
        <v>13.2</v>
      </c>
      <c r="CU5" s="40">
        <f>IF(SUM(BY5:BZ5,CB5:CD5,CF5)-CA5-CE5&gt;0,SUM(BY5:BZ5,CB5:CD5,CF5)-CA5-CE5,"")</f>
        <v>51.7</v>
      </c>
      <c r="CV5" s="40" t="str">
        <f>IF(SUM(CG5:CH5,CJ5)-CI5&gt;0,SUM(CG5:CH5,CJ5)-CI5,"")</f>
        <v/>
      </c>
      <c r="CW5" s="40">
        <f>IF(SUM(BZ5,CD5,CH5)&gt;0,SUM(BZ5,CD5,CH5),"")</f>
        <v>13.2</v>
      </c>
      <c r="CX5" s="40">
        <f>IF(SUM(CU5,CV5)&gt;0,SUM(CU5,CV5),"")</f>
        <v>51.7</v>
      </c>
      <c r="CY5" s="40">
        <f>IF(SUM(CL5,CP5)&gt;0,SUM(CL5,CP5),"")</f>
        <v>12.4</v>
      </c>
      <c r="CZ5" s="40">
        <f>IF(SUM(CK5:CL5,CN5:CP5,CR5)-SUM(CM5,CQ5)&gt;0,SUM(CK5:CL5,CN5:CP5,CR5)-SUM(CM5,CQ5),"")</f>
        <v>49.9</v>
      </c>
      <c r="DA5" s="40">
        <f>IF(SUM(CU5,CV5,CZ5)&gt;0,SUM(CU5,CV5,CZ5),"")</f>
        <v>101.6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18.93</v>
      </c>
      <c r="TI5" s="26">
        <f>IF($CS5="P",BZ5,(BZ5+AW5)/2)</f>
        <v>7</v>
      </c>
      <c r="TJ5" s="26">
        <f>IF($CS5="P",CA5,(CA5+AX5)/2)</f>
        <v>0.4</v>
      </c>
      <c r="TK5" s="26">
        <f>IF($CS5="P",CB5,(CB5+AY5)/2)</f>
        <v>0.3</v>
      </c>
      <c r="TL5" s="26">
        <f>IF($CS5="P",CC5,(CC5+AZ5)/2)</f>
        <v>18.75</v>
      </c>
      <c r="TM5" s="26">
        <f>IF($CS5="P",CD5,(CD5+BA5)/2)</f>
        <v>5.4</v>
      </c>
      <c r="TN5" s="26">
        <f>IF($CS5="P",CE5,(CE5+BB5)/2)</f>
        <v>0</v>
      </c>
      <c r="TO5" s="26">
        <f>IF($CS5="P",CF5,(CF5+BC5)/2)</f>
        <v>0</v>
      </c>
      <c r="TP5" s="26">
        <f>IF($CS5="P",CG5,(CG5+BD5)/2)</f>
        <v>0</v>
      </c>
      <c r="TQ5" s="26">
        <f>IF($CS5="P",CH5,(CH5+BE5)/2)</f>
        <v>0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18.649999999999999</v>
      </c>
      <c r="TU5" s="26">
        <f>IF($CS5="P",CL5,(CL5+BI5)/2)</f>
        <v>7.2</v>
      </c>
      <c r="TV5" s="26">
        <f>IF($CS5="P",CM5,(CM5+BJ5)/2)</f>
        <v>0.4</v>
      </c>
      <c r="TW5" s="26">
        <f>IF($CS5="P",CN5,(CN5+BK5)/2)</f>
        <v>0.3</v>
      </c>
      <c r="TX5" s="26">
        <f>IF($CS5="P",CO5,(CO5+BL5)/2)</f>
        <v>18.5</v>
      </c>
      <c r="TY5" s="26">
        <f>IF($CS5="P",CP5,(CP5+BM5)/2)</f>
        <v>5.6</v>
      </c>
      <c r="TZ5" s="26">
        <f>IF($CS5="P",CQ5,(CQ5+BN5)/2)</f>
        <v>0</v>
      </c>
      <c r="UA5" s="26">
        <f>IF($CS5="P",CR5,(CR5+BO5)/2)</f>
        <v>0.15</v>
      </c>
      <c r="UB5" s="28" t="s">
        <v>53</v>
      </c>
      <c r="UC5" s="11">
        <f>IF(SUM(TI5,TM5)&gt;0,SUM(TI5,TM5),"")</f>
        <v>12.4</v>
      </c>
      <c r="UD5" s="11">
        <f>IF(SUM(TH5:TI5,TK5:TM5,TO5)-TJ5-TN5&gt;0,SUM(TH5:TI5,TK5:TM5,TO5)-TJ5-TN5,"")</f>
        <v>49.980000000000004</v>
      </c>
      <c r="UE5" s="11" t="str">
        <f>IF(SUM(TP5:TQ5,TS5)-TR5&gt;0,SUM(TP5:TQ5,TS5)-TR5,"")</f>
        <v/>
      </c>
      <c r="UF5" s="11">
        <f>IF(SUM(TI5,TM5,TQ5)&gt;0,SUM(TI5,TM5,TQ5),"")</f>
        <v>12.4</v>
      </c>
      <c r="UG5" s="11">
        <f>IF(SUM(UD5,UE5)&gt;0,SUM(UD5,UE5),"")</f>
        <v>49.980000000000004</v>
      </c>
      <c r="UH5" s="11">
        <f>IF(SUM(TU5,TY5)&gt;0,SUM(TU5,TY5),"")</f>
        <v>12.8</v>
      </c>
      <c r="UI5" s="11">
        <f>IF(SUM(TT5:TU5,TW5:TY5,UA5)-SUM(TV5,TZ5)&gt;0,SUM(TT5:TU5,TW5:TY5,UA5)-SUM(TV5,TZ5),"")</f>
        <v>50</v>
      </c>
      <c r="UJ5" s="11">
        <f>IF(SUM(UD5,UE5,UI5)&gt;0,SUM(UD5,UE5,UI5),"")</f>
        <v>99.98</v>
      </c>
    </row>
    <row r="6" spans="1:556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88</v>
      </c>
      <c r="C6" s="4" t="s">
        <v>5</v>
      </c>
      <c r="D6" s="4">
        <v>1999</v>
      </c>
      <c r="E6" s="9">
        <f>SUM(J6:P6)+SUM(J6:M6)*0.0000001+SUM(J6)*0.0000000000001</f>
        <v>151.90001010000515</v>
      </c>
      <c r="F6" s="3" t="str">
        <f>IF(OR(AND(AN6&gt;=AU$29,AO6&gt;=AU$33,AN6&lt;&gt;"",AM6=""),AND(AS6&gt;=AU$29,AT6&gt;=AU$33,AS6&lt;&gt;"",AM6=""),AND(BQ6&gt;=BX$29,BR6&gt;=BX$33,BQ6&lt;&gt;"",BP6=""),AND(BV6&gt;=BX$29,BW6&gt;=BX$33,BV6&lt;&gt;"",BP6=""),AND(CT6&gt;=DA$29,CU6&gt;=DA$33,CT6&lt;&gt;"",CS6=""),AND(CY6&gt;=DA$29,CZ6&gt;=DA$33,CY6&lt;&gt;""),AND(DX6&gt;=EE$29,DY6&gt;=EE$33,DX6&lt;&gt;""),AND(EC6&gt;=EE$29,ED6&gt;=EE$33,EC6&lt;&gt;""),AND(EZ6&gt;=FG$29,FA6&gt;=FG$33,EZ6&lt;&gt;""),AND(FE6&gt;=FG$29,FF6&gt;=FG$33,FE6&lt;&gt;""),AND(GB6&gt;=GI$29,GC6&gt;=GI$33,GB6&lt;&gt;""),AND(GG6&gt;=GI$29,GH6&gt;=GI$33,GG6&lt;&gt;""),AND(HD6&gt;=HK$29,HE6&gt;=HK$33,HD6&lt;&gt;""),AND(HI6&gt;=HK$29,HJ6&gt;=HK$33,HI6&lt;&gt;""),AND(IF6&gt;=IM$29,IG6&gt;=IM$33,IF6&lt;&gt;""),AND(IK6&gt;=IM$29,IL6&gt;=IM$33,IK6&lt;&gt;""),AND(JH6&gt;=JO$29,JI6&gt;=JO$33,JH6&lt;&gt;""),AND(JM6&gt;=JO$29,JN6&gt;=JO$33,JM6&lt;&gt;""),AND(KJ6&gt;=KQ$29,KK6&gt;=KQ$33,KJ6&lt;&gt;""),AND(KO6&gt;=KQ$29,KP6&gt;=KQ$33,KO6&lt;&gt;""),AND(LL6&gt;=LS$29,LM6&gt;=LS$33,LL6&lt;&gt;""),AND(LQ6&gt;=LS$29,LR6&gt;=LS$33,LQ6&lt;&gt;""),AND(MN6&gt;=MU$29,MO6&gt;=MU$33,MN6&lt;&gt;""),AND(MS6&gt;=MU$29,MT6&gt;=MU$33,MS6&lt;&gt;""),AND(NP6&gt;=NW$29,NQ6&gt;=NW$33,NP6&lt;&gt;""),AND(NU6&gt;=NW$29,NV6&gt;=NW$33,NU6&lt;&gt;""),AND(OR6&gt;=OY$29,OS6&gt;=OY$33,OR6&lt;&gt;""),AND(OW6&gt;=OY$29,OX6&gt;=OY$33,OW6&lt;&gt;""),AND(PT6&gt;=QA$29,PU6&gt;=QA$33,PT6&lt;&gt;""),AND(PY6&gt;=QA$29,PZ6&gt;=QA$33,PY6&lt;&gt;""),AND(QV6&gt;=RC$29,QW6&gt;=RC$33,QV6&lt;&gt;""),AND(RA6&gt;=RC$29,RB6&gt;=RC$33,RA6&lt;&gt;""),AND(RX6&gt;=SE$29,RY6&gt;=SE$33,RX6&lt;&gt;""),AND(SC6&gt;=SE$29,SD6&gt;=SE$33,SC6&lt;&gt;""),AND(SZ6&gt;=TG$29,TA6&gt;=TG$33,SZ6&lt;&gt;""),AND(TF6&gt;=TG$29,TG6&gt;=TG$33,TF6&lt;&gt;"")),"P","")</f>
        <v>P</v>
      </c>
      <c r="G6" s="3" t="str">
        <f>IF(OR(AND(AO6&gt;=AU$33,AO6&lt;&gt;"",AM6=""),AND(AT6&gt;=AU$33,AT6&lt;&gt;"",AM6=""),AND(BR6&gt;=BX$33,BR6&lt;&gt;"",BP6=""),AND(BW6&gt;=BX$33,BW6&lt;&gt;"",BP6=""),AND(CU6&gt;=DA$33,CU6&lt;&gt;"",CS6=""),AND(CZ6&gt;=DA$33,CZ6&lt;&gt;"",CS6=""),AND(DY6&gt;=EE$33,DY6&lt;&gt;""),AND(ED6&gt;=EE$33,ED6&lt;&gt;""),AND(FA6&gt;=FG$33,FA6&lt;&gt;""),AND(FF6&gt;=FG$33,FF6&lt;&gt;""),AND(GC6&gt;=GI$33,GC6&lt;&gt;""),AND(GH6&gt;=GI$33,GH6&lt;&gt;""),AND(HE6&gt;=HK$33,HE6&lt;&gt;""),AND(HJ6&gt;=HK$33,HJ6&lt;&gt;""),AND(IG6&gt;=IM$33,IG6&lt;&gt;""),AND(IL6&gt;=IM$33,IL6&lt;&gt;""),AND(JI6&gt;=JO$33,JI6&lt;&gt;""),AND(JN6&gt;=JO$33,JN6&lt;&gt;""),AND(KK6&gt;=KQ$33,KK6&lt;&gt;""),AND(KP6&gt;=KQ$33,KP6&lt;&gt;""),AND(LM6&gt;=LS$33,LM6&lt;&gt;""),AND(LR6&gt;=LS$33,LR6&lt;&gt;""),AND(MO6&gt;=MU$33,MO6&lt;&gt;""),AND(MT6&gt;=MU$33,MT6&lt;&gt;""),AND(NQ6&gt;=NW$33,NQ6&lt;&gt;""),AND(NV6&gt;=NW$33,NV6&lt;&gt;""),AND(OS6&gt;=OY$33,OS6&lt;&gt;""),AND(OX6&gt;=OY$33,OX6&lt;&gt;""),AND(PU6&gt;=QA$33,PU6&lt;&gt;""),AND(PZ6&gt;=QA$33,PZ6&lt;&gt;""),AND(QW6&gt;=RC$33,QW6&lt;&gt;""),AND(RB6&gt;=RC$33,RB6&lt;&gt;""),AND(RY6&gt;=SE$33,RY6&lt;&gt;""),AND(SD6&gt;=SE$33,SD6&lt;&gt;""),AND(TA6&gt;=TG$33,TA6&lt;&gt;""),AND(TG6&gt;=TG$33,TG6&lt;&gt;"")),"P","")</f>
        <v>P</v>
      </c>
      <c r="H6" s="36" t="str">
        <f>IF(AND(G6="P",F6=""),"No DD",IF(OR(AND(AQ6&gt;=AU$32,AR6&gt;=AU$36,AQ6&lt;&gt;"",AM6=""),AND(AS6&gt;=AU$32,AT6&gt;=AU$36,AS6&lt;&gt;"",AM6=""),AND(BT6&gt;=BX$32,BU6&gt;=BX$36,BT6&lt;&gt;"",BP6=""),AND(BV6&gt;=BX$32,BW6&gt;=BX$36,BV6&lt;&gt;"",BP6=""),AND(CW6&gt;=DA$32,CX6&gt;=DA$36,CW6&lt;&gt;"",CS6=""),AND(CY6&gt;=DA$32,CZ6&gt;=DA$36,CY6&lt;&gt;"",CS6=""),AND(EA6&gt;=EE$32,EB6&gt;=EE$36,EA6&lt;&gt;""),AND(EC6&gt;=EE$32,ED6&gt;=EE$36,EC6&lt;&gt;""),AND(FC6&gt;=FG$32,FD6&gt;=FG$36,FC6&lt;&gt;""),AND(FE6&gt;=FG$32,FF6&gt;=FG$36,FE6&lt;&gt;""),AND(GE6&gt;=GI$32,GF6&gt;=GI$36,GE6&lt;&gt;""),AND(GG6&gt;=GI$32,GH6&gt;=GI$36,GG6&lt;&gt;""),AND(HG6&gt;=HK$32,HH6&gt;=HK$36,HG6&lt;&gt;""),AND(HI6&gt;=HK$32,HJ6&gt;=HK$36,HI6&lt;&gt;""),AND(II6&gt;=IM$32,IJ6&gt;=IM$36,II6&lt;&gt;""),AND(IK6&gt;=IM$32,IL6&gt;=IM$36,IK6&lt;&gt;""),AND(JK6&gt;=JO$32,JL6&gt;=JO$36,JK6&lt;&gt;""),AND(JM6&gt;=JO$32,JN6&gt;=JO$36,JM6&lt;&gt;""),AND(KM6&gt;=KQ$32,KN6&gt;=KQ$36,KM6&lt;&gt;""),AND(KO6&gt;=KQ$32,KP6&gt;=KQ$36,KO6&lt;&gt;""),AND(LO6&gt;=LS$32,LP6&gt;=LS$36,LO6&lt;&gt;""),AND(LQ6&gt;=LS$32,LR6&gt;=LS$36,LQ6&lt;&gt;""),AND(MQ6&gt;=MU$32,MR6&gt;=MU$36,MQ6&lt;&gt;""),AND(MS6&gt;=MU$32,MT6&gt;=MU$36,MS6&lt;&gt;""),AND(NS6&gt;=NW$32,NT6&gt;=NW$36,NS6&lt;&gt;""),AND(NU6&gt;=NW$32,NV6&gt;=NW$36,NU6&lt;&gt;""),AND(OU6&gt;=OY$32,OV6&gt;=OY$36,OU6&lt;&gt;""),AND(OW6&gt;=OY$32,OX6&gt;=OY$36,OW6&lt;&gt;""),AND(PW6&gt;=QA$32,PX6&gt;=QA$36,PW6&lt;&gt;""),AND(PY6&gt;=QA$32,PZ6&gt;=QA$36,PY6&lt;&gt;""),AND(QY6&gt;=RC$32,QZ6&gt;=RC$36,QY6&lt;&gt;""),AND(RA6&gt;=RC$32,RB6&gt;=RC$36,RA6&lt;&gt;""),AND(SA6&gt;=SE$32,SB6&gt;=SE$36,SA6&lt;&gt;""),AND(SC6&gt;=SE$32,SD6&gt;=SE$36,SC6&lt;&gt;""),AND(TC6&gt;=TG$32,TD6&gt;=TG$36,TC6&lt;&gt;""),AND(TE6&gt;=TG$32,TF6&gt;=TG$36,TE6&lt;&gt;"")),"Merit",IF(OR(AND(AQ6&gt;=AU$31,AR6&gt;=AU$35,AQ6&lt;&gt;"",AM6=""),AND(AS6&gt;=AU$31,AT6&gt;=AU$35,AS6&lt;&gt;"",AM6=""),AND(BT6&gt;=BX$31,BU6&gt;=BX$35,BT6&lt;&gt;"",BP6=""),AND(BV6&gt;=BX$31,BW6&gt;=BX$35,BV6&lt;&gt;"",BP6=""),AND(CW6&gt;=DA$31,CX6&gt;=DA$35,CW6&lt;&gt;"",CS6=""),AND(CY6&gt;=DA$31,CZ6&gt;=DA$35,CY6&lt;&gt;"",CS6=""),AND(EA6&gt;=EE$31,EB6&gt;=EE$35,EA6&lt;&gt;""),AND(EC6&gt;=EE$31,ED6&gt;=EE$35,EC6&lt;&gt;""),AND(FC6&gt;=FG$31,FD6&gt;=FG$35,FC6&lt;&gt;""),AND(FE6&gt;=FG$31,FF6&gt;=FG$35,FE6&lt;&gt;""),AND(GE6&gt;=GI$31,GF6&gt;=GI$35,GE6&lt;&gt;""),AND(GG6&gt;=GI$31,GH6&gt;=GI$35,GG6&lt;&gt;""),AND(HG6&gt;=HK$31,HH6&gt;=HK$35,HG6&lt;&gt;""),AND(HI6&gt;=HK$31,HJ6&gt;=HK$35,HI6&lt;&gt;""),AND(II6&gt;=IM$31,IJ6&gt;=IM$35,II6&lt;&gt;""),AND(IK6&gt;=IM$31,IL6&gt;=IM$35,IK6&lt;&gt;""),AND(JK6&gt;=JO$31,JL6&gt;=JO$35,JK6&lt;&gt;""),AND(JM6&gt;=JO$31,JN6&gt;=JO$35,JM6&lt;&gt;""),AND(KM6&gt;=KQ$31,KN6&gt;=KQ$35,KM6&lt;&gt;""),AND(KO6&gt;=KQ$31,KP6&gt;=KQ$35,KO6&lt;&gt;""),AND(LO6&gt;=LS$31,LP6&gt;=LS$35,LO6&lt;&gt;""),AND(LQ6&gt;=LS$31,LR6&gt;=LS$35,LQ6&lt;&gt;""),AND(MQ6&gt;=MU$31,MR6&gt;=MU$35,MQ6&lt;&gt;""),AND(MS6&gt;=MU$31,MT6&gt;=MU$35,MS6&lt;&gt;""),AND(NS6&gt;=NW$31,NT6&gt;=NW$35,NS6&lt;&gt;""),AND(NU6&gt;=NW$31,NV6&gt;=NW$35,NU6&lt;&gt;""),AND(OU6&gt;=OY$31,OV6&gt;=OY$35,OU6&lt;&gt;""),AND(OW6&gt;=OY$31,OX6&gt;=OY$35,OW6&lt;&gt;""),AND(PW6&gt;=QA$31,PX6&gt;=QA$35,PW6&lt;&gt;""),AND(PY6&gt;=QA$31,PZ6&gt;=QA$35,PY6&lt;&gt;""),AND(QY6&gt;=RC$31,QZ6&gt;=RC$35,QY6&lt;&gt;""),AND(RA6&gt;=RC$31,RB6&gt;=RC$35,RA6&lt;&gt;""),AND(SA6&gt;=SE$31,SB6&gt;=SE$35,SA6&lt;&gt;""),AND(SC6&gt;=SE$31,SD6&gt;=SE$35,SC6&lt;&gt;""),AND(TC6&gt;=TG$31,TD6&gt;=TG$35,TC6&lt;&gt;""),AND(TE6&gt;=TG$31,TF6&gt;=TG$35,TE6&lt;&gt;"")),"Excellence",IF(I6="P","Worlds Team",IF(F6="P","National Team","")))))</f>
        <v>Merit</v>
      </c>
      <c r="I6" s="3" t="str">
        <f>IF(OR(AND(AQ6&gt;=AU$30,AR6&gt;=AU$34,AQ6&lt;&gt;"",AM6=""),AND(AS6&gt;=AU$30,AT6&gt;=AU$34,AS6&lt;&gt;"",AM6=""),AND(BT6&gt;=BX$30,BU6&gt;=BX$34,BT6&lt;&gt;"",BP6=""),AND(BV6&gt;=BX$30,BW6&gt;=BX$34,BV6&lt;&gt;"",BP6=""),AND(CW6&gt;=DA$30,CX6&gt;=DA$34,CW6&lt;&gt;"",CS6=""),AND(CY6&gt;=DA$30,CZ6&gt;=DA$34,CY6&lt;&gt;"",CS6=""),AND(EA6&gt;=EE$30,EB6&gt;=EE$34,EA6&lt;&gt;""),AND(EC6&gt;=EE$30,ED6&gt;=EE$34,EC6&lt;&gt;""),AND(FC6&gt;=FG$30,FD6&gt;=FG$34,FC6&lt;&gt;""),AND(FE6&gt;=FG$30,FF6&gt;=FG$34,FE6&lt;&gt;""),AND(GE6&gt;=GI$30,GF6&gt;=GI$34,GE6&lt;&gt;""),AND(GG6&gt;=GI$30,GH6&gt;=GI$34,GG6&lt;&gt;""),AND(HG6&gt;=HK$30,HH6&gt;=HK$34,HG6&lt;&gt;""),AND(HI6&gt;=HK$30,HJ6&gt;=HK$34,HI6&lt;&gt;""),AND(II6&gt;=IM$30,IJ6&gt;=IM$34,II6&lt;&gt;""),AND(IK6&gt;=IM$30,IL6&gt;=IM$34,IK6&lt;&gt;""),AND(JK6&gt;=JO$30,JL6&gt;=JO$34,JK6&lt;&gt;""),AND(JM6&gt;=JO$30,JN6&gt;=JO$34,JM6&lt;&gt;""),AND(KM6&gt;=KQ$30,KN6&gt;=KQ$34,KM6&lt;&gt;""),AND(KO6&gt;=KQ$30,KP6&gt;=KQ$34,KO6&lt;&gt;""),AND(LO6&gt;=LS$30,LP6&gt;=LS$34,LO6&lt;&gt;""),AND(LQ6&gt;=LS$30,LR6&gt;=LS$34,LQ6&lt;&gt;""),AND(MQ6&gt;=MU$30,MR6&gt;=MU$34,MQ6&lt;&gt;""),AND(MS6&gt;=MU$30,MT6&gt;=MU$34,MS6&lt;&gt;""),AND(NS6&gt;=NW$30,NT6&gt;=NW$34,NS6&lt;&gt;""),AND(NU6&gt;=NW$30,NV6&gt;=NW$34,NU6&lt;&gt;""),AND(OU6&gt;=OY$30,OV6&gt;=OY$34,OU6&lt;&gt;""),AND(OW6&gt;=OY$30,OX6&gt;=OY$34,OW6&lt;&gt;""),AND(PW6&gt;=QA$30,PX6&gt;=QA$34,PW6&lt;&gt;""),AND(PY6&gt;=QA$30,PZ6&gt;=QA$34,PY6&lt;&gt;""),AND(QY6&gt;=RC$30,QZ6&gt;=RC$34,QY6&lt;&gt;""),AND(RA6&gt;=RC$30,RB6&gt;=RC$34,RA6&lt;&gt;""),AND(SA6&gt;=SE$30,SB6&gt;=SE$34,SA6&lt;&gt;""),AND(SC6&gt;=SE$30,SD6&gt;=SE$34,SC6&lt;&gt;""),AND(TC6&gt;=TG$30,TD6&gt;=TG$34,TC6&lt;&gt;""),AND(TE6&gt;=TG$30,TF6&gt;=TG$34,TE6&lt;&gt;"")),"P","")</f>
        <v>P</v>
      </c>
      <c r="J6" s="8">
        <f>IF(COUNT(AO6,BR6,CU6)&gt;0,LARGE((AO6,BR6,CU6),1),0)</f>
        <v>51.699999999999989</v>
      </c>
      <c r="K6" s="8" t="str">
        <f>IF(J6=0,"",IF(J6=CU6,$BY$1,IF(J6=BR6,$AV$1,IF(J6=AO6,$S$1,""))))</f>
        <v>2025 Nationals</v>
      </c>
      <c r="L6" s="8">
        <f>IF(COUNT(AO6,BR6,CU6)&gt;1,LARGE((AO6,BR6,CU6),2),0)</f>
        <v>49.3</v>
      </c>
      <c r="M6" s="8" t="str">
        <f>IF(K6=0,"",IF(AND(L6=J6,L6=AO6,K6=BR6),$S$1,IF(AND(L6=J6,L6=AO6,L6=CU6),$S$1,IF(AND(L6=J6,L6=CU6,L6=BR6),$AV$1,IF(L6=CU6,$BY$1,IF(L6=BR6,$AV$1,IF(L6=AO6,$S$1,"")))))))</f>
        <v>2024 3rd Domestic Trial</v>
      </c>
      <c r="N6" s="8">
        <f>IF(MAX(AT6,BW6,CZ6)&gt;0,MAX(AT6,BW6,CZ6),0)</f>
        <v>50.400000000000006</v>
      </c>
      <c r="O6" s="8" t="str">
        <f>IF(N6=0,"",IF(N6=CZ6,$BY$1,IF(N6=BW6,$AV$1,IF(N6=AT6,$S$1,""))))</f>
        <v>2024 3rd Domestic Trial</v>
      </c>
      <c r="P6" s="8">
        <f>IF(MAX(DB6:DC6)&gt;0,MAX(DB6:DC6),"")</f>
        <v>0.5</v>
      </c>
      <c r="Q6" s="11" t="str">
        <f>IF(P6="","",IF(P6=DB6,"("&amp;DB$2&amp;")",IF(P6=DC6,"("&amp;DC$2&amp;")")))</f>
        <v>(Q1)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2025 World Cup ITA (April 6)</v>
      </c>
      <c r="S6" s="19">
        <v>18.5</v>
      </c>
      <c r="T6" s="19">
        <v>6</v>
      </c>
      <c r="U6" s="19">
        <v>0.6</v>
      </c>
      <c r="V6" s="19">
        <v>0.3</v>
      </c>
      <c r="W6" s="19">
        <v>18.899999999999999</v>
      </c>
      <c r="X6" s="19">
        <v>6.4</v>
      </c>
      <c r="Y6" s="19">
        <v>0.2</v>
      </c>
      <c r="Z6" s="19">
        <v>0</v>
      </c>
      <c r="AA6" s="19">
        <v>18.7</v>
      </c>
      <c r="AB6" s="19">
        <v>6</v>
      </c>
      <c r="AC6" s="19">
        <v>0</v>
      </c>
      <c r="AD6" s="19">
        <v>0</v>
      </c>
      <c r="AE6" s="19">
        <v>19.2</v>
      </c>
      <c r="AF6" s="19">
        <v>6.4</v>
      </c>
      <c r="AG6" s="19">
        <v>0</v>
      </c>
      <c r="AH6" s="19">
        <v>0</v>
      </c>
      <c r="AI6" s="19">
        <v>18.8</v>
      </c>
      <c r="AJ6" s="19">
        <v>6</v>
      </c>
      <c r="AK6" s="19">
        <v>0</v>
      </c>
      <c r="AL6" s="19">
        <v>0</v>
      </c>
      <c r="AM6" s="27"/>
      <c r="AN6" s="40">
        <f>IF(SUM(T6,X6)&gt;0,SUM(T6,X6),"")</f>
        <v>12.4</v>
      </c>
      <c r="AO6" s="40">
        <f>IF(SUM(S6:T6,V6:X6,Z6)-U6-Y6&gt;0,SUM(S6:T6,V6:X6,Z6)-U6-Y6,"")</f>
        <v>49.3</v>
      </c>
      <c r="AP6" s="40">
        <f>IF(SUM(AA6:AB6,AD6)-AC6&gt;0,SUM(AA6:AB6,AD6)-AC6,"")</f>
        <v>24.7</v>
      </c>
      <c r="AQ6" s="40">
        <f>IF(SUM(T6,X6,AB6)&gt;0,SUM(T6,X6,AB6),"")</f>
        <v>18.399999999999999</v>
      </c>
      <c r="AR6" s="40">
        <f>IF(SUM(AO6,AP6)&gt;0,SUM(AO6,AP6),"")</f>
        <v>74</v>
      </c>
      <c r="AS6" s="40">
        <f>IF(SUM(AF6,AJ6)&gt;0,SUM(AF6,AJ6),"")</f>
        <v>12.4</v>
      </c>
      <c r="AT6" s="40">
        <f>IF(SUM(AE6:AF6,AH6:AJ6,AL6)-SUM(AG6,AK6)&gt;0,SUM(AE6:AF6,AH6:AJ6,AL6)-SUM(AG6,AK6),"")</f>
        <v>50.400000000000006</v>
      </c>
      <c r="AU6" s="40">
        <f>IF(SUM(AO6,AP6,AT6)&gt;0,SUM(AO6,AP6,AT6),"")</f>
        <v>124.4</v>
      </c>
      <c r="AV6" s="18">
        <v>18.2</v>
      </c>
      <c r="AW6" s="18">
        <v>5.2</v>
      </c>
      <c r="AX6" s="18">
        <v>0.2</v>
      </c>
      <c r="AY6" s="18">
        <v>0.3</v>
      </c>
      <c r="AZ6" s="18">
        <v>19.2</v>
      </c>
      <c r="BA6" s="18">
        <v>6.4</v>
      </c>
      <c r="BB6" s="18">
        <v>0</v>
      </c>
      <c r="BC6" s="18">
        <v>0</v>
      </c>
      <c r="BD6" s="18"/>
      <c r="BE6" s="18"/>
      <c r="BF6" s="18"/>
      <c r="BG6" s="18"/>
      <c r="BH6" s="18">
        <v>18.399999999999999</v>
      </c>
      <c r="BI6" s="18">
        <v>6</v>
      </c>
      <c r="BJ6" s="18">
        <v>0</v>
      </c>
      <c r="BK6" s="18">
        <v>0.3</v>
      </c>
      <c r="BL6" s="18">
        <v>18.5</v>
      </c>
      <c r="BM6" s="18">
        <v>5.6</v>
      </c>
      <c r="BN6" s="18">
        <v>0.2</v>
      </c>
      <c r="BO6" s="18">
        <v>0</v>
      </c>
      <c r="BP6" s="28"/>
      <c r="BQ6" s="11">
        <f>IF(SUM(AW6,BA6)&gt;0,SUM(AW6,BA6),"")</f>
        <v>11.600000000000001</v>
      </c>
      <c r="BR6" s="11">
        <f>IF(SUM(AV6:AW6,AY6:BA6,BC6)-AX6-BB6&gt;0,SUM(AV6:AW6,AY6:BA6,BC6)-AX6-BB6,"")</f>
        <v>49.099999999999994</v>
      </c>
      <c r="BS6" s="11" t="str">
        <f>IF(SUM(BD6:BE6,BG6)-BF6&gt;0,SUM(BD6:BE6,BG6)-BF6,"")</f>
        <v/>
      </c>
      <c r="BT6" s="11">
        <f>IF(SUM(AW6,BA6,BE6)&gt;0,SUM(AW6,BA6,BE6),"")</f>
        <v>11.600000000000001</v>
      </c>
      <c r="BU6" s="11">
        <f>IF(SUM(BR6,BS6)&gt;0,SUM(BR6,BS6),"")</f>
        <v>49.099999999999994</v>
      </c>
      <c r="BV6" s="11">
        <f>IF(SUM(BI6,BM6)&gt;0,SUM(BI6,BM6),"")</f>
        <v>11.6</v>
      </c>
      <c r="BW6" s="11">
        <f>IF(SUM(BH6:BI6,BK6:BM6,BO6)-SUM(BJ6,BN6)&gt;0,SUM(BH6:BI6,BK6:BM6,BO6)-SUM(BJ6,BN6),"")</f>
        <v>48.6</v>
      </c>
      <c r="BX6" s="11">
        <f>IF(SUM(BR6,BS6,BW6)&gt;0,SUM(BR6,BS6,BW6),"")</f>
        <v>97.699999999999989</v>
      </c>
      <c r="BY6" s="19">
        <v>18.5</v>
      </c>
      <c r="BZ6" s="19">
        <v>7.2</v>
      </c>
      <c r="CA6" s="19">
        <v>0.2</v>
      </c>
      <c r="CB6" s="19">
        <v>0.3</v>
      </c>
      <c r="CC6" s="19">
        <v>18.8</v>
      </c>
      <c r="CD6" s="19">
        <v>6.8</v>
      </c>
      <c r="CE6" s="19">
        <v>0</v>
      </c>
      <c r="CF6" s="19">
        <v>0.3</v>
      </c>
      <c r="CG6" s="19"/>
      <c r="CH6" s="19"/>
      <c r="CI6" s="19"/>
      <c r="CJ6" s="19"/>
      <c r="CK6" s="19">
        <v>19.2</v>
      </c>
      <c r="CL6" s="19">
        <v>7.2</v>
      </c>
      <c r="CM6" s="19">
        <v>0</v>
      </c>
      <c r="CN6" s="19">
        <v>0.3</v>
      </c>
      <c r="CO6" s="19">
        <v>18.600000000000001</v>
      </c>
      <c r="CP6" s="19">
        <v>3.2</v>
      </c>
      <c r="CQ6" s="19">
        <v>1.6</v>
      </c>
      <c r="CR6" s="19">
        <v>0.3</v>
      </c>
      <c r="CS6" s="27"/>
      <c r="CT6" s="40">
        <f>IF(SUM(BZ6,CD6)&gt;0,SUM(BZ6,CD6),"")</f>
        <v>14</v>
      </c>
      <c r="CU6" s="40">
        <f>IF(SUM(BY6:BZ6,CB6:CD6,CF6)-CA6-CE6&gt;0,SUM(BY6:BZ6,CB6:CD6,CF6)-CA6-CE6,"")</f>
        <v>51.699999999999989</v>
      </c>
      <c r="CV6" s="40" t="str">
        <f>IF(SUM(CG6:CH6,CJ6)-CI6&gt;0,SUM(CG6:CH6,CJ6)-CI6,"")</f>
        <v/>
      </c>
      <c r="CW6" s="40">
        <f>IF(SUM(BZ6,CD6,CH6)&gt;0,SUM(BZ6,CD6,CH6),"")</f>
        <v>14</v>
      </c>
      <c r="CX6" s="40">
        <f>IF(SUM(CU6,CV6)&gt;0,SUM(CU6,CV6),"")</f>
        <v>51.699999999999989</v>
      </c>
      <c r="CY6" s="40">
        <f>IF(SUM(CL6,CP6)&gt;0,SUM(CL6,CP6),"")</f>
        <v>10.4</v>
      </c>
      <c r="CZ6" s="40">
        <f>IF(SUM(CK6:CL6,CN6:CP6,CR6)-SUM(CM6,CQ6)&gt;0,SUM(CK6:CL6,CN6:CP6,CR6)-SUM(CM6,CQ6),"")</f>
        <v>47.199999999999996</v>
      </c>
      <c r="DA6" s="40">
        <f>IF(SUM(CU6,CV6,CZ6)&gt;0,SUM(CU6,CV6,CZ6),"")</f>
        <v>98.899999999999977</v>
      </c>
      <c r="DB6" s="51">
        <f>IF(MAX(DY6,FA6,GC6,HE6,IG6,JI6,KK6,LM6,MO6,NQ6,OS6,PU6,QW6,RY6,TA6)-IF(L6="",0,L6)&gt;0.001,MAX(DY6,FA6,GC6,HE6,IG6,JI6,KK6,LM6,MO6,NQ6,OS6,PU6,QW6,RY6,TA6)-IF(L6="",0,L6),"")</f>
        <v>0.5</v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>
        <v>18.8</v>
      </c>
      <c r="DE6" s="17">
        <v>6</v>
      </c>
      <c r="DF6" s="17">
        <v>0</v>
      </c>
      <c r="DG6" s="17">
        <v>0</v>
      </c>
      <c r="DH6" s="17">
        <v>18.8</v>
      </c>
      <c r="DI6" s="17">
        <v>6.8</v>
      </c>
      <c r="DJ6" s="17">
        <v>0.6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IF(SUM(DE6,DI6)&gt;0,SUM(DE6,DI6),"")</f>
        <v>12.8</v>
      </c>
      <c r="DY6" s="40">
        <f>IF(SUM(DD6:DE6,DG6:DI6,DK6)-DF6-DJ6&gt;0,SUM(DD6:DE6,DG6:DI6,DK6)-DF6-DJ6,"")</f>
        <v>49.8</v>
      </c>
      <c r="DZ6" s="40" t="str">
        <f>IF(SUM(DL6:DM6,DO6)-DN6&gt;0,SUM(DL6:DM6,DO6)-DN6,"")</f>
        <v/>
      </c>
      <c r="EA6" s="40">
        <f>IF(SUM(DE6,DI6,DM6)&gt;0,SUM(DE6,DI6,DM6),"")</f>
        <v>12.8</v>
      </c>
      <c r="EB6" s="40">
        <f>IF(SUM(DY6,DZ6)&gt;0,SUM(DY6,DZ6),"")</f>
        <v>49.8</v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>
        <f>IF(SUM(DY6,DZ6,ED6)&gt;0,SUM(DY6,DZ6,ED6),"")</f>
        <v>49.8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18.350000000000001</v>
      </c>
      <c r="TI6" s="26">
        <f>IF($CS6="P",BZ6,(BZ6+AW6)/2)</f>
        <v>6.2</v>
      </c>
      <c r="TJ6" s="26">
        <f>IF($CS6="P",CA6,(CA6+AX6)/2)</f>
        <v>0.2</v>
      </c>
      <c r="TK6" s="26">
        <f>IF($CS6="P",CB6,(CB6+AY6)/2)</f>
        <v>0.3</v>
      </c>
      <c r="TL6" s="26">
        <f>IF($CS6="P",CC6,(CC6+AZ6)/2)</f>
        <v>19</v>
      </c>
      <c r="TM6" s="26">
        <f>IF($CS6="P",CD6,(CD6+BA6)/2)</f>
        <v>6.6</v>
      </c>
      <c r="TN6" s="26">
        <f>IF($CS6="P",CE6,(CE6+BB6)/2)</f>
        <v>0</v>
      </c>
      <c r="TO6" s="26">
        <f>IF($CS6="P",CF6,(CF6+BC6)/2)</f>
        <v>0.15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18.799999999999997</v>
      </c>
      <c r="TU6" s="26">
        <f>IF($CS6="P",CL6,(CL6+BI6)/2)</f>
        <v>6.6</v>
      </c>
      <c r="TV6" s="26">
        <f>IF($CS6="P",CM6,(CM6+BJ6)/2)</f>
        <v>0</v>
      </c>
      <c r="TW6" s="26">
        <f>IF($CS6="P",CN6,(CN6+BK6)/2)</f>
        <v>0.3</v>
      </c>
      <c r="TX6" s="26">
        <f>IF($CS6="P",CO6,(CO6+BL6)/2)</f>
        <v>18.55</v>
      </c>
      <c r="TY6" s="26">
        <f>IF($CS6="P",CP6,(CP6+BM6)/2)</f>
        <v>4.4000000000000004</v>
      </c>
      <c r="TZ6" s="26">
        <f>IF($CS6="P",CQ6,(CQ6+BN6)/2)</f>
        <v>0.9</v>
      </c>
      <c r="UA6" s="26">
        <f>IF($CS6="P",CR6,(CR6+BO6)/2)</f>
        <v>0.15</v>
      </c>
      <c r="UB6" s="28" t="s">
        <v>53</v>
      </c>
      <c r="UC6" s="11">
        <f>IF(SUM(TI6,TM6)&gt;0,SUM(TI6,TM6),"")</f>
        <v>12.8</v>
      </c>
      <c r="UD6" s="11">
        <f>IF(SUM(TH6:TI6,TK6:TM6,TO6)-TJ6-TN6&gt;0,SUM(TH6:TI6,TK6:TM6,TO6)-TJ6-TN6,"")</f>
        <v>50.4</v>
      </c>
      <c r="UE6" s="11" t="str">
        <f>IF(SUM(TP6:TQ6,TS6)-TR6&gt;0,SUM(TP6:TQ6,TS6)-TR6,"")</f>
        <v/>
      </c>
      <c r="UF6" s="11">
        <f>IF(SUM(TI6,TM6,TQ6)&gt;0,SUM(TI6,TM6,TQ6),"")</f>
        <v>12.8</v>
      </c>
      <c r="UG6" s="11">
        <f>IF(SUM(UD6,UE6)&gt;0,SUM(UD6,UE6),"")</f>
        <v>50.4</v>
      </c>
      <c r="UH6" s="11">
        <f>IF(SUM(TU6,TY6)&gt;0,SUM(TU6,TY6),"")</f>
        <v>11</v>
      </c>
      <c r="UI6" s="11">
        <f>IF(SUM(TT6:TU6,TW6:TY6,UA6)-SUM(TV6,TZ6)&gt;0,SUM(TT6:TU6,TW6:TY6,UA6)-SUM(TV6,TZ6),"")</f>
        <v>47.9</v>
      </c>
      <c r="UJ6" s="11">
        <f>IF(SUM(UD6,UE6,UI6)&gt;0,SUM(UD6,UE6,UI6),"")</f>
        <v>98.3</v>
      </c>
    </row>
    <row r="7" spans="1:556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173</v>
      </c>
      <c r="C7" s="4" t="s">
        <v>5</v>
      </c>
      <c r="D7" s="4">
        <v>2005</v>
      </c>
      <c r="E7" s="9">
        <f>SUM(J7:P7)+SUM(J7:M7)*0.0000001+SUM(J7)*0.0000000000001</f>
        <v>150.75001002500505</v>
      </c>
      <c r="F7" s="3" t="str">
        <f>IF(OR(AND(AN7&gt;=AU$29,AO7&gt;=AU$33,AN7&lt;&gt;"",AM7=""),AND(AS7&gt;=AU$29,AT7&gt;=AU$33,AS7&lt;&gt;"",AM7=""),AND(BQ7&gt;=BX$29,BR7&gt;=BX$33,BQ7&lt;&gt;"",BP7=""),AND(BV7&gt;=BX$29,BW7&gt;=BX$33,BV7&lt;&gt;"",BP7=""),AND(CT7&gt;=DA$29,CU7&gt;=DA$33,CT7&lt;&gt;"",CS7=""),AND(CY7&gt;=DA$29,CZ7&gt;=DA$33,CY7&lt;&gt;""),AND(DX7&gt;=EE$29,DY7&gt;=EE$33,DX7&lt;&gt;""),AND(EC7&gt;=EE$29,ED7&gt;=EE$33,EC7&lt;&gt;""),AND(EZ7&gt;=FG$29,FA7&gt;=FG$33,EZ7&lt;&gt;""),AND(FE7&gt;=FG$29,FF7&gt;=FG$33,FE7&lt;&gt;""),AND(GB7&gt;=GI$29,GC7&gt;=GI$33,GB7&lt;&gt;""),AND(GG7&gt;=GI$29,GH7&gt;=GI$33,GG7&lt;&gt;""),AND(HD7&gt;=HK$29,HE7&gt;=HK$33,HD7&lt;&gt;""),AND(HI7&gt;=HK$29,HJ7&gt;=HK$33,HI7&lt;&gt;""),AND(IF7&gt;=IM$29,IG7&gt;=IM$33,IF7&lt;&gt;""),AND(IK7&gt;=IM$29,IL7&gt;=IM$33,IK7&lt;&gt;""),AND(JH7&gt;=JO$29,JI7&gt;=JO$33,JH7&lt;&gt;""),AND(JM7&gt;=JO$29,JN7&gt;=JO$33,JM7&lt;&gt;""),AND(KJ7&gt;=KQ$29,KK7&gt;=KQ$33,KJ7&lt;&gt;""),AND(KO7&gt;=KQ$29,KP7&gt;=KQ$33,KO7&lt;&gt;""),AND(LL7&gt;=LS$29,LM7&gt;=LS$33,LL7&lt;&gt;""),AND(LQ7&gt;=LS$29,LR7&gt;=LS$33,LQ7&lt;&gt;""),AND(MN7&gt;=MU$29,MO7&gt;=MU$33,MN7&lt;&gt;""),AND(MS7&gt;=MU$29,MT7&gt;=MU$33,MS7&lt;&gt;""),AND(NP7&gt;=NW$29,NQ7&gt;=NW$33,NP7&lt;&gt;""),AND(NU7&gt;=NW$29,NV7&gt;=NW$33,NU7&lt;&gt;""),AND(OR7&gt;=OY$29,OS7&gt;=OY$33,OR7&lt;&gt;""),AND(OW7&gt;=OY$29,OX7&gt;=OY$33,OW7&lt;&gt;""),AND(PT7&gt;=QA$29,PU7&gt;=QA$33,PT7&lt;&gt;""),AND(PY7&gt;=QA$29,PZ7&gt;=QA$33,PY7&lt;&gt;""),AND(QV7&gt;=RC$29,QW7&gt;=RC$33,QV7&lt;&gt;""),AND(RA7&gt;=RC$29,RB7&gt;=RC$33,RA7&lt;&gt;""),AND(RX7&gt;=SE$29,RY7&gt;=SE$33,RX7&lt;&gt;""),AND(SC7&gt;=SE$29,SD7&gt;=SE$33,SC7&lt;&gt;""),AND(SZ7&gt;=TG$29,TA7&gt;=TG$33,SZ7&lt;&gt;""),AND(TF7&gt;=TG$29,TG7&gt;=TG$33,TF7&lt;&gt;"")),"P","")</f>
        <v>P</v>
      </c>
      <c r="G7" s="3" t="str">
        <f>IF(OR(AND(AO7&gt;=AU$33,AO7&lt;&gt;"",AM7=""),AND(AT7&gt;=AU$33,AT7&lt;&gt;"",AM7=""),AND(BR7&gt;=BX$33,BR7&lt;&gt;"",BP7=""),AND(BW7&gt;=BX$33,BW7&lt;&gt;"",BP7=""),AND(CU7&gt;=DA$33,CU7&lt;&gt;"",CS7=""),AND(CZ7&gt;=DA$33,CZ7&lt;&gt;"",CS7=""),AND(DY7&gt;=EE$33,DY7&lt;&gt;""),AND(ED7&gt;=EE$33,ED7&lt;&gt;""),AND(FA7&gt;=FG$33,FA7&lt;&gt;""),AND(FF7&gt;=FG$33,FF7&lt;&gt;""),AND(GC7&gt;=GI$33,GC7&lt;&gt;""),AND(GH7&gt;=GI$33,GH7&lt;&gt;""),AND(HE7&gt;=HK$33,HE7&lt;&gt;""),AND(HJ7&gt;=HK$33,HJ7&lt;&gt;""),AND(IG7&gt;=IM$33,IG7&lt;&gt;""),AND(IL7&gt;=IM$33,IL7&lt;&gt;""),AND(JI7&gt;=JO$33,JI7&lt;&gt;""),AND(JN7&gt;=JO$33,JN7&lt;&gt;""),AND(KK7&gt;=KQ$33,KK7&lt;&gt;""),AND(KP7&gt;=KQ$33,KP7&lt;&gt;""),AND(LM7&gt;=LS$33,LM7&lt;&gt;""),AND(LR7&gt;=LS$33,LR7&lt;&gt;""),AND(MO7&gt;=MU$33,MO7&lt;&gt;""),AND(MT7&gt;=MU$33,MT7&lt;&gt;""),AND(NQ7&gt;=NW$33,NQ7&lt;&gt;""),AND(NV7&gt;=NW$33,NV7&lt;&gt;""),AND(OS7&gt;=OY$33,OS7&lt;&gt;""),AND(OX7&gt;=OY$33,OX7&lt;&gt;""),AND(PU7&gt;=QA$33,PU7&lt;&gt;""),AND(PZ7&gt;=QA$33,PZ7&lt;&gt;""),AND(QW7&gt;=RC$33,QW7&lt;&gt;""),AND(RB7&gt;=RC$33,RB7&lt;&gt;""),AND(RY7&gt;=SE$33,RY7&lt;&gt;""),AND(SD7&gt;=SE$33,SD7&lt;&gt;""),AND(TA7&gt;=TG$33,TA7&lt;&gt;""),AND(TG7&gt;=TG$33,TG7&lt;&gt;"")),"P","")</f>
        <v>P</v>
      </c>
      <c r="H7" s="36" t="str">
        <f>IF(AND(G7="P",F7=""),"No DD",IF(OR(AND(AQ7&gt;=AU$32,AR7&gt;=AU$36,AQ7&lt;&gt;"",AM7=""),AND(AS7&gt;=AU$32,AT7&gt;=AU$36,AS7&lt;&gt;"",AM7=""),AND(BT7&gt;=BX$32,BU7&gt;=BX$36,BT7&lt;&gt;"",BP7=""),AND(BV7&gt;=BX$32,BW7&gt;=BX$36,BV7&lt;&gt;"",BP7=""),AND(CW7&gt;=DA$32,CX7&gt;=DA$36,CW7&lt;&gt;"",CS7=""),AND(CY7&gt;=DA$32,CZ7&gt;=DA$36,CY7&lt;&gt;"",CS7=""),AND(EA7&gt;=EE$32,EB7&gt;=EE$36,EA7&lt;&gt;""),AND(EC7&gt;=EE$32,ED7&gt;=EE$36,EC7&lt;&gt;""),AND(FC7&gt;=FG$32,FD7&gt;=FG$36,FC7&lt;&gt;""),AND(FE7&gt;=FG$32,FF7&gt;=FG$36,FE7&lt;&gt;""),AND(GE7&gt;=GI$32,GF7&gt;=GI$36,GE7&lt;&gt;""),AND(GG7&gt;=GI$32,GH7&gt;=GI$36,GG7&lt;&gt;""),AND(HG7&gt;=HK$32,HH7&gt;=HK$36,HG7&lt;&gt;""),AND(HI7&gt;=HK$32,HJ7&gt;=HK$36,HI7&lt;&gt;""),AND(II7&gt;=IM$32,IJ7&gt;=IM$36,II7&lt;&gt;""),AND(IK7&gt;=IM$32,IL7&gt;=IM$36,IK7&lt;&gt;""),AND(JK7&gt;=JO$32,JL7&gt;=JO$36,JK7&lt;&gt;""),AND(JM7&gt;=JO$32,JN7&gt;=JO$36,JM7&lt;&gt;""),AND(KM7&gt;=KQ$32,KN7&gt;=KQ$36,KM7&lt;&gt;""),AND(KO7&gt;=KQ$32,KP7&gt;=KQ$36,KO7&lt;&gt;""),AND(LO7&gt;=LS$32,LP7&gt;=LS$36,LO7&lt;&gt;""),AND(LQ7&gt;=LS$32,LR7&gt;=LS$36,LQ7&lt;&gt;""),AND(MQ7&gt;=MU$32,MR7&gt;=MU$36,MQ7&lt;&gt;""),AND(MS7&gt;=MU$32,MT7&gt;=MU$36,MS7&lt;&gt;""),AND(NS7&gt;=NW$32,NT7&gt;=NW$36,NS7&lt;&gt;""),AND(NU7&gt;=NW$32,NV7&gt;=NW$36,NU7&lt;&gt;""),AND(OU7&gt;=OY$32,OV7&gt;=OY$36,OU7&lt;&gt;""),AND(OW7&gt;=OY$32,OX7&gt;=OY$36,OW7&lt;&gt;""),AND(PW7&gt;=QA$32,PX7&gt;=QA$36,PW7&lt;&gt;""),AND(PY7&gt;=QA$32,PZ7&gt;=QA$36,PY7&lt;&gt;""),AND(QY7&gt;=RC$32,QZ7&gt;=RC$36,QY7&lt;&gt;""),AND(RA7&gt;=RC$32,RB7&gt;=RC$36,RA7&lt;&gt;""),AND(SA7&gt;=SE$32,SB7&gt;=SE$36,SA7&lt;&gt;""),AND(SC7&gt;=SE$32,SD7&gt;=SE$36,SC7&lt;&gt;""),AND(TC7&gt;=TG$32,TD7&gt;=TG$36,TC7&lt;&gt;""),AND(TE7&gt;=TG$32,TF7&gt;=TG$36,TE7&lt;&gt;"")),"Merit",IF(OR(AND(AQ7&gt;=AU$31,AR7&gt;=AU$35,AQ7&lt;&gt;"",AM7=""),AND(AS7&gt;=AU$31,AT7&gt;=AU$35,AS7&lt;&gt;"",AM7=""),AND(BT7&gt;=BX$31,BU7&gt;=BX$35,BT7&lt;&gt;"",BP7=""),AND(BV7&gt;=BX$31,BW7&gt;=BX$35,BV7&lt;&gt;"",BP7=""),AND(CW7&gt;=DA$31,CX7&gt;=DA$35,CW7&lt;&gt;"",CS7=""),AND(CY7&gt;=DA$31,CZ7&gt;=DA$35,CY7&lt;&gt;"",CS7=""),AND(EA7&gt;=EE$31,EB7&gt;=EE$35,EA7&lt;&gt;""),AND(EC7&gt;=EE$31,ED7&gt;=EE$35,EC7&lt;&gt;""),AND(FC7&gt;=FG$31,FD7&gt;=FG$35,FC7&lt;&gt;""),AND(FE7&gt;=FG$31,FF7&gt;=FG$35,FE7&lt;&gt;""),AND(GE7&gt;=GI$31,GF7&gt;=GI$35,GE7&lt;&gt;""),AND(GG7&gt;=GI$31,GH7&gt;=GI$35,GG7&lt;&gt;""),AND(HG7&gt;=HK$31,HH7&gt;=HK$35,HG7&lt;&gt;""),AND(HI7&gt;=HK$31,HJ7&gt;=HK$35,HI7&lt;&gt;""),AND(II7&gt;=IM$31,IJ7&gt;=IM$35,II7&lt;&gt;""),AND(IK7&gt;=IM$31,IL7&gt;=IM$35,IK7&lt;&gt;""),AND(JK7&gt;=JO$31,JL7&gt;=JO$35,JK7&lt;&gt;""),AND(JM7&gt;=JO$31,JN7&gt;=JO$35,JM7&lt;&gt;""),AND(KM7&gt;=KQ$31,KN7&gt;=KQ$35,KM7&lt;&gt;""),AND(KO7&gt;=KQ$31,KP7&gt;=KQ$35,KO7&lt;&gt;""),AND(LO7&gt;=LS$31,LP7&gt;=LS$35,LO7&lt;&gt;""),AND(LQ7&gt;=LS$31,LR7&gt;=LS$35,LQ7&lt;&gt;""),AND(MQ7&gt;=MU$31,MR7&gt;=MU$35,MQ7&lt;&gt;""),AND(MS7&gt;=MU$31,MT7&gt;=MU$35,MS7&lt;&gt;""),AND(NS7&gt;=NW$31,NT7&gt;=NW$35,NS7&lt;&gt;""),AND(NU7&gt;=NW$31,NV7&gt;=NW$35,NU7&lt;&gt;""),AND(OU7&gt;=OY$31,OV7&gt;=OY$35,OU7&lt;&gt;""),AND(OW7&gt;=OY$31,OX7&gt;=OY$35,OW7&lt;&gt;""),AND(PW7&gt;=QA$31,PX7&gt;=QA$35,PW7&lt;&gt;""),AND(PY7&gt;=QA$31,PZ7&gt;=QA$35,PY7&lt;&gt;""),AND(QY7&gt;=RC$31,QZ7&gt;=RC$35,QY7&lt;&gt;""),AND(RA7&gt;=RC$31,RB7&gt;=RC$35,RA7&lt;&gt;""),AND(SA7&gt;=SE$31,SB7&gt;=SE$35,SA7&lt;&gt;""),AND(SC7&gt;=SE$31,SD7&gt;=SE$35,SC7&lt;&gt;""),AND(TC7&gt;=TG$31,TD7&gt;=TG$35,TC7&lt;&gt;""),AND(TE7&gt;=TG$31,TF7&gt;=TG$35,TE7&lt;&gt;"")),"Excellence",IF(I7="P","Worlds Team",IF(F7="P","National Team","")))))</f>
        <v>Merit</v>
      </c>
      <c r="I7" s="3" t="str">
        <f>IF(OR(AND(AQ7&gt;=AU$30,AR7&gt;=AU$34,AQ7&lt;&gt;"",AM7=""),AND(AS7&gt;=AU$30,AT7&gt;=AU$34,AS7&lt;&gt;"",AM7=""),AND(BT7&gt;=BX$30,BU7&gt;=BX$34,BT7&lt;&gt;"",BP7=""),AND(BV7&gt;=BX$30,BW7&gt;=BX$34,BV7&lt;&gt;"",BP7=""),AND(CW7&gt;=DA$30,CX7&gt;=DA$34,CW7&lt;&gt;"",CS7=""),AND(CY7&gt;=DA$30,CZ7&gt;=DA$34,CY7&lt;&gt;"",CS7=""),AND(EA7&gt;=EE$30,EB7&gt;=EE$34,EA7&lt;&gt;""),AND(EC7&gt;=EE$30,ED7&gt;=EE$34,EC7&lt;&gt;""),AND(FC7&gt;=FG$30,FD7&gt;=FG$34,FC7&lt;&gt;""),AND(FE7&gt;=FG$30,FF7&gt;=FG$34,FE7&lt;&gt;""),AND(GE7&gt;=GI$30,GF7&gt;=GI$34,GE7&lt;&gt;""),AND(GG7&gt;=GI$30,GH7&gt;=GI$34,GG7&lt;&gt;""),AND(HG7&gt;=HK$30,HH7&gt;=HK$34,HG7&lt;&gt;""),AND(HI7&gt;=HK$30,HJ7&gt;=HK$34,HI7&lt;&gt;""),AND(II7&gt;=IM$30,IJ7&gt;=IM$34,II7&lt;&gt;""),AND(IK7&gt;=IM$30,IL7&gt;=IM$34,IK7&lt;&gt;""),AND(JK7&gt;=JO$30,JL7&gt;=JO$34,JK7&lt;&gt;""),AND(JM7&gt;=JO$30,JN7&gt;=JO$34,JM7&lt;&gt;""),AND(KM7&gt;=KQ$30,KN7&gt;=KQ$34,KM7&lt;&gt;""),AND(KO7&gt;=KQ$30,KP7&gt;=KQ$34,KO7&lt;&gt;""),AND(LO7&gt;=LS$30,LP7&gt;=LS$34,LO7&lt;&gt;""),AND(LQ7&gt;=LS$30,LR7&gt;=LS$34,LQ7&lt;&gt;""),AND(MQ7&gt;=MU$30,MR7&gt;=MU$34,MQ7&lt;&gt;""),AND(MS7&gt;=MU$30,MT7&gt;=MU$34,MS7&lt;&gt;""),AND(NS7&gt;=NW$30,NT7&gt;=NW$34,NS7&lt;&gt;""),AND(NU7&gt;=NW$30,NV7&gt;=NW$34,NU7&lt;&gt;""),AND(OU7&gt;=OY$30,OV7&gt;=OY$34,OU7&lt;&gt;""),AND(OW7&gt;=OY$30,OX7&gt;=OY$34,OW7&lt;&gt;""),AND(PW7&gt;=QA$30,PX7&gt;=QA$34,PW7&lt;&gt;""),AND(PY7&gt;=QA$30,PZ7&gt;=QA$34,PY7&lt;&gt;""),AND(QY7&gt;=RC$30,QZ7&gt;=RC$34,QY7&lt;&gt;""),AND(RA7&gt;=RC$30,RB7&gt;=RC$34,RA7&lt;&gt;""),AND(SA7&gt;=SE$30,SB7&gt;=SE$34,SA7&lt;&gt;""),AND(SC7&gt;=SE$30,SD7&gt;=SE$34,SC7&lt;&gt;""),AND(TC7&gt;=TG$30,TD7&gt;=TG$34,TC7&lt;&gt;""),AND(TE7&gt;=TG$30,TF7&gt;=TG$34,TE7&lt;&gt;"")),"P","")</f>
        <v>P</v>
      </c>
      <c r="J7" s="8">
        <f>IF(COUNT(AO7,BR7,CU7)&gt;0,LARGE((AO7,BR7,CU7),1),0)</f>
        <v>50.599999999999994</v>
      </c>
      <c r="K7" s="8" t="str">
        <f>IF(J7=0,"",IF(J7=CU7,$BY$1,IF(J7=BR7,$AV$1,IF(J7=AO7,$S$1,""))))</f>
        <v>2024 3rd Domestic Trial</v>
      </c>
      <c r="L7" s="8">
        <f>IF(COUNT(AO7,BR7,CU7)&gt;1,LARGE((AO7,BR7,CU7),2),0)</f>
        <v>49.65</v>
      </c>
      <c r="M7" s="8" t="str">
        <f>IF(K7=0,"",IF(AND(L7=J7,L7=AO7,K7=BR7),$S$1,IF(AND(L7=J7,L7=AO7,L7=CU7),$S$1,IF(AND(L7=J7,L7=CU7,L7=BR7),$AV$1,IF(L7=CU7,$BY$1,IF(L7=BR7,$AV$1,IF(L7=AO7,$S$1,"")))))))</f>
        <v>2025 Nationals</v>
      </c>
      <c r="N7" s="8">
        <f>IF(MAX(AT7,BW7,CZ7)&gt;0,MAX(AT7,BW7,CZ7),0)</f>
        <v>50.5</v>
      </c>
      <c r="O7" s="8" t="str">
        <f>IF(N7=0,"",IF(N7=CZ7,$BY$1,IF(N7=BW7,$AV$1,IF(N7=AT7,$S$1,""))))</f>
        <v>2025 Elite Canada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18.7</v>
      </c>
      <c r="T7" s="19">
        <v>6.8</v>
      </c>
      <c r="U7" s="19">
        <v>0.6</v>
      </c>
      <c r="V7" s="19">
        <v>0.3</v>
      </c>
      <c r="W7" s="19">
        <v>19</v>
      </c>
      <c r="X7" s="19">
        <v>6.4</v>
      </c>
      <c r="Y7" s="19">
        <v>0</v>
      </c>
      <c r="Z7" s="19">
        <v>0</v>
      </c>
      <c r="AA7" s="19">
        <v>18.600000000000001</v>
      </c>
      <c r="AB7" s="19">
        <v>5.2</v>
      </c>
      <c r="AC7" s="19">
        <v>0.6</v>
      </c>
      <c r="AD7" s="19">
        <v>0</v>
      </c>
      <c r="AE7" s="19">
        <v>18.2</v>
      </c>
      <c r="AF7" s="19">
        <v>6.8</v>
      </c>
      <c r="AG7" s="19">
        <v>0.2</v>
      </c>
      <c r="AH7" s="19">
        <v>0.3</v>
      </c>
      <c r="AI7" s="19">
        <v>18.399999999999999</v>
      </c>
      <c r="AJ7" s="19">
        <v>6.4</v>
      </c>
      <c r="AK7" s="19">
        <v>0.6</v>
      </c>
      <c r="AL7" s="19">
        <v>0</v>
      </c>
      <c r="AM7" s="27"/>
      <c r="AN7" s="40">
        <f>IF(SUM(T7,X7)&gt;0,SUM(T7,X7),"")</f>
        <v>13.2</v>
      </c>
      <c r="AO7" s="40">
        <f>IF(SUM(S7:T7,V7:X7,Z7)-U7-Y7&gt;0,SUM(S7:T7,V7:X7,Z7)-U7-Y7,"")</f>
        <v>50.599999999999994</v>
      </c>
      <c r="AP7" s="40">
        <f>IF(SUM(AA7:AB7,AD7)-AC7&gt;0,SUM(AA7:AB7,AD7)-AC7,"")</f>
        <v>23.2</v>
      </c>
      <c r="AQ7" s="40">
        <f>IF(SUM(T7,X7,AB7)&gt;0,SUM(T7,X7,AB7),"")</f>
        <v>18.399999999999999</v>
      </c>
      <c r="AR7" s="40">
        <f>IF(SUM(AO7,AP7)&gt;0,SUM(AO7,AP7),"")</f>
        <v>73.8</v>
      </c>
      <c r="AS7" s="40">
        <f>IF(SUM(AF7,AJ7)&gt;0,SUM(AF7,AJ7),"")</f>
        <v>13.2</v>
      </c>
      <c r="AT7" s="40">
        <f>IF(SUM(AE7:AF7,AH7:AJ7,AL7)-SUM(AG7,AK7)&gt;0,SUM(AE7:AF7,AH7:AJ7,AL7)-SUM(AG7,AK7),"")</f>
        <v>49.300000000000004</v>
      </c>
      <c r="AU7" s="40">
        <f>IF(SUM(AO7,AP7,AT7)&gt;0,SUM(AO7,AP7,AT7),"")</f>
        <v>123.1</v>
      </c>
      <c r="AV7" s="18">
        <v>18.399999999999999</v>
      </c>
      <c r="AW7" s="18">
        <v>6</v>
      </c>
      <c r="AX7" s="18">
        <v>0.2</v>
      </c>
      <c r="AY7" s="18">
        <v>0.3</v>
      </c>
      <c r="AZ7" s="18">
        <v>18.600000000000001</v>
      </c>
      <c r="BA7" s="18">
        <v>6.4</v>
      </c>
      <c r="BB7" s="18">
        <v>0.8</v>
      </c>
      <c r="BC7" s="18">
        <v>0</v>
      </c>
      <c r="BD7" s="18"/>
      <c r="BE7" s="18"/>
      <c r="BF7" s="18"/>
      <c r="BG7" s="18"/>
      <c r="BH7" s="18">
        <v>18.600000000000001</v>
      </c>
      <c r="BI7" s="18">
        <v>6.8</v>
      </c>
      <c r="BJ7" s="18">
        <v>0.2</v>
      </c>
      <c r="BK7" s="18">
        <v>0.3</v>
      </c>
      <c r="BL7" s="18">
        <v>18.600000000000001</v>
      </c>
      <c r="BM7" s="18">
        <v>6.4</v>
      </c>
      <c r="BN7" s="18">
        <v>0</v>
      </c>
      <c r="BO7" s="18">
        <v>0</v>
      </c>
      <c r="BP7" s="28"/>
      <c r="BQ7" s="11">
        <f>IF(SUM(AW7,BA7)&gt;0,SUM(AW7,BA7),"")</f>
        <v>12.4</v>
      </c>
      <c r="BR7" s="11">
        <f>IF(SUM(AV7:AW7,AY7:BA7,BC7)-AX7-BB7&gt;0,SUM(AV7:AW7,AY7:BA7,BC7)-AX7-BB7,"")</f>
        <v>48.699999999999996</v>
      </c>
      <c r="BS7" s="11" t="str">
        <f>IF(SUM(BD7:BE7,BG7)-BF7&gt;0,SUM(BD7:BE7,BG7)-BF7,"")</f>
        <v/>
      </c>
      <c r="BT7" s="11">
        <f>IF(SUM(AW7,BA7,BE7)&gt;0,SUM(AW7,BA7,BE7),"")</f>
        <v>12.4</v>
      </c>
      <c r="BU7" s="11">
        <f>IF(SUM(BR7,BS7)&gt;0,SUM(BR7,BS7),"")</f>
        <v>48.699999999999996</v>
      </c>
      <c r="BV7" s="11">
        <f>IF(SUM(BI7,BM7)&gt;0,SUM(BI7,BM7),"")</f>
        <v>13.2</v>
      </c>
      <c r="BW7" s="11">
        <f>IF(SUM(BH7:BI7,BK7:BM7,BO7)-SUM(BJ7,BN7)&gt;0,SUM(BH7:BI7,BK7:BM7,BO7)-SUM(BJ7,BN7),"")</f>
        <v>50.5</v>
      </c>
      <c r="BX7" s="11">
        <f>IF(SUM(BR7,BS7,BW7)&gt;0,SUM(BR7,BS7,BW7),"")</f>
        <v>99.199999999999989</v>
      </c>
      <c r="BY7" s="19">
        <v>18.549999999999997</v>
      </c>
      <c r="BZ7" s="19">
        <v>6.4</v>
      </c>
      <c r="CA7" s="19">
        <v>0.4</v>
      </c>
      <c r="CB7" s="19">
        <v>0.3</v>
      </c>
      <c r="CC7" s="19">
        <v>18.8</v>
      </c>
      <c r="CD7" s="19">
        <v>6.4</v>
      </c>
      <c r="CE7" s="19">
        <v>0.4</v>
      </c>
      <c r="CF7" s="19">
        <v>0</v>
      </c>
      <c r="CG7" s="19"/>
      <c r="CH7" s="19"/>
      <c r="CI7" s="19"/>
      <c r="CJ7" s="19"/>
      <c r="CK7" s="19">
        <v>18.399999999999999</v>
      </c>
      <c r="CL7" s="19">
        <v>6.8</v>
      </c>
      <c r="CM7" s="19">
        <v>0.2</v>
      </c>
      <c r="CN7" s="19">
        <v>0.3</v>
      </c>
      <c r="CO7" s="19">
        <v>18.5</v>
      </c>
      <c r="CP7" s="19">
        <v>6.4</v>
      </c>
      <c r="CQ7" s="19">
        <v>0.3</v>
      </c>
      <c r="CR7" s="19">
        <v>0</v>
      </c>
      <c r="CS7" s="27" t="s">
        <v>53</v>
      </c>
      <c r="CT7" s="40">
        <f>IF(SUM(BZ7,CD7)&gt;0,SUM(BZ7,CD7),"")</f>
        <v>12.8</v>
      </c>
      <c r="CU7" s="40">
        <f>IF(SUM(BY7:BZ7,CB7:CD7,CF7)-CA7-CE7&gt;0,SUM(BY7:BZ7,CB7:CD7,CF7)-CA7-CE7,"")</f>
        <v>49.65</v>
      </c>
      <c r="CV7" s="40" t="str">
        <f>IF(SUM(CG7:CH7,CJ7)-CI7&gt;0,SUM(CG7:CH7,CJ7)-CI7,"")</f>
        <v/>
      </c>
      <c r="CW7" s="40">
        <f>IF(SUM(BZ7,CD7,CH7)&gt;0,SUM(BZ7,CD7,CH7),"")</f>
        <v>12.8</v>
      </c>
      <c r="CX7" s="40">
        <f>IF(SUM(CU7,CV7)&gt;0,SUM(CU7,CV7),"")</f>
        <v>49.65</v>
      </c>
      <c r="CY7" s="40">
        <f>IF(SUM(CL7,CP7)&gt;0,SUM(CL7,CP7),"")</f>
        <v>13.2</v>
      </c>
      <c r="CZ7" s="40">
        <f>IF(SUM(CK7:CL7,CN7:CP7,CR7)-SUM(CM7,CQ7)&gt;0,SUM(CK7:CL7,CN7:CP7,CR7)-SUM(CM7,CQ7),"")</f>
        <v>49.9</v>
      </c>
      <c r="DA7" s="40">
        <f>IF(SUM(CU7,CV7,CZ7)&gt;0,SUM(CU7,CV7,CZ7),"")</f>
        <v>99.55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18.549999999999997</v>
      </c>
      <c r="TI7" s="26">
        <f>IF($CS7="P",BZ7,(BZ7+AW7)/2)</f>
        <v>6.4</v>
      </c>
      <c r="TJ7" s="26">
        <f>IF($CS7="P",CA7,(CA7+AX7)/2)</f>
        <v>0.4</v>
      </c>
      <c r="TK7" s="26">
        <f>IF($CS7="P",CB7,(CB7+AY7)/2)</f>
        <v>0.3</v>
      </c>
      <c r="TL7" s="26">
        <f>IF($CS7="P",CC7,(CC7+AZ7)/2)</f>
        <v>18.8</v>
      </c>
      <c r="TM7" s="26">
        <f>IF($CS7="P",CD7,(CD7+BA7)/2)</f>
        <v>6.4</v>
      </c>
      <c r="TN7" s="26">
        <f>IF($CS7="P",CE7,(CE7+BB7)/2)</f>
        <v>0.4</v>
      </c>
      <c r="TO7" s="26">
        <f>IF($CS7="P",CF7,(CF7+BC7)/2)</f>
        <v>0</v>
      </c>
      <c r="TP7" s="26">
        <f>IF($CS7="P",CG7,(CG7+BD7)/2)</f>
        <v>0</v>
      </c>
      <c r="TQ7" s="26">
        <f>IF($CS7="P",CH7,(CH7+BE7)/2)</f>
        <v>0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18.399999999999999</v>
      </c>
      <c r="TU7" s="26">
        <f>IF($CS7="P",CL7,(CL7+BI7)/2)</f>
        <v>6.8</v>
      </c>
      <c r="TV7" s="26">
        <f>IF($CS7="P",CM7,(CM7+BJ7)/2)</f>
        <v>0.2</v>
      </c>
      <c r="TW7" s="26">
        <f>IF($CS7="P",CN7,(CN7+BK7)/2)</f>
        <v>0.3</v>
      </c>
      <c r="TX7" s="26">
        <f>IF($CS7="P",CO7,(CO7+BL7)/2)</f>
        <v>18.5</v>
      </c>
      <c r="TY7" s="26">
        <f>IF($CS7="P",CP7,(CP7+BM7)/2)</f>
        <v>6.4</v>
      </c>
      <c r="TZ7" s="26">
        <f>IF($CS7="P",CQ7,(CQ7+BN7)/2)</f>
        <v>0.3</v>
      </c>
      <c r="UA7" s="26">
        <f>IF($CS7="P",CR7,(CR7+BO7)/2)</f>
        <v>0</v>
      </c>
      <c r="UB7" s="28" t="s">
        <v>53</v>
      </c>
      <c r="UC7" s="11">
        <f>IF(SUM(TI7,TM7)&gt;0,SUM(TI7,TM7),"")</f>
        <v>12.8</v>
      </c>
      <c r="UD7" s="11">
        <f>IF(SUM(TH7:TI7,TK7:TM7,TO7)-TJ7-TN7&gt;0,SUM(TH7:TI7,TK7:TM7,TO7)-TJ7-TN7,"")</f>
        <v>49.65</v>
      </c>
      <c r="UE7" s="11" t="str">
        <f>IF(SUM(TP7:TQ7,TS7)-TR7&gt;0,SUM(TP7:TQ7,TS7)-TR7,"")</f>
        <v/>
      </c>
      <c r="UF7" s="11">
        <f>IF(SUM(TI7,TM7,TQ7)&gt;0,SUM(TI7,TM7,TQ7),"")</f>
        <v>12.8</v>
      </c>
      <c r="UG7" s="11">
        <f>IF(SUM(UD7,UE7)&gt;0,SUM(UD7,UE7),"")</f>
        <v>49.65</v>
      </c>
      <c r="UH7" s="11">
        <f>IF(SUM(TU7,TY7)&gt;0,SUM(TU7,TY7),"")</f>
        <v>13.2</v>
      </c>
      <c r="UI7" s="11">
        <f>IF(SUM(TT7:TU7,TW7:TY7,UA7)-SUM(TV7,TZ7)&gt;0,SUM(TT7:TU7,TW7:TY7,UA7)-SUM(TV7,TZ7),"")</f>
        <v>49.9</v>
      </c>
      <c r="UJ7" s="11">
        <f>IF(SUM(UD7,UE7,UI7)&gt;0,SUM(UD7,UE7,UI7),"")</f>
        <v>99.55</v>
      </c>
    </row>
    <row r="8" spans="1:556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179</v>
      </c>
      <c r="C8" s="4" t="s">
        <v>3</v>
      </c>
      <c r="D8" s="4">
        <v>2002</v>
      </c>
      <c r="E8" s="9">
        <f>SUM(J8:P8)+SUM(J8:M8)*0.0000001+SUM(J8)*0.0000000000001</f>
        <v>147.10000961000489</v>
      </c>
      <c r="F8" s="3" t="str">
        <f>IF(OR(AND(AN8&gt;=AU$29,AO8&gt;=AU$33,AN8&lt;&gt;"",AM8=""),AND(AS8&gt;=AU$29,AT8&gt;=AU$33,AS8&lt;&gt;"",AM8=""),AND(BQ8&gt;=BX$29,BR8&gt;=BX$33,BQ8&lt;&gt;"",BP8=""),AND(BV8&gt;=BX$29,BW8&gt;=BX$33,BV8&lt;&gt;"",BP8=""),AND(CT8&gt;=DA$29,CU8&gt;=DA$33,CT8&lt;&gt;"",CS8=""),AND(CY8&gt;=DA$29,CZ8&gt;=DA$33,CY8&lt;&gt;""),AND(DX8&gt;=EE$29,DY8&gt;=EE$33,DX8&lt;&gt;""),AND(EC8&gt;=EE$29,ED8&gt;=EE$33,EC8&lt;&gt;""),AND(EZ8&gt;=FG$29,FA8&gt;=FG$33,EZ8&lt;&gt;""),AND(FE8&gt;=FG$29,FF8&gt;=FG$33,FE8&lt;&gt;""),AND(GB8&gt;=GI$29,GC8&gt;=GI$33,GB8&lt;&gt;""),AND(GG8&gt;=GI$29,GH8&gt;=GI$33,GG8&lt;&gt;""),AND(HD8&gt;=HK$29,HE8&gt;=HK$33,HD8&lt;&gt;""),AND(HI8&gt;=HK$29,HJ8&gt;=HK$33,HI8&lt;&gt;""),AND(IF8&gt;=IM$29,IG8&gt;=IM$33,IF8&lt;&gt;""),AND(IK8&gt;=IM$29,IL8&gt;=IM$33,IK8&lt;&gt;""),AND(JH8&gt;=JO$29,JI8&gt;=JO$33,JH8&lt;&gt;""),AND(JM8&gt;=JO$29,JN8&gt;=JO$33,JM8&lt;&gt;""),AND(KJ8&gt;=KQ$29,KK8&gt;=KQ$33,KJ8&lt;&gt;""),AND(KO8&gt;=KQ$29,KP8&gt;=KQ$33,KO8&lt;&gt;""),AND(LL8&gt;=LS$29,LM8&gt;=LS$33,LL8&lt;&gt;""),AND(LQ8&gt;=LS$29,LR8&gt;=LS$33,LQ8&lt;&gt;""),AND(MN8&gt;=MU$29,MO8&gt;=MU$33,MN8&lt;&gt;""),AND(MS8&gt;=MU$29,MT8&gt;=MU$33,MS8&lt;&gt;""),AND(NP8&gt;=NW$29,NQ8&gt;=NW$33,NP8&lt;&gt;""),AND(NU8&gt;=NW$29,NV8&gt;=NW$33,NU8&lt;&gt;""),AND(OR8&gt;=OY$29,OS8&gt;=OY$33,OR8&lt;&gt;""),AND(OW8&gt;=OY$29,OX8&gt;=OY$33,OW8&lt;&gt;""),AND(PT8&gt;=QA$29,PU8&gt;=QA$33,PT8&lt;&gt;""),AND(PY8&gt;=QA$29,PZ8&gt;=QA$33,PY8&lt;&gt;""),AND(QV8&gt;=RC$29,QW8&gt;=RC$33,QV8&lt;&gt;""),AND(RA8&gt;=RC$29,RB8&gt;=RC$33,RA8&lt;&gt;""),AND(RX8&gt;=SE$29,RY8&gt;=SE$33,RX8&lt;&gt;""),AND(SC8&gt;=SE$29,SD8&gt;=SE$33,SC8&lt;&gt;""),AND(SZ8&gt;=TG$29,TA8&gt;=TG$33,SZ8&lt;&gt;""),AND(TF8&gt;=TG$29,TG8&gt;=TG$33,TF8&lt;&gt;"")),"P","")</f>
        <v>P</v>
      </c>
      <c r="G8" s="3" t="str">
        <f>IF(OR(AND(AO8&gt;=AU$33,AO8&lt;&gt;"",AM8=""),AND(AT8&gt;=AU$33,AT8&lt;&gt;"",AM8=""),AND(BR8&gt;=BX$33,BR8&lt;&gt;"",BP8=""),AND(BW8&gt;=BX$33,BW8&lt;&gt;"",BP8=""),AND(CU8&gt;=DA$33,CU8&lt;&gt;"",CS8=""),AND(CZ8&gt;=DA$33,CZ8&lt;&gt;"",CS8=""),AND(DY8&gt;=EE$33,DY8&lt;&gt;""),AND(ED8&gt;=EE$33,ED8&lt;&gt;""),AND(FA8&gt;=FG$33,FA8&lt;&gt;""),AND(FF8&gt;=FG$33,FF8&lt;&gt;""),AND(GC8&gt;=GI$33,GC8&lt;&gt;""),AND(GH8&gt;=GI$33,GH8&lt;&gt;""),AND(HE8&gt;=HK$33,HE8&lt;&gt;""),AND(HJ8&gt;=HK$33,HJ8&lt;&gt;""),AND(IG8&gt;=IM$33,IG8&lt;&gt;""),AND(IL8&gt;=IM$33,IL8&lt;&gt;""),AND(JI8&gt;=JO$33,JI8&lt;&gt;""),AND(JN8&gt;=JO$33,JN8&lt;&gt;""),AND(KK8&gt;=KQ$33,KK8&lt;&gt;""),AND(KP8&gt;=KQ$33,KP8&lt;&gt;""),AND(LM8&gt;=LS$33,LM8&lt;&gt;""),AND(LR8&gt;=LS$33,LR8&lt;&gt;""),AND(MO8&gt;=MU$33,MO8&lt;&gt;""),AND(MT8&gt;=MU$33,MT8&lt;&gt;""),AND(NQ8&gt;=NW$33,NQ8&lt;&gt;""),AND(NV8&gt;=NW$33,NV8&lt;&gt;""),AND(OS8&gt;=OY$33,OS8&lt;&gt;""),AND(OX8&gt;=OY$33,OX8&lt;&gt;""),AND(PU8&gt;=QA$33,PU8&lt;&gt;""),AND(PZ8&gt;=QA$33,PZ8&lt;&gt;""),AND(QW8&gt;=RC$33,QW8&lt;&gt;""),AND(RB8&gt;=RC$33,RB8&lt;&gt;""),AND(RY8&gt;=SE$33,RY8&lt;&gt;""),AND(SD8&gt;=SE$33,SD8&lt;&gt;""),AND(TA8&gt;=TG$33,TA8&lt;&gt;""),AND(TG8&gt;=TG$33,TG8&lt;&gt;"")),"P","")</f>
        <v>P</v>
      </c>
      <c r="H8" s="36" t="str">
        <f>IF(AND(G8="P",F8=""),"No DD",IF(OR(AND(AQ8&gt;=AU$32,AR8&gt;=AU$36,AQ8&lt;&gt;"",AM8=""),AND(AS8&gt;=AU$32,AT8&gt;=AU$36,AS8&lt;&gt;"",AM8=""),AND(BT8&gt;=BX$32,BU8&gt;=BX$36,BT8&lt;&gt;"",BP8=""),AND(BV8&gt;=BX$32,BW8&gt;=BX$36,BV8&lt;&gt;"",BP8=""),AND(CW8&gt;=DA$32,CX8&gt;=DA$36,CW8&lt;&gt;"",CS8=""),AND(CY8&gt;=DA$32,CZ8&gt;=DA$36,CY8&lt;&gt;"",CS8=""),AND(EA8&gt;=EE$32,EB8&gt;=EE$36,EA8&lt;&gt;""),AND(EC8&gt;=EE$32,ED8&gt;=EE$36,EC8&lt;&gt;""),AND(FC8&gt;=FG$32,FD8&gt;=FG$36,FC8&lt;&gt;""),AND(FE8&gt;=FG$32,FF8&gt;=FG$36,FE8&lt;&gt;""),AND(GE8&gt;=GI$32,GF8&gt;=GI$36,GE8&lt;&gt;""),AND(GG8&gt;=GI$32,GH8&gt;=GI$36,GG8&lt;&gt;""),AND(HG8&gt;=HK$32,HH8&gt;=HK$36,HG8&lt;&gt;""),AND(HI8&gt;=HK$32,HJ8&gt;=HK$36,HI8&lt;&gt;""),AND(II8&gt;=IM$32,IJ8&gt;=IM$36,II8&lt;&gt;""),AND(IK8&gt;=IM$32,IL8&gt;=IM$36,IK8&lt;&gt;""),AND(JK8&gt;=JO$32,JL8&gt;=JO$36,JK8&lt;&gt;""),AND(JM8&gt;=JO$32,JN8&gt;=JO$36,JM8&lt;&gt;""),AND(KM8&gt;=KQ$32,KN8&gt;=KQ$36,KM8&lt;&gt;""),AND(KO8&gt;=KQ$32,KP8&gt;=KQ$36,KO8&lt;&gt;""),AND(LO8&gt;=LS$32,LP8&gt;=LS$36,LO8&lt;&gt;""),AND(LQ8&gt;=LS$32,LR8&gt;=LS$36,LQ8&lt;&gt;""),AND(MQ8&gt;=MU$32,MR8&gt;=MU$36,MQ8&lt;&gt;""),AND(MS8&gt;=MU$32,MT8&gt;=MU$36,MS8&lt;&gt;""),AND(NS8&gt;=NW$32,NT8&gt;=NW$36,NS8&lt;&gt;""),AND(NU8&gt;=NW$32,NV8&gt;=NW$36,NU8&lt;&gt;""),AND(OU8&gt;=OY$32,OV8&gt;=OY$36,OU8&lt;&gt;""),AND(OW8&gt;=OY$32,OX8&gt;=OY$36,OW8&lt;&gt;""),AND(PW8&gt;=QA$32,PX8&gt;=QA$36,PW8&lt;&gt;""),AND(PY8&gt;=QA$32,PZ8&gt;=QA$36,PY8&lt;&gt;""),AND(QY8&gt;=RC$32,QZ8&gt;=RC$36,QY8&lt;&gt;""),AND(RA8&gt;=RC$32,RB8&gt;=RC$36,RA8&lt;&gt;""),AND(SA8&gt;=SE$32,SB8&gt;=SE$36,SA8&lt;&gt;""),AND(SC8&gt;=SE$32,SD8&gt;=SE$36,SC8&lt;&gt;""),AND(TC8&gt;=TG$32,TD8&gt;=TG$36,TC8&lt;&gt;""),AND(TE8&gt;=TG$32,TF8&gt;=TG$36,TE8&lt;&gt;"")),"Merit",IF(OR(AND(AQ8&gt;=AU$31,AR8&gt;=AU$35,AQ8&lt;&gt;"",AM8=""),AND(AS8&gt;=AU$31,AT8&gt;=AU$35,AS8&lt;&gt;"",AM8=""),AND(BT8&gt;=BX$31,BU8&gt;=BX$35,BT8&lt;&gt;"",BP8=""),AND(BV8&gt;=BX$31,BW8&gt;=BX$35,BV8&lt;&gt;"",BP8=""),AND(CW8&gt;=DA$31,CX8&gt;=DA$35,CW8&lt;&gt;"",CS8=""),AND(CY8&gt;=DA$31,CZ8&gt;=DA$35,CY8&lt;&gt;"",CS8=""),AND(EA8&gt;=EE$31,EB8&gt;=EE$35,EA8&lt;&gt;""),AND(EC8&gt;=EE$31,ED8&gt;=EE$35,EC8&lt;&gt;""),AND(FC8&gt;=FG$31,FD8&gt;=FG$35,FC8&lt;&gt;""),AND(FE8&gt;=FG$31,FF8&gt;=FG$35,FE8&lt;&gt;""),AND(GE8&gt;=GI$31,GF8&gt;=GI$35,GE8&lt;&gt;""),AND(GG8&gt;=GI$31,GH8&gt;=GI$35,GG8&lt;&gt;""),AND(HG8&gt;=HK$31,HH8&gt;=HK$35,HG8&lt;&gt;""),AND(HI8&gt;=HK$31,HJ8&gt;=HK$35,HI8&lt;&gt;""),AND(II8&gt;=IM$31,IJ8&gt;=IM$35,II8&lt;&gt;""),AND(IK8&gt;=IM$31,IL8&gt;=IM$35,IK8&lt;&gt;""),AND(JK8&gt;=JO$31,JL8&gt;=JO$35,JK8&lt;&gt;""),AND(JM8&gt;=JO$31,JN8&gt;=JO$35,JM8&lt;&gt;""),AND(KM8&gt;=KQ$31,KN8&gt;=KQ$35,KM8&lt;&gt;""),AND(KO8&gt;=KQ$31,KP8&gt;=KQ$35,KO8&lt;&gt;""),AND(LO8&gt;=LS$31,LP8&gt;=LS$35,LO8&lt;&gt;""),AND(LQ8&gt;=LS$31,LR8&gt;=LS$35,LQ8&lt;&gt;""),AND(MQ8&gt;=MU$31,MR8&gt;=MU$35,MQ8&lt;&gt;""),AND(MS8&gt;=MU$31,MT8&gt;=MU$35,MS8&lt;&gt;""),AND(NS8&gt;=NW$31,NT8&gt;=NW$35,NS8&lt;&gt;""),AND(NU8&gt;=NW$31,NV8&gt;=NW$35,NU8&lt;&gt;""),AND(OU8&gt;=OY$31,OV8&gt;=OY$35,OU8&lt;&gt;""),AND(OW8&gt;=OY$31,OX8&gt;=OY$35,OW8&lt;&gt;""),AND(PW8&gt;=QA$31,PX8&gt;=QA$35,PW8&lt;&gt;""),AND(PY8&gt;=QA$31,PZ8&gt;=QA$35,PY8&lt;&gt;""),AND(QY8&gt;=RC$31,QZ8&gt;=RC$35,QY8&lt;&gt;""),AND(RA8&gt;=RC$31,RB8&gt;=RC$35,RA8&lt;&gt;""),AND(SA8&gt;=SE$31,SB8&gt;=SE$35,SA8&lt;&gt;""),AND(SC8&gt;=SE$31,SD8&gt;=SE$35,SC8&lt;&gt;""),AND(TC8&gt;=TG$31,TD8&gt;=TG$35,TC8&lt;&gt;""),AND(TE8&gt;=TG$31,TF8&gt;=TG$35,TE8&lt;&gt;"")),"Excellence",IF(I8="P","Worlds Team",IF(F8="P","National Team","")))))</f>
        <v>Excellence</v>
      </c>
      <c r="I8" s="3" t="str">
        <f>IF(OR(AND(AQ8&gt;=AU$30,AR8&gt;=AU$34,AQ8&lt;&gt;"",AM8=""),AND(AS8&gt;=AU$30,AT8&gt;=AU$34,AS8&lt;&gt;"",AM8=""),AND(BT8&gt;=BX$30,BU8&gt;=BX$34,BT8&lt;&gt;"",BP8=""),AND(BV8&gt;=BX$30,BW8&gt;=BX$34,BV8&lt;&gt;"",BP8=""),AND(CW8&gt;=DA$30,CX8&gt;=DA$34,CW8&lt;&gt;"",CS8=""),AND(CY8&gt;=DA$30,CZ8&gt;=DA$34,CY8&lt;&gt;"",CS8=""),AND(EA8&gt;=EE$30,EB8&gt;=EE$34,EA8&lt;&gt;""),AND(EC8&gt;=EE$30,ED8&gt;=EE$34,EC8&lt;&gt;""),AND(FC8&gt;=FG$30,FD8&gt;=FG$34,FC8&lt;&gt;""),AND(FE8&gt;=FG$30,FF8&gt;=FG$34,FE8&lt;&gt;""),AND(GE8&gt;=GI$30,GF8&gt;=GI$34,GE8&lt;&gt;""),AND(GG8&gt;=GI$30,GH8&gt;=GI$34,GG8&lt;&gt;""),AND(HG8&gt;=HK$30,HH8&gt;=HK$34,HG8&lt;&gt;""),AND(HI8&gt;=HK$30,HJ8&gt;=HK$34,HI8&lt;&gt;""),AND(II8&gt;=IM$30,IJ8&gt;=IM$34,II8&lt;&gt;""),AND(IK8&gt;=IM$30,IL8&gt;=IM$34,IK8&lt;&gt;""),AND(JK8&gt;=JO$30,JL8&gt;=JO$34,JK8&lt;&gt;""),AND(JM8&gt;=JO$30,JN8&gt;=JO$34,JM8&lt;&gt;""),AND(KM8&gt;=KQ$30,KN8&gt;=KQ$34,KM8&lt;&gt;""),AND(KO8&gt;=KQ$30,KP8&gt;=KQ$34,KO8&lt;&gt;""),AND(LO8&gt;=LS$30,LP8&gt;=LS$34,LO8&lt;&gt;""),AND(LQ8&gt;=LS$30,LR8&gt;=LS$34,LQ8&lt;&gt;""),AND(MQ8&gt;=MU$30,MR8&gt;=MU$34,MQ8&lt;&gt;""),AND(MS8&gt;=MU$30,MT8&gt;=MU$34,MS8&lt;&gt;""),AND(NS8&gt;=NW$30,NT8&gt;=NW$34,NS8&lt;&gt;""),AND(NU8&gt;=NW$30,NV8&gt;=NW$34,NU8&lt;&gt;""),AND(OU8&gt;=OY$30,OV8&gt;=OY$34,OU8&lt;&gt;""),AND(OW8&gt;=OY$30,OX8&gt;=OY$34,OW8&lt;&gt;""),AND(PW8&gt;=QA$30,PX8&gt;=QA$34,PW8&lt;&gt;""),AND(PY8&gt;=QA$30,PZ8&gt;=QA$34,PY8&lt;&gt;""),AND(QY8&gt;=RC$30,QZ8&gt;=RC$34,QY8&lt;&gt;""),AND(RA8&gt;=RC$30,RB8&gt;=RC$34,RA8&lt;&gt;""),AND(SA8&gt;=SE$30,SB8&gt;=SE$34,SA8&lt;&gt;""),AND(SC8&gt;=SE$30,SD8&gt;=SE$34,SC8&lt;&gt;""),AND(TC8&gt;=TG$30,TD8&gt;=TG$34,TC8&lt;&gt;""),AND(TE8&gt;=TG$30,TF8&gt;=TG$34,TE8&lt;&gt;"")),"P","")</f>
        <v>P</v>
      </c>
      <c r="J8" s="8">
        <f>IF(COUNT(AO8,BR8,CU8)&gt;0,LARGE((AO8,BR8,CU8),1),0)</f>
        <v>48.899999999999991</v>
      </c>
      <c r="K8" s="8" t="str">
        <f>IF(J8=0,"",IF(J8=CU8,$BY$1,IF(J8=BR8,$AV$1,IF(J8=AO8,$S$1,""))))</f>
        <v>2024 3rd Domestic Trial</v>
      </c>
      <c r="L8" s="8">
        <f>IF(COUNT(AO8,BR8,CU8)&gt;1,LARGE((AO8,BR8,CU8),2),0)</f>
        <v>47.20000000000001</v>
      </c>
      <c r="M8" s="8" t="str">
        <f>IF(K8=0,"",IF(AND(L8=J8,L8=AO8,K8=BR8),$S$1,IF(AND(L8=J8,L8=AO8,L8=CU8),$S$1,IF(AND(L8=J8,L8=CU8,L8=BR8),$AV$1,IF(L8=CU8,$BY$1,IF(L8=BR8,$AV$1,IF(L8=AO8,$S$1,"")))))))</f>
        <v>2025 Elite Canada</v>
      </c>
      <c r="N8" s="8">
        <f>IF(MAX(AT8,BW8,CZ8)&gt;0,MAX(AT8,BW8,CZ8),0)</f>
        <v>48.800000000000004</v>
      </c>
      <c r="O8" s="8" t="str">
        <f>IF(N8=0,"",IF(N8=CZ8,$BY$1,IF(N8=BW8,$AV$1,IF(N8=AT8,$S$1,""))))</f>
        <v>2025 Elite Canada</v>
      </c>
      <c r="P8" s="8">
        <f>IF(MAX(DB8:DC8)&gt;0,MAX(DB8:DC8),"")</f>
        <v>2.1999999999999886</v>
      </c>
      <c r="Q8" s="11" t="str">
        <f>IF(P8="","",IF(P8=DB8,"("&amp;DB$2&amp;")",IF(P8=DC8,"("&amp;DC$2&amp;")")))</f>
        <v>(Q1)</v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>2025 World Cup POR (July 6)</v>
      </c>
      <c r="S8" s="19">
        <v>18.600000000000001</v>
      </c>
      <c r="T8" s="19">
        <v>6.4</v>
      </c>
      <c r="U8" s="19">
        <v>0.2</v>
      </c>
      <c r="V8" s="19">
        <v>0</v>
      </c>
      <c r="W8" s="19">
        <v>18.399999999999999</v>
      </c>
      <c r="X8" s="19">
        <v>6</v>
      </c>
      <c r="Y8" s="19">
        <v>0.6</v>
      </c>
      <c r="Z8" s="19">
        <v>0.3</v>
      </c>
      <c r="AA8" s="19">
        <v>18.2</v>
      </c>
      <c r="AB8" s="19">
        <v>5.2</v>
      </c>
      <c r="AC8" s="19">
        <v>0.2</v>
      </c>
      <c r="AD8" s="19">
        <v>0.3</v>
      </c>
      <c r="AE8" s="19">
        <v>19</v>
      </c>
      <c r="AF8" s="19">
        <v>6.4</v>
      </c>
      <c r="AG8" s="19">
        <v>0</v>
      </c>
      <c r="AH8" s="19">
        <v>0</v>
      </c>
      <c r="AI8" s="19">
        <v>18.8</v>
      </c>
      <c r="AJ8" s="19">
        <v>5.2</v>
      </c>
      <c r="AK8" s="19">
        <v>0.6</v>
      </c>
      <c r="AL8" s="19">
        <v>0</v>
      </c>
      <c r="AM8" s="27"/>
      <c r="AN8" s="40">
        <f>IF(SUM(T8,X8)&gt;0,SUM(T8,X8),"")</f>
        <v>12.4</v>
      </c>
      <c r="AO8" s="40">
        <f>IF(SUM(S8:T8,V8:X8,Z8)-U8-Y8&gt;0,SUM(S8:T8,V8:X8,Z8)-U8-Y8,"")</f>
        <v>48.899999999999991</v>
      </c>
      <c r="AP8" s="40">
        <f>IF(SUM(AA8:AB8,AD8)-AC8&gt;0,SUM(AA8:AB8,AD8)-AC8,"")</f>
        <v>23.5</v>
      </c>
      <c r="AQ8" s="40">
        <f>IF(SUM(T8,X8,AB8)&gt;0,SUM(T8,X8,AB8),"")</f>
        <v>17.600000000000001</v>
      </c>
      <c r="AR8" s="40">
        <f>IF(SUM(AO8,AP8)&gt;0,SUM(AO8,AP8),"")</f>
        <v>72.399999999999991</v>
      </c>
      <c r="AS8" s="40">
        <f>IF(SUM(AF8,AJ8)&gt;0,SUM(AF8,AJ8),"")</f>
        <v>11.600000000000001</v>
      </c>
      <c r="AT8" s="40">
        <f>IF(SUM(AE8:AF8,AH8:AJ8,AL8)-SUM(AG8,AK8)&gt;0,SUM(AE8:AF8,AH8:AJ8,AL8)-SUM(AG8,AK8),"")</f>
        <v>48.800000000000004</v>
      </c>
      <c r="AU8" s="40">
        <f>IF(SUM(AO8,AP8,AT8)&gt;0,SUM(AO8,AP8,AT8),"")</f>
        <v>121.19999999999999</v>
      </c>
      <c r="AV8" s="18">
        <v>17.8</v>
      </c>
      <c r="AW8" s="18">
        <v>6.4</v>
      </c>
      <c r="AX8" s="18">
        <v>0.8</v>
      </c>
      <c r="AY8" s="18">
        <v>0</v>
      </c>
      <c r="AZ8" s="18">
        <v>18.600000000000001</v>
      </c>
      <c r="BA8" s="18">
        <v>5.2</v>
      </c>
      <c r="BB8" s="18">
        <v>0</v>
      </c>
      <c r="BC8" s="18">
        <v>0</v>
      </c>
      <c r="BD8" s="18"/>
      <c r="BE8" s="18"/>
      <c r="BF8" s="18"/>
      <c r="BG8" s="18"/>
      <c r="BH8" s="18">
        <v>18.100000000000001</v>
      </c>
      <c r="BI8" s="18">
        <v>6.4</v>
      </c>
      <c r="BJ8" s="18">
        <v>0.2</v>
      </c>
      <c r="BK8" s="18">
        <v>0</v>
      </c>
      <c r="BL8" s="18">
        <v>18.2</v>
      </c>
      <c r="BM8" s="18">
        <v>6</v>
      </c>
      <c r="BN8" s="18">
        <v>0</v>
      </c>
      <c r="BO8" s="18">
        <v>0.3</v>
      </c>
      <c r="BP8" s="28"/>
      <c r="BQ8" s="11">
        <f>IF(SUM(AW8,BA8)&gt;0,SUM(AW8,BA8),"")</f>
        <v>11.600000000000001</v>
      </c>
      <c r="BR8" s="11">
        <f>IF(SUM(AV8:AW8,AY8:BA8,BC8)-AX8-BB8&gt;0,SUM(AV8:AW8,AY8:BA8,BC8)-AX8-BB8,"")</f>
        <v>47.20000000000001</v>
      </c>
      <c r="BS8" s="11" t="str">
        <f>IF(SUM(BD8:BE8,BG8)-BF8&gt;0,SUM(BD8:BE8,BG8)-BF8,"")</f>
        <v/>
      </c>
      <c r="BT8" s="11">
        <f>IF(SUM(AW8,BA8,BE8)&gt;0,SUM(AW8,BA8,BE8),"")</f>
        <v>11.600000000000001</v>
      </c>
      <c r="BU8" s="11">
        <f>IF(SUM(BR8,BS8)&gt;0,SUM(BR8,BS8),"")</f>
        <v>47.20000000000001</v>
      </c>
      <c r="BV8" s="11">
        <f>IF(SUM(BI8,BM8)&gt;0,SUM(BI8,BM8),"")</f>
        <v>12.4</v>
      </c>
      <c r="BW8" s="11">
        <f>IF(SUM(BH8:BI8,BK8:BM8,BO8)-SUM(BJ8,BN8)&gt;0,SUM(BH8:BI8,BK8:BM8,BO8)-SUM(BJ8,BN8),"")</f>
        <v>48.8</v>
      </c>
      <c r="BX8" s="11">
        <f>IF(SUM(BR8,BS8,BW8)&gt;0,SUM(BR8,BS8,BW8),"")</f>
        <v>96</v>
      </c>
      <c r="BY8" s="19">
        <v>18.600000000000001</v>
      </c>
      <c r="BZ8" s="19">
        <v>4.8</v>
      </c>
      <c r="CA8" s="19">
        <v>0.6</v>
      </c>
      <c r="CB8" s="19">
        <v>0</v>
      </c>
      <c r="CC8" s="19">
        <v>17.600000000000001</v>
      </c>
      <c r="CD8" s="19">
        <v>3.2</v>
      </c>
      <c r="CE8" s="19">
        <v>1.6</v>
      </c>
      <c r="CF8" s="19">
        <v>0.3</v>
      </c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27"/>
      <c r="CT8" s="40">
        <f>IF(SUM(BZ8,CD8)&gt;0,SUM(BZ8,CD8),"")</f>
        <v>8</v>
      </c>
      <c r="CU8" s="40">
        <f>IF(SUM(BY8:BZ8,CB8:CD8,CF8)-CA8-CE8&gt;0,SUM(BY8:BZ8,CB8:CD8,CF8)-CA8-CE8,"")</f>
        <v>42.3</v>
      </c>
      <c r="CV8" s="40" t="str">
        <f>IF(SUM(CG8:CH8,CJ8)-CI8&gt;0,SUM(CG8:CH8,CJ8)-CI8,"")</f>
        <v/>
      </c>
      <c r="CW8" s="40">
        <f>IF(SUM(BZ8,CD8,CH8)&gt;0,SUM(BZ8,CD8,CH8),"")</f>
        <v>8</v>
      </c>
      <c r="CX8" s="40">
        <f>IF(SUM(CU8,CV8)&gt;0,SUM(CU8,CV8),"")</f>
        <v>42.3</v>
      </c>
      <c r="CY8" s="40" t="str">
        <f>IF(SUM(CL8,CP8)&gt;0,SUM(CL8,CP8),"")</f>
        <v/>
      </c>
      <c r="CZ8" s="40" t="str">
        <f>IF(SUM(CK8:CL8,CN8:CP8,CR8)-SUM(CM8,CQ8)&gt;0,SUM(CK8:CL8,CN8:CP8,CR8)-SUM(CM8,CQ8),"")</f>
        <v/>
      </c>
      <c r="DA8" s="40">
        <f>IF(SUM(CU8,CV8,CZ8)&gt;0,SUM(CU8,CV8,CZ8),"")</f>
        <v>42.3</v>
      </c>
      <c r="DB8" s="51">
        <f>IF(MAX(DY8,FA8,GC8,HE8,IG8,JI8,KK8,LM8,MO8,NQ8,OS8,PU8,QW8,RY8,TA8)-IF(L8="",0,L8)&gt;0.001,MAX(DY8,FA8,GC8,HE8,IG8,JI8,KK8,LM8,MO8,NQ8,OS8,PU8,QW8,RY8,TA8)-IF(L8="",0,L8),"")</f>
        <v>2.1999999999999886</v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>
        <v>18.7</v>
      </c>
      <c r="EG8" s="18">
        <v>6</v>
      </c>
      <c r="EH8" s="18">
        <v>0</v>
      </c>
      <c r="EI8" s="18">
        <v>0</v>
      </c>
      <c r="EJ8" s="18">
        <v>18.3</v>
      </c>
      <c r="EK8" s="18">
        <v>6.4</v>
      </c>
      <c r="EL8" s="18">
        <v>0</v>
      </c>
      <c r="EM8" s="18">
        <v>0</v>
      </c>
      <c r="EN8" s="18"/>
      <c r="EO8" s="18"/>
      <c r="EP8" s="18"/>
      <c r="EQ8" s="18"/>
      <c r="ER8" s="18">
        <v>18.399999999999999</v>
      </c>
      <c r="ES8" s="18">
        <v>6.4</v>
      </c>
      <c r="ET8" s="18">
        <v>0</v>
      </c>
      <c r="EU8" s="18">
        <v>0</v>
      </c>
      <c r="EV8" s="18"/>
      <c r="EW8" s="18"/>
      <c r="EX8" s="18"/>
      <c r="EY8" s="18"/>
      <c r="EZ8" s="11">
        <f>IF(SUM(EG8,EK8)&gt;0,SUM(EG8,EK8),"")</f>
        <v>12.4</v>
      </c>
      <c r="FA8" s="11">
        <f>IF(SUM(EF8:EG8,EI8:EK8,EM8)-EH8-EL8&gt;0,SUM(EF8:EG8,EI8:EK8,EM8)-EH8-EL8,"")</f>
        <v>49.4</v>
      </c>
      <c r="FB8" s="11" t="str">
        <f>IF(SUM(EN8:EO8,EQ8)-EP8&gt;0,SUM(EN8:EO8,EQ8)-EP8,"")</f>
        <v/>
      </c>
      <c r="FC8" s="11">
        <f>IF(SUM(EG8,EK8,EO8)&gt;0,SUM(EG8,EK8,EO8),"")</f>
        <v>12.4</v>
      </c>
      <c r="FD8" s="11">
        <f>IF(SUM(FA8,FB8)&gt;0,SUM(FA8,FB8),"")</f>
        <v>49.4</v>
      </c>
      <c r="FE8" s="11">
        <f>IF(SUM(ES8,EW8)&gt;0,SUM(ES8,EW8),"")</f>
        <v>6.4</v>
      </c>
      <c r="FF8" s="11">
        <f>IF(SUM(ER8:ES8,EU8:EW8,EY8)-SUM(ET8,EX8)&gt;0,SUM(ER8:ES8,EU8:EW8,EY8)-SUM(ET8,EX8),"")</f>
        <v>24.799999999999997</v>
      </c>
      <c r="FG8" s="11">
        <f>IF(SUM(FA8,FB8,FF8)&gt;0,SUM(FA8,FB8,FF8),"")</f>
        <v>74.199999999999989</v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18.200000000000003</v>
      </c>
      <c r="TI8" s="26">
        <f>IF($CS8="P",BZ8,(BZ8+AW8)/2)</f>
        <v>5.6</v>
      </c>
      <c r="TJ8" s="26">
        <f>IF($CS8="P",CA8,(CA8+AX8)/2)</f>
        <v>0.7</v>
      </c>
      <c r="TK8" s="26">
        <f>IF($CS8="P",CB8,(CB8+AY8)/2)</f>
        <v>0</v>
      </c>
      <c r="TL8" s="26">
        <f>IF($CS8="P",CC8,(CC8+AZ8)/2)</f>
        <v>18.100000000000001</v>
      </c>
      <c r="TM8" s="26">
        <f>IF($CS8="P",CD8,(CD8+BA8)/2)</f>
        <v>4.2</v>
      </c>
      <c r="TN8" s="26">
        <f>IF($CS8="P",CE8,(CE8+BB8)/2)</f>
        <v>0.8</v>
      </c>
      <c r="TO8" s="26">
        <f>IF($CS8="P",CF8,(CF8+BC8)/2)</f>
        <v>0.15</v>
      </c>
      <c r="TP8" s="26">
        <f>IF($CS8="P",CG8,(CG8+BD8)/2)</f>
        <v>0</v>
      </c>
      <c r="TQ8" s="26">
        <f>IF($CS8="P",CH8,(CH8+BE8)/2)</f>
        <v>0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9.0500000000000007</v>
      </c>
      <c r="TU8" s="26">
        <f>IF($CS8="P",CL8,(CL8+BI8)/2)</f>
        <v>3.2</v>
      </c>
      <c r="TV8" s="26">
        <f>IF($CS8="P",CM8,(CM8+BJ8)/2)</f>
        <v>0.1</v>
      </c>
      <c r="TW8" s="26">
        <f>IF($CS8="P",CN8,(CN8+BK8)/2)</f>
        <v>0</v>
      </c>
      <c r="TX8" s="26">
        <f>IF($CS8="P",CO8,(CO8+BL8)/2)</f>
        <v>9.1</v>
      </c>
      <c r="TY8" s="26">
        <f>IF($CS8="P",CP8,(CP8+BM8)/2)</f>
        <v>3</v>
      </c>
      <c r="TZ8" s="26">
        <f>IF($CS8="P",CQ8,(CQ8+BN8)/2)</f>
        <v>0</v>
      </c>
      <c r="UA8" s="26">
        <f>IF($CS8="P",CR8,(CR8+BO8)/2)</f>
        <v>0.15</v>
      </c>
      <c r="UB8" s="28" t="s">
        <v>53</v>
      </c>
      <c r="UC8" s="11">
        <f>IF(SUM(TI8,TM8)&gt;0,SUM(TI8,TM8),"")</f>
        <v>9.8000000000000007</v>
      </c>
      <c r="UD8" s="11">
        <f>IF(SUM(TH8:TI8,TK8:TM8,TO8)-TJ8-TN8&gt;0,SUM(TH8:TI8,TK8:TM8,TO8)-TJ8-TN8,"")</f>
        <v>44.750000000000007</v>
      </c>
      <c r="UE8" s="11" t="str">
        <f>IF(SUM(TP8:TQ8,TS8)-TR8&gt;0,SUM(TP8:TQ8,TS8)-TR8,"")</f>
        <v/>
      </c>
      <c r="UF8" s="11">
        <f>IF(SUM(TI8,TM8,TQ8)&gt;0,SUM(TI8,TM8,TQ8),"")</f>
        <v>9.8000000000000007</v>
      </c>
      <c r="UG8" s="11">
        <f>IF(SUM(UD8,UE8)&gt;0,SUM(UD8,UE8),"")</f>
        <v>44.750000000000007</v>
      </c>
      <c r="UH8" s="11">
        <f>IF(SUM(TU8,TY8)&gt;0,SUM(TU8,TY8),"")</f>
        <v>6.2</v>
      </c>
      <c r="UI8" s="11">
        <f>IF(SUM(TT8:TU8,TW8:TY8,UA8)-SUM(TV8,TZ8)&gt;0,SUM(TT8:TU8,TW8:TY8,UA8)-SUM(TV8,TZ8),"")</f>
        <v>24.4</v>
      </c>
      <c r="UJ8" s="11">
        <f>IF(SUM(UD8,UE8,UI8)&gt;0,SUM(UD8,UE8,UI8),"")</f>
        <v>69.150000000000006</v>
      </c>
    </row>
    <row r="9" spans="1:556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145</v>
      </c>
      <c r="C9" s="4" t="s">
        <v>7</v>
      </c>
      <c r="D9" s="4">
        <v>2002</v>
      </c>
      <c r="E9" s="9">
        <f>SUM(J9:P9)+SUM(J9:M9)*0.0000001+SUM(J9)*0.0000000000001</f>
        <v>146.30000979000491</v>
      </c>
      <c r="F9" s="3" t="str">
        <f>IF(OR(AND(AN9&gt;=AU$29,AO9&gt;=AU$33,AN9&lt;&gt;"",AM9=""),AND(AS9&gt;=AU$29,AT9&gt;=AU$33,AS9&lt;&gt;"",AM9=""),AND(BQ9&gt;=BX$29,BR9&gt;=BX$33,BQ9&lt;&gt;"",BP9=""),AND(BV9&gt;=BX$29,BW9&gt;=BX$33,BV9&lt;&gt;"",BP9=""),AND(CT9&gt;=DA$29,CU9&gt;=DA$33,CT9&lt;&gt;"",CS9=""),AND(CY9&gt;=DA$29,CZ9&gt;=DA$33,CY9&lt;&gt;""),AND(DX9&gt;=EE$29,DY9&gt;=EE$33,DX9&lt;&gt;""),AND(EC9&gt;=EE$29,ED9&gt;=EE$33,EC9&lt;&gt;""),AND(EZ9&gt;=FG$29,FA9&gt;=FG$33,EZ9&lt;&gt;""),AND(FE9&gt;=FG$29,FF9&gt;=FG$33,FE9&lt;&gt;""),AND(GB9&gt;=GI$29,GC9&gt;=GI$33,GB9&lt;&gt;""),AND(GG9&gt;=GI$29,GH9&gt;=GI$33,GG9&lt;&gt;""),AND(HD9&gt;=HK$29,HE9&gt;=HK$33,HD9&lt;&gt;""),AND(HI9&gt;=HK$29,HJ9&gt;=HK$33,HI9&lt;&gt;""),AND(IF9&gt;=IM$29,IG9&gt;=IM$33,IF9&lt;&gt;""),AND(IK9&gt;=IM$29,IL9&gt;=IM$33,IK9&lt;&gt;""),AND(JH9&gt;=JO$29,JI9&gt;=JO$33,JH9&lt;&gt;""),AND(JM9&gt;=JO$29,JN9&gt;=JO$33,JM9&lt;&gt;""),AND(KJ9&gt;=KQ$29,KK9&gt;=KQ$33,KJ9&lt;&gt;""),AND(KO9&gt;=KQ$29,KP9&gt;=KQ$33,KO9&lt;&gt;""),AND(LL9&gt;=LS$29,LM9&gt;=LS$33,LL9&lt;&gt;""),AND(LQ9&gt;=LS$29,LR9&gt;=LS$33,LQ9&lt;&gt;""),AND(MN9&gt;=MU$29,MO9&gt;=MU$33,MN9&lt;&gt;""),AND(MS9&gt;=MU$29,MT9&gt;=MU$33,MS9&lt;&gt;""),AND(NP9&gt;=NW$29,NQ9&gt;=NW$33,NP9&lt;&gt;""),AND(NU9&gt;=NW$29,NV9&gt;=NW$33,NU9&lt;&gt;""),AND(OR9&gt;=OY$29,OS9&gt;=OY$33,OR9&lt;&gt;""),AND(OW9&gt;=OY$29,OX9&gt;=OY$33,OW9&lt;&gt;""),AND(PT9&gt;=QA$29,PU9&gt;=QA$33,PT9&lt;&gt;""),AND(PY9&gt;=QA$29,PZ9&gt;=QA$33,PY9&lt;&gt;""),AND(QV9&gt;=RC$29,QW9&gt;=RC$33,QV9&lt;&gt;""),AND(RA9&gt;=RC$29,RB9&gt;=RC$33,RA9&lt;&gt;""),AND(RX9&gt;=SE$29,RY9&gt;=SE$33,RX9&lt;&gt;""),AND(SC9&gt;=SE$29,SD9&gt;=SE$33,SC9&lt;&gt;""),AND(SZ9&gt;=TG$29,TA9&gt;=TG$33,SZ9&lt;&gt;""),AND(TF9&gt;=TG$29,TG9&gt;=TG$33,TF9&lt;&gt;"")),"P","")</f>
        <v>P</v>
      </c>
      <c r="G9" s="3" t="str">
        <f>IF(OR(AND(AO9&gt;=AU$33,AO9&lt;&gt;"",AM9=""),AND(AT9&gt;=AU$33,AT9&lt;&gt;"",AM9=""),AND(BR9&gt;=BX$33,BR9&lt;&gt;"",BP9=""),AND(BW9&gt;=BX$33,BW9&lt;&gt;"",BP9=""),AND(CU9&gt;=DA$33,CU9&lt;&gt;"",CS9=""),AND(CZ9&gt;=DA$33,CZ9&lt;&gt;"",CS9=""),AND(DY9&gt;=EE$33,DY9&lt;&gt;""),AND(ED9&gt;=EE$33,ED9&lt;&gt;""),AND(FA9&gt;=FG$33,FA9&lt;&gt;""),AND(FF9&gt;=FG$33,FF9&lt;&gt;""),AND(GC9&gt;=GI$33,GC9&lt;&gt;""),AND(GH9&gt;=GI$33,GH9&lt;&gt;""),AND(HE9&gt;=HK$33,HE9&lt;&gt;""),AND(HJ9&gt;=HK$33,HJ9&lt;&gt;""),AND(IG9&gt;=IM$33,IG9&lt;&gt;""),AND(IL9&gt;=IM$33,IL9&lt;&gt;""),AND(JI9&gt;=JO$33,JI9&lt;&gt;""),AND(JN9&gt;=JO$33,JN9&lt;&gt;""),AND(KK9&gt;=KQ$33,KK9&lt;&gt;""),AND(KP9&gt;=KQ$33,KP9&lt;&gt;""),AND(LM9&gt;=LS$33,LM9&lt;&gt;""),AND(LR9&gt;=LS$33,LR9&lt;&gt;""),AND(MO9&gt;=MU$33,MO9&lt;&gt;""),AND(MT9&gt;=MU$33,MT9&lt;&gt;""),AND(NQ9&gt;=NW$33,NQ9&lt;&gt;""),AND(NV9&gt;=NW$33,NV9&lt;&gt;""),AND(OS9&gt;=OY$33,OS9&lt;&gt;""),AND(OX9&gt;=OY$33,OX9&lt;&gt;""),AND(PU9&gt;=QA$33,PU9&lt;&gt;""),AND(PZ9&gt;=QA$33,PZ9&lt;&gt;""),AND(QW9&gt;=RC$33,QW9&lt;&gt;""),AND(RB9&gt;=RC$33,RB9&lt;&gt;""),AND(RY9&gt;=SE$33,RY9&lt;&gt;""),AND(SD9&gt;=SE$33,SD9&lt;&gt;""),AND(TA9&gt;=TG$33,TA9&lt;&gt;""),AND(TG9&gt;=TG$33,TG9&lt;&gt;"")),"P","")</f>
        <v>P</v>
      </c>
      <c r="H9" s="36" t="str">
        <f>IF(AND(G9="P",F9=""),"No DD",IF(OR(AND(AQ9&gt;=AU$32,AR9&gt;=AU$36,AQ9&lt;&gt;"",AM9=""),AND(AS9&gt;=AU$32,AT9&gt;=AU$36,AS9&lt;&gt;"",AM9=""),AND(BT9&gt;=BX$32,BU9&gt;=BX$36,BT9&lt;&gt;"",BP9=""),AND(BV9&gt;=BX$32,BW9&gt;=BX$36,BV9&lt;&gt;"",BP9=""),AND(CW9&gt;=DA$32,CX9&gt;=DA$36,CW9&lt;&gt;"",CS9=""),AND(CY9&gt;=DA$32,CZ9&gt;=DA$36,CY9&lt;&gt;"",CS9=""),AND(EA9&gt;=EE$32,EB9&gt;=EE$36,EA9&lt;&gt;""),AND(EC9&gt;=EE$32,ED9&gt;=EE$36,EC9&lt;&gt;""),AND(FC9&gt;=FG$32,FD9&gt;=FG$36,FC9&lt;&gt;""),AND(FE9&gt;=FG$32,FF9&gt;=FG$36,FE9&lt;&gt;""),AND(GE9&gt;=GI$32,GF9&gt;=GI$36,GE9&lt;&gt;""),AND(GG9&gt;=GI$32,GH9&gt;=GI$36,GG9&lt;&gt;""),AND(HG9&gt;=HK$32,HH9&gt;=HK$36,HG9&lt;&gt;""),AND(HI9&gt;=HK$32,HJ9&gt;=HK$36,HI9&lt;&gt;""),AND(II9&gt;=IM$32,IJ9&gt;=IM$36,II9&lt;&gt;""),AND(IK9&gt;=IM$32,IL9&gt;=IM$36,IK9&lt;&gt;""),AND(JK9&gt;=JO$32,JL9&gt;=JO$36,JK9&lt;&gt;""),AND(JM9&gt;=JO$32,JN9&gt;=JO$36,JM9&lt;&gt;""),AND(KM9&gt;=KQ$32,KN9&gt;=KQ$36,KM9&lt;&gt;""),AND(KO9&gt;=KQ$32,KP9&gt;=KQ$36,KO9&lt;&gt;""),AND(LO9&gt;=LS$32,LP9&gt;=LS$36,LO9&lt;&gt;""),AND(LQ9&gt;=LS$32,LR9&gt;=LS$36,LQ9&lt;&gt;""),AND(MQ9&gt;=MU$32,MR9&gt;=MU$36,MQ9&lt;&gt;""),AND(MS9&gt;=MU$32,MT9&gt;=MU$36,MS9&lt;&gt;""),AND(NS9&gt;=NW$32,NT9&gt;=NW$36,NS9&lt;&gt;""),AND(NU9&gt;=NW$32,NV9&gt;=NW$36,NU9&lt;&gt;""),AND(OU9&gt;=OY$32,OV9&gt;=OY$36,OU9&lt;&gt;""),AND(OW9&gt;=OY$32,OX9&gt;=OY$36,OW9&lt;&gt;""),AND(PW9&gt;=QA$32,PX9&gt;=QA$36,PW9&lt;&gt;""),AND(PY9&gt;=QA$32,PZ9&gt;=QA$36,PY9&lt;&gt;""),AND(QY9&gt;=RC$32,QZ9&gt;=RC$36,QY9&lt;&gt;""),AND(RA9&gt;=RC$32,RB9&gt;=RC$36,RA9&lt;&gt;""),AND(SA9&gt;=SE$32,SB9&gt;=SE$36,SA9&lt;&gt;""),AND(SC9&gt;=SE$32,SD9&gt;=SE$36,SC9&lt;&gt;""),AND(TC9&gt;=TG$32,TD9&gt;=TG$36,TC9&lt;&gt;""),AND(TE9&gt;=TG$32,TF9&gt;=TG$36,TE9&lt;&gt;"")),"Merit",IF(OR(AND(AQ9&gt;=AU$31,AR9&gt;=AU$35,AQ9&lt;&gt;"",AM9=""),AND(AS9&gt;=AU$31,AT9&gt;=AU$35,AS9&lt;&gt;"",AM9=""),AND(BT9&gt;=BX$31,BU9&gt;=BX$35,BT9&lt;&gt;"",BP9=""),AND(BV9&gt;=BX$31,BW9&gt;=BX$35,BV9&lt;&gt;"",BP9=""),AND(CW9&gt;=DA$31,CX9&gt;=DA$35,CW9&lt;&gt;"",CS9=""),AND(CY9&gt;=DA$31,CZ9&gt;=DA$35,CY9&lt;&gt;"",CS9=""),AND(EA9&gt;=EE$31,EB9&gt;=EE$35,EA9&lt;&gt;""),AND(EC9&gt;=EE$31,ED9&gt;=EE$35,EC9&lt;&gt;""),AND(FC9&gt;=FG$31,FD9&gt;=FG$35,FC9&lt;&gt;""),AND(FE9&gt;=FG$31,FF9&gt;=FG$35,FE9&lt;&gt;""),AND(GE9&gt;=GI$31,GF9&gt;=GI$35,GE9&lt;&gt;""),AND(GG9&gt;=GI$31,GH9&gt;=GI$35,GG9&lt;&gt;""),AND(HG9&gt;=HK$31,HH9&gt;=HK$35,HG9&lt;&gt;""),AND(HI9&gt;=HK$31,HJ9&gt;=HK$35,HI9&lt;&gt;""),AND(II9&gt;=IM$31,IJ9&gt;=IM$35,II9&lt;&gt;""),AND(IK9&gt;=IM$31,IL9&gt;=IM$35,IK9&lt;&gt;""),AND(JK9&gt;=JO$31,JL9&gt;=JO$35,JK9&lt;&gt;""),AND(JM9&gt;=JO$31,JN9&gt;=JO$35,JM9&lt;&gt;""),AND(KM9&gt;=KQ$31,KN9&gt;=KQ$35,KM9&lt;&gt;""),AND(KO9&gt;=KQ$31,KP9&gt;=KQ$35,KO9&lt;&gt;""),AND(LO9&gt;=LS$31,LP9&gt;=LS$35,LO9&lt;&gt;""),AND(LQ9&gt;=LS$31,LR9&gt;=LS$35,LQ9&lt;&gt;""),AND(MQ9&gt;=MU$31,MR9&gt;=MU$35,MQ9&lt;&gt;""),AND(MS9&gt;=MU$31,MT9&gt;=MU$35,MS9&lt;&gt;""),AND(NS9&gt;=NW$31,NT9&gt;=NW$35,NS9&lt;&gt;""),AND(NU9&gt;=NW$31,NV9&gt;=NW$35,NU9&lt;&gt;""),AND(OU9&gt;=OY$31,OV9&gt;=OY$35,OU9&lt;&gt;""),AND(OW9&gt;=OY$31,OX9&gt;=OY$35,OW9&lt;&gt;""),AND(PW9&gt;=QA$31,PX9&gt;=QA$35,PW9&lt;&gt;""),AND(PY9&gt;=QA$31,PZ9&gt;=QA$35,PY9&lt;&gt;""),AND(QY9&gt;=RC$31,QZ9&gt;=RC$35,QY9&lt;&gt;""),AND(RA9&gt;=RC$31,RB9&gt;=RC$35,RA9&lt;&gt;""),AND(SA9&gt;=SE$31,SB9&gt;=SE$35,SA9&lt;&gt;""),AND(SC9&gt;=SE$31,SD9&gt;=SE$35,SC9&lt;&gt;""),AND(TC9&gt;=TG$31,TD9&gt;=TG$35,TC9&lt;&gt;""),AND(TE9&gt;=TG$31,TF9&gt;=TG$35,TE9&lt;&gt;"")),"Excellence",IF(I9="P","Worlds Team",IF(F9="P","National Team","")))))</f>
        <v>Worlds Team</v>
      </c>
      <c r="I9" s="3" t="str">
        <f>IF(OR(AND(AQ9&gt;=AU$30,AR9&gt;=AU$34,AQ9&lt;&gt;"",AM9=""),AND(AS9&gt;=AU$30,AT9&gt;=AU$34,AS9&lt;&gt;"",AM9=""),AND(BT9&gt;=BX$30,BU9&gt;=BX$34,BT9&lt;&gt;"",BP9=""),AND(BV9&gt;=BX$30,BW9&gt;=BX$34,BV9&lt;&gt;"",BP9=""),AND(CW9&gt;=DA$30,CX9&gt;=DA$34,CW9&lt;&gt;"",CS9=""),AND(CY9&gt;=DA$30,CZ9&gt;=DA$34,CY9&lt;&gt;"",CS9=""),AND(EA9&gt;=EE$30,EB9&gt;=EE$34,EA9&lt;&gt;""),AND(EC9&gt;=EE$30,ED9&gt;=EE$34,EC9&lt;&gt;""),AND(FC9&gt;=FG$30,FD9&gt;=FG$34,FC9&lt;&gt;""),AND(FE9&gt;=FG$30,FF9&gt;=FG$34,FE9&lt;&gt;""),AND(GE9&gt;=GI$30,GF9&gt;=GI$34,GE9&lt;&gt;""),AND(GG9&gt;=GI$30,GH9&gt;=GI$34,GG9&lt;&gt;""),AND(HG9&gt;=HK$30,HH9&gt;=HK$34,HG9&lt;&gt;""),AND(HI9&gt;=HK$30,HJ9&gt;=HK$34,HI9&lt;&gt;""),AND(II9&gt;=IM$30,IJ9&gt;=IM$34,II9&lt;&gt;""),AND(IK9&gt;=IM$30,IL9&gt;=IM$34,IK9&lt;&gt;""),AND(JK9&gt;=JO$30,JL9&gt;=JO$34,JK9&lt;&gt;""),AND(JM9&gt;=JO$30,JN9&gt;=JO$34,JM9&lt;&gt;""),AND(KM9&gt;=KQ$30,KN9&gt;=KQ$34,KM9&lt;&gt;""),AND(KO9&gt;=KQ$30,KP9&gt;=KQ$34,KO9&lt;&gt;""),AND(LO9&gt;=LS$30,LP9&gt;=LS$34,LO9&lt;&gt;""),AND(LQ9&gt;=LS$30,LR9&gt;=LS$34,LQ9&lt;&gt;""),AND(MQ9&gt;=MU$30,MR9&gt;=MU$34,MQ9&lt;&gt;""),AND(MS9&gt;=MU$30,MT9&gt;=MU$34,MS9&lt;&gt;""),AND(NS9&gt;=NW$30,NT9&gt;=NW$34,NS9&lt;&gt;""),AND(NU9&gt;=NW$30,NV9&gt;=NW$34,NU9&lt;&gt;""),AND(OU9&gt;=OY$30,OV9&gt;=OY$34,OU9&lt;&gt;""),AND(OW9&gt;=OY$30,OX9&gt;=OY$34,OW9&lt;&gt;""),AND(PW9&gt;=QA$30,PX9&gt;=QA$34,PW9&lt;&gt;""),AND(PY9&gt;=QA$30,PZ9&gt;=QA$34,PY9&lt;&gt;""),AND(QY9&gt;=RC$30,QZ9&gt;=RC$34,QY9&lt;&gt;""),AND(RA9&gt;=RC$30,RB9&gt;=RC$34,RA9&lt;&gt;""),AND(SA9&gt;=SE$30,SB9&gt;=SE$34,SA9&lt;&gt;""),AND(SC9&gt;=SE$30,SD9&gt;=SE$34,SC9&lt;&gt;""),AND(TC9&gt;=TG$30,TD9&gt;=TG$34,TC9&lt;&gt;""),AND(TE9&gt;=TG$30,TF9&gt;=TG$34,TE9&lt;&gt;"")),"P","")</f>
        <v>P</v>
      </c>
      <c r="J9" s="8">
        <f>IF(COUNT(AO9,BR9,CU9)&gt;0,LARGE((AO9,BR9,CU9),1),0)</f>
        <v>48.999999999999993</v>
      </c>
      <c r="K9" s="8" t="str">
        <f>IF(J9=0,"",IF(J9=CU9,$BY$1,IF(J9=BR9,$AV$1,IF(J9=AO9,$S$1,""))))</f>
        <v>2025 Nationals</v>
      </c>
      <c r="L9" s="8">
        <f>IF(COUNT(AO9,BR9,CU9)&gt;1,LARGE((AO9,BR9,CU9),2),0)</f>
        <v>48.9</v>
      </c>
      <c r="M9" s="8" t="str">
        <f>IF(K9=0,"",IF(AND(L9=J9,L9=AO9,K9=BR9),$S$1,IF(AND(L9=J9,L9=AO9,L9=CU9),$S$1,IF(AND(L9=J9,L9=CU9,L9=BR9),$AV$1,IF(L9=CU9,$BY$1,IF(L9=BR9,$AV$1,IF(L9=AO9,$S$1,"")))))))</f>
        <v>2025 Elite Canada</v>
      </c>
      <c r="N9" s="8">
        <f>IF(MAX(AT9,BW9,CZ9)&gt;0,MAX(AT9,BW9,CZ9),0)</f>
        <v>48.400000000000006</v>
      </c>
      <c r="O9" s="8" t="str">
        <f>IF(N9=0,"",IF(N9=CZ9,$BY$1,IF(N9=BW9,$AV$1,IF(N9=AT9,$S$1,""))))</f>
        <v>2025 Nationals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18.399999999999999</v>
      </c>
      <c r="T9" s="19">
        <v>5.6</v>
      </c>
      <c r="U9" s="19">
        <v>0</v>
      </c>
      <c r="V9" s="19">
        <v>0</v>
      </c>
      <c r="W9" s="19">
        <v>18.399999999999999</v>
      </c>
      <c r="X9" s="19">
        <v>4.4000000000000004</v>
      </c>
      <c r="Y9" s="19">
        <v>0.6</v>
      </c>
      <c r="Z9" s="19">
        <v>0</v>
      </c>
      <c r="AA9" s="19">
        <v>19.2</v>
      </c>
      <c r="AB9" s="19">
        <v>4.3</v>
      </c>
      <c r="AC9" s="19">
        <v>0.3</v>
      </c>
      <c r="AD9" s="19">
        <v>0</v>
      </c>
      <c r="AE9" s="19">
        <v>16.5</v>
      </c>
      <c r="AF9" s="19">
        <v>4.8</v>
      </c>
      <c r="AG9" s="19">
        <v>0.2</v>
      </c>
      <c r="AH9" s="19">
        <v>0</v>
      </c>
      <c r="AI9" s="19">
        <v>18.399999999999999</v>
      </c>
      <c r="AJ9" s="19">
        <v>5.2</v>
      </c>
      <c r="AK9" s="19">
        <v>0.2</v>
      </c>
      <c r="AL9" s="19">
        <v>0</v>
      </c>
      <c r="AM9" s="27"/>
      <c r="AN9" s="40">
        <f>IF(SUM(T9,X9)&gt;0,SUM(T9,X9),"")</f>
        <v>10</v>
      </c>
      <c r="AO9" s="40">
        <f>IF(SUM(S9:T9,V9:X9,Z9)-U9-Y9&gt;0,SUM(S9:T9,V9:X9,Z9)-U9-Y9,"")</f>
        <v>46.199999999999996</v>
      </c>
      <c r="AP9" s="40">
        <f>IF(SUM(AA9:AB9,AD9)-AC9&gt;0,SUM(AA9:AB9,AD9)-AC9,"")</f>
        <v>23.2</v>
      </c>
      <c r="AQ9" s="40">
        <f>IF(SUM(T9,X9,AB9)&gt;0,SUM(T9,X9,AB9),"")</f>
        <v>14.3</v>
      </c>
      <c r="AR9" s="40">
        <f>IF(SUM(AO9,AP9)&gt;0,SUM(AO9,AP9),"")</f>
        <v>69.399999999999991</v>
      </c>
      <c r="AS9" s="40">
        <f>IF(SUM(AF9,AJ9)&gt;0,SUM(AF9,AJ9),"")</f>
        <v>10</v>
      </c>
      <c r="AT9" s="40">
        <f>IF(SUM(AE9:AF9,AH9:AJ9,AL9)-SUM(AG9,AK9)&gt;0,SUM(AE9:AF9,AH9:AJ9,AL9)-SUM(AG9,AK9),"")</f>
        <v>44.500000000000007</v>
      </c>
      <c r="AU9" s="40">
        <f>IF(SUM(AO9,AP9,AT9)&gt;0,SUM(AO9,AP9,AT9),"")</f>
        <v>113.9</v>
      </c>
      <c r="AV9" s="18">
        <v>19</v>
      </c>
      <c r="AW9" s="18">
        <v>5.2</v>
      </c>
      <c r="AX9" s="18">
        <v>0</v>
      </c>
      <c r="AY9" s="18">
        <v>0</v>
      </c>
      <c r="AZ9" s="18">
        <v>18.5</v>
      </c>
      <c r="BA9" s="18">
        <v>6.4</v>
      </c>
      <c r="BB9" s="18">
        <v>0.2</v>
      </c>
      <c r="BC9" s="18">
        <v>0</v>
      </c>
      <c r="BD9" s="18"/>
      <c r="BE9" s="18"/>
      <c r="BF9" s="18"/>
      <c r="BG9" s="18"/>
      <c r="BH9" s="18">
        <v>18.2</v>
      </c>
      <c r="BI9" s="18">
        <v>5.2</v>
      </c>
      <c r="BJ9" s="18">
        <v>0.2</v>
      </c>
      <c r="BK9" s="18">
        <v>0</v>
      </c>
      <c r="BL9" s="18">
        <v>15.2</v>
      </c>
      <c r="BM9" s="18">
        <v>0</v>
      </c>
      <c r="BN9" s="18">
        <v>0.2</v>
      </c>
      <c r="BO9" s="18">
        <v>0</v>
      </c>
      <c r="BP9" s="28"/>
      <c r="BQ9" s="11">
        <f>IF(SUM(AW9,BA9)&gt;0,SUM(AW9,BA9),"")</f>
        <v>11.600000000000001</v>
      </c>
      <c r="BR9" s="11">
        <f>IF(SUM(AV9:AW9,AY9:BA9,BC9)-AX9-BB9&gt;0,SUM(AV9:AW9,AY9:BA9,BC9)-AX9-BB9,"")</f>
        <v>48.9</v>
      </c>
      <c r="BS9" s="11" t="str">
        <f>IF(SUM(BD9:BE9,BG9)-BF9&gt;0,SUM(BD9:BE9,BG9)-BF9,"")</f>
        <v/>
      </c>
      <c r="BT9" s="11">
        <f>IF(SUM(AW9,BA9,BE9)&gt;0,SUM(AW9,BA9,BE9),"")</f>
        <v>11.600000000000001</v>
      </c>
      <c r="BU9" s="11">
        <f>IF(SUM(BR9,BS9)&gt;0,SUM(BR9,BS9),"")</f>
        <v>48.9</v>
      </c>
      <c r="BV9" s="11">
        <f>IF(SUM(BI9,BM9)&gt;0,SUM(BI9,BM9),"")</f>
        <v>5.2</v>
      </c>
      <c r="BW9" s="11">
        <f>IF(SUM(BH9:BI9,BK9:BM9,BO9)-SUM(BJ9,BN9)&gt;0,SUM(BH9:BI9,BK9:BM9,BO9)-SUM(BJ9,BN9),"")</f>
        <v>38.199999999999996</v>
      </c>
      <c r="BX9" s="11">
        <f>IF(SUM(BR9,BS9,BW9)&gt;0,SUM(BR9,BS9,BW9),"")</f>
        <v>87.1</v>
      </c>
      <c r="BY9" s="19">
        <v>18.8</v>
      </c>
      <c r="BZ9" s="19">
        <v>6</v>
      </c>
      <c r="CA9" s="19">
        <v>0.2</v>
      </c>
      <c r="CB9" s="19">
        <v>0.3</v>
      </c>
      <c r="CC9" s="19">
        <v>18.7</v>
      </c>
      <c r="CD9" s="19">
        <v>5.6</v>
      </c>
      <c r="CE9" s="19">
        <v>0.2</v>
      </c>
      <c r="CF9" s="19">
        <v>0</v>
      </c>
      <c r="CG9" s="19"/>
      <c r="CH9" s="19"/>
      <c r="CI9" s="19"/>
      <c r="CJ9" s="19"/>
      <c r="CK9" s="19">
        <v>18.600000000000001</v>
      </c>
      <c r="CL9" s="19">
        <v>6</v>
      </c>
      <c r="CM9" s="19">
        <v>0.8</v>
      </c>
      <c r="CN9" s="19">
        <v>0.3</v>
      </c>
      <c r="CO9" s="19">
        <v>18.7</v>
      </c>
      <c r="CP9" s="19">
        <v>5.6</v>
      </c>
      <c r="CQ9" s="19">
        <v>0</v>
      </c>
      <c r="CR9" s="19">
        <v>0</v>
      </c>
      <c r="CS9" s="27"/>
      <c r="CT9" s="40">
        <f>IF(SUM(BZ9,CD9)&gt;0,SUM(BZ9,CD9),"")</f>
        <v>11.6</v>
      </c>
      <c r="CU9" s="40">
        <f>IF(SUM(BY9:BZ9,CB9:CD9,CF9)-CA9-CE9&gt;0,SUM(BY9:BZ9,CB9:CD9,CF9)-CA9-CE9,"")</f>
        <v>48.999999999999993</v>
      </c>
      <c r="CV9" s="40" t="str">
        <f>IF(SUM(CG9:CH9,CJ9)-CI9&gt;0,SUM(CG9:CH9,CJ9)-CI9,"")</f>
        <v/>
      </c>
      <c r="CW9" s="40">
        <f>IF(SUM(BZ9,CD9,CH9)&gt;0,SUM(BZ9,CD9,CH9),"")</f>
        <v>11.6</v>
      </c>
      <c r="CX9" s="40">
        <f>IF(SUM(CU9,CV9)&gt;0,SUM(CU9,CV9),"")</f>
        <v>48.999999999999993</v>
      </c>
      <c r="CY9" s="40">
        <f>IF(SUM(CL9,CP9)&gt;0,SUM(CL9,CP9),"")</f>
        <v>11.6</v>
      </c>
      <c r="CZ9" s="40">
        <f>IF(SUM(CK9:CL9,CN9:CP9,CR9)-SUM(CM9,CQ9)&gt;0,SUM(CK9:CL9,CN9:CP9,CR9)-SUM(CM9,CQ9),"")</f>
        <v>48.400000000000006</v>
      </c>
      <c r="DA9" s="40">
        <f>IF(SUM(CU9,CV9,CZ9)&gt;0,SUM(CU9,CV9,CZ9),"")</f>
        <v>97.4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>
        <v>18.8</v>
      </c>
      <c r="EG9" s="18">
        <v>6</v>
      </c>
      <c r="EH9" s="18">
        <v>0.6</v>
      </c>
      <c r="EI9" s="18">
        <v>0</v>
      </c>
      <c r="EJ9" s="18">
        <v>18.8</v>
      </c>
      <c r="EK9" s="18">
        <v>5.6</v>
      </c>
      <c r="EL9" s="18">
        <v>0</v>
      </c>
      <c r="EM9" s="18">
        <v>0</v>
      </c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>
        <f>IF(SUM(EG9,EK9)&gt;0,SUM(EG9,EK9),"")</f>
        <v>11.6</v>
      </c>
      <c r="FA9" s="11">
        <f>IF(SUM(EF9:EG9,EI9:EK9,EM9)-EH9-EL9&gt;0,SUM(EF9:EG9,EI9:EK9,EM9)-EH9-EL9,"")</f>
        <v>48.6</v>
      </c>
      <c r="FB9" s="11" t="str">
        <f>IF(SUM(EN9:EO9,EQ9)-EP9&gt;0,SUM(EN9:EO9,EQ9)-EP9,"")</f>
        <v/>
      </c>
      <c r="FC9" s="11">
        <f>IF(SUM(EG9,EK9,EO9)&gt;0,SUM(EG9,EK9,EO9),"")</f>
        <v>11.6</v>
      </c>
      <c r="FD9" s="11">
        <f>IF(SUM(FA9,FB9)&gt;0,SUM(FA9,FB9),"")</f>
        <v>48.6</v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>
        <f>IF(SUM(FA9,FB9,FF9)&gt;0,SUM(FA9,FB9,FF9),"")</f>
        <v>48.6</v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18.899999999999999</v>
      </c>
      <c r="TI9" s="26">
        <f>IF($CS9="P",BZ9,(BZ9+AW9)/2)</f>
        <v>5.6</v>
      </c>
      <c r="TJ9" s="26">
        <f>IF($CS9="P",CA9,(CA9+AX9)/2)</f>
        <v>0.1</v>
      </c>
      <c r="TK9" s="26">
        <f>IF($CS9="P",CB9,(CB9+AY9)/2)</f>
        <v>0.15</v>
      </c>
      <c r="TL9" s="26">
        <f>IF($CS9="P",CC9,(CC9+AZ9)/2)</f>
        <v>18.600000000000001</v>
      </c>
      <c r="TM9" s="26">
        <f>IF($CS9="P",CD9,(CD9+BA9)/2)</f>
        <v>6</v>
      </c>
      <c r="TN9" s="26">
        <f>IF($CS9="P",CE9,(CE9+BB9)/2)</f>
        <v>0.2</v>
      </c>
      <c r="TO9" s="26">
        <f>IF($CS9="P",CF9,(CF9+BC9)/2)</f>
        <v>0</v>
      </c>
      <c r="TP9" s="26">
        <f>IF($CS9="P",CG9,(CG9+BD9)/2)</f>
        <v>0</v>
      </c>
      <c r="TQ9" s="26">
        <f>IF($CS9="P",CH9,(CH9+BE9)/2)</f>
        <v>0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18.399999999999999</v>
      </c>
      <c r="TU9" s="26">
        <f>IF($CS9="P",CL9,(CL9+BI9)/2)</f>
        <v>5.6</v>
      </c>
      <c r="TV9" s="26">
        <f>IF($CS9="P",CM9,(CM9+BJ9)/2)</f>
        <v>0.5</v>
      </c>
      <c r="TW9" s="26">
        <f>IF($CS9="P",CN9,(CN9+BK9)/2)</f>
        <v>0.15</v>
      </c>
      <c r="TX9" s="26">
        <f>IF($CS9="P",CO9,(CO9+BL9)/2)</f>
        <v>16.95</v>
      </c>
      <c r="TY9" s="26">
        <f>IF($CS9="P",CP9,(CP9+BM9)/2)</f>
        <v>2.8</v>
      </c>
      <c r="TZ9" s="26">
        <f>IF($CS9="P",CQ9,(CQ9+BN9)/2)</f>
        <v>0.1</v>
      </c>
      <c r="UA9" s="26">
        <f>IF($CS9="P",CR9,(CR9+BO9)/2)</f>
        <v>0</v>
      </c>
      <c r="UB9" s="28" t="s">
        <v>53</v>
      </c>
      <c r="UC9" s="11">
        <f>IF(SUM(TI9,TM9)&gt;0,SUM(TI9,TM9),"")</f>
        <v>11.6</v>
      </c>
      <c r="UD9" s="11">
        <f>IF(SUM(TH9:TI9,TK9:TM9,TO9)-TJ9-TN9&gt;0,SUM(TH9:TI9,TK9:TM9,TO9)-TJ9-TN9,"")</f>
        <v>48.949999999999996</v>
      </c>
      <c r="UE9" s="11" t="str">
        <f>IF(SUM(TP9:TQ9,TS9)-TR9&gt;0,SUM(TP9:TQ9,TS9)-TR9,"")</f>
        <v/>
      </c>
      <c r="UF9" s="11">
        <f>IF(SUM(TI9,TM9,TQ9)&gt;0,SUM(TI9,TM9,TQ9),"")</f>
        <v>11.6</v>
      </c>
      <c r="UG9" s="11">
        <f>IF(SUM(UD9,UE9)&gt;0,SUM(UD9,UE9),"")</f>
        <v>48.949999999999996</v>
      </c>
      <c r="UH9" s="11">
        <f>IF(SUM(TU9,TY9)&gt;0,SUM(TU9,TY9),"")</f>
        <v>8.3999999999999986</v>
      </c>
      <c r="UI9" s="11">
        <f>IF(SUM(TT9:TU9,TW9:TY9,UA9)-SUM(TV9,TZ9)&gt;0,SUM(TT9:TU9,TW9:TY9,UA9)-SUM(TV9,TZ9),"")</f>
        <v>43.29999999999999</v>
      </c>
      <c r="UJ9" s="11">
        <f>IF(SUM(UD9,UE9,UI9)&gt;0,SUM(UD9,UE9,UI9),"")</f>
        <v>92.249999999999986</v>
      </c>
    </row>
    <row r="10" spans="1:556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79</v>
      </c>
      <c r="C10" s="4" t="s">
        <v>5</v>
      </c>
      <c r="D10" s="4">
        <v>2003</v>
      </c>
      <c r="E10" s="9">
        <f>SUM(J10:P10)+SUM(J10:M10)*0.0000001+SUM(J10)*0.0000000000001</f>
        <v>145.80000965000488</v>
      </c>
      <c r="F10" s="3" t="str">
        <f>IF(OR(AND(AN10&gt;=AU$29,AO10&gt;=AU$33,AN10&lt;&gt;"",AM10=""),AND(AS10&gt;=AU$29,AT10&gt;=AU$33,AS10&lt;&gt;"",AM10=""),AND(BQ10&gt;=BX$29,BR10&gt;=BX$33,BQ10&lt;&gt;"",BP10=""),AND(BV10&gt;=BX$29,BW10&gt;=BX$33,BV10&lt;&gt;"",BP10=""),AND(CT10&gt;=DA$29,CU10&gt;=DA$33,CT10&lt;&gt;"",CS10=""),AND(CY10&gt;=DA$29,CZ10&gt;=DA$33,CY10&lt;&gt;""),AND(DX10&gt;=EE$29,DY10&gt;=EE$33,DX10&lt;&gt;""),AND(EC10&gt;=EE$29,ED10&gt;=EE$33,EC10&lt;&gt;""),AND(EZ10&gt;=FG$29,FA10&gt;=FG$33,EZ10&lt;&gt;""),AND(FE10&gt;=FG$29,FF10&gt;=FG$33,FE10&lt;&gt;""),AND(GB10&gt;=GI$29,GC10&gt;=GI$33,GB10&lt;&gt;""),AND(GG10&gt;=GI$29,GH10&gt;=GI$33,GG10&lt;&gt;""),AND(HD10&gt;=HK$29,HE10&gt;=HK$33,HD10&lt;&gt;""),AND(HI10&gt;=HK$29,HJ10&gt;=HK$33,HI10&lt;&gt;""),AND(IF10&gt;=IM$29,IG10&gt;=IM$33,IF10&lt;&gt;""),AND(IK10&gt;=IM$29,IL10&gt;=IM$33,IK10&lt;&gt;""),AND(JH10&gt;=JO$29,JI10&gt;=JO$33,JH10&lt;&gt;""),AND(JM10&gt;=JO$29,JN10&gt;=JO$33,JM10&lt;&gt;""),AND(KJ10&gt;=KQ$29,KK10&gt;=KQ$33,KJ10&lt;&gt;""),AND(KO10&gt;=KQ$29,KP10&gt;=KQ$33,KO10&lt;&gt;""),AND(LL10&gt;=LS$29,LM10&gt;=LS$33,LL10&lt;&gt;""),AND(LQ10&gt;=LS$29,LR10&gt;=LS$33,LQ10&lt;&gt;""),AND(MN10&gt;=MU$29,MO10&gt;=MU$33,MN10&lt;&gt;""),AND(MS10&gt;=MU$29,MT10&gt;=MU$33,MS10&lt;&gt;""),AND(NP10&gt;=NW$29,NQ10&gt;=NW$33,NP10&lt;&gt;""),AND(NU10&gt;=NW$29,NV10&gt;=NW$33,NU10&lt;&gt;""),AND(OR10&gt;=OY$29,OS10&gt;=OY$33,OR10&lt;&gt;""),AND(OW10&gt;=OY$29,OX10&gt;=OY$33,OW10&lt;&gt;""),AND(PT10&gt;=QA$29,PU10&gt;=QA$33,PT10&lt;&gt;""),AND(PY10&gt;=QA$29,PZ10&gt;=QA$33,PY10&lt;&gt;""),AND(QV10&gt;=RC$29,QW10&gt;=RC$33,QV10&lt;&gt;""),AND(RA10&gt;=RC$29,RB10&gt;=RC$33,RA10&lt;&gt;""),AND(RX10&gt;=SE$29,RY10&gt;=SE$33,RX10&lt;&gt;""),AND(SC10&gt;=SE$29,SD10&gt;=SE$33,SC10&lt;&gt;""),AND(SZ10&gt;=TG$29,TA10&gt;=TG$33,SZ10&lt;&gt;""),AND(TF10&gt;=TG$29,TG10&gt;=TG$33,TF10&lt;&gt;"")),"P","")</f>
        <v>P</v>
      </c>
      <c r="G10" s="3" t="str">
        <f>IF(OR(AND(AO10&gt;=AU$33,AO10&lt;&gt;"",AM10=""),AND(AT10&gt;=AU$33,AT10&lt;&gt;"",AM10=""),AND(BR10&gt;=BX$33,BR10&lt;&gt;"",BP10=""),AND(BW10&gt;=BX$33,BW10&lt;&gt;"",BP10=""),AND(CU10&gt;=DA$33,CU10&lt;&gt;"",CS10=""),AND(CZ10&gt;=DA$33,CZ10&lt;&gt;"",CS10=""),AND(DY10&gt;=EE$33,DY10&lt;&gt;""),AND(ED10&gt;=EE$33,ED10&lt;&gt;""),AND(FA10&gt;=FG$33,FA10&lt;&gt;""),AND(FF10&gt;=FG$33,FF10&lt;&gt;""),AND(GC10&gt;=GI$33,GC10&lt;&gt;""),AND(GH10&gt;=GI$33,GH10&lt;&gt;""),AND(HE10&gt;=HK$33,HE10&lt;&gt;""),AND(HJ10&gt;=HK$33,HJ10&lt;&gt;""),AND(IG10&gt;=IM$33,IG10&lt;&gt;""),AND(IL10&gt;=IM$33,IL10&lt;&gt;""),AND(JI10&gt;=JO$33,JI10&lt;&gt;""),AND(JN10&gt;=JO$33,JN10&lt;&gt;""),AND(KK10&gt;=KQ$33,KK10&lt;&gt;""),AND(KP10&gt;=KQ$33,KP10&lt;&gt;""),AND(LM10&gt;=LS$33,LM10&lt;&gt;""),AND(LR10&gt;=LS$33,LR10&lt;&gt;""),AND(MO10&gt;=MU$33,MO10&lt;&gt;""),AND(MT10&gt;=MU$33,MT10&lt;&gt;""),AND(NQ10&gt;=NW$33,NQ10&lt;&gt;""),AND(NV10&gt;=NW$33,NV10&lt;&gt;""),AND(OS10&gt;=OY$33,OS10&lt;&gt;""),AND(OX10&gt;=OY$33,OX10&lt;&gt;""),AND(PU10&gt;=QA$33,PU10&lt;&gt;""),AND(PZ10&gt;=QA$33,PZ10&lt;&gt;""),AND(QW10&gt;=RC$33,QW10&lt;&gt;""),AND(RB10&gt;=RC$33,RB10&lt;&gt;""),AND(RY10&gt;=SE$33,RY10&lt;&gt;""),AND(SD10&gt;=SE$33,SD10&lt;&gt;""),AND(TA10&gt;=TG$33,TA10&lt;&gt;""),AND(TG10&gt;=TG$33,TG10&lt;&gt;"")),"P","")</f>
        <v>P</v>
      </c>
      <c r="H10" s="36" t="str">
        <f>IF(AND(G10="P",F10=""),"No DD",IF(OR(AND(AQ10&gt;=AU$32,AR10&gt;=AU$36,AQ10&lt;&gt;"",AM10=""),AND(AS10&gt;=AU$32,AT10&gt;=AU$36,AS10&lt;&gt;"",AM10=""),AND(BT10&gt;=BX$32,BU10&gt;=BX$36,BT10&lt;&gt;"",BP10=""),AND(BV10&gt;=BX$32,BW10&gt;=BX$36,BV10&lt;&gt;"",BP10=""),AND(CW10&gt;=DA$32,CX10&gt;=DA$36,CW10&lt;&gt;"",CS10=""),AND(CY10&gt;=DA$32,CZ10&gt;=DA$36,CY10&lt;&gt;"",CS10=""),AND(EA10&gt;=EE$32,EB10&gt;=EE$36,EA10&lt;&gt;""),AND(EC10&gt;=EE$32,ED10&gt;=EE$36,EC10&lt;&gt;""),AND(FC10&gt;=FG$32,FD10&gt;=FG$36,FC10&lt;&gt;""),AND(FE10&gt;=FG$32,FF10&gt;=FG$36,FE10&lt;&gt;""),AND(GE10&gt;=GI$32,GF10&gt;=GI$36,GE10&lt;&gt;""),AND(GG10&gt;=GI$32,GH10&gt;=GI$36,GG10&lt;&gt;""),AND(HG10&gt;=HK$32,HH10&gt;=HK$36,HG10&lt;&gt;""),AND(HI10&gt;=HK$32,HJ10&gt;=HK$36,HI10&lt;&gt;""),AND(II10&gt;=IM$32,IJ10&gt;=IM$36,II10&lt;&gt;""),AND(IK10&gt;=IM$32,IL10&gt;=IM$36,IK10&lt;&gt;""),AND(JK10&gt;=JO$32,JL10&gt;=JO$36,JK10&lt;&gt;""),AND(JM10&gt;=JO$32,JN10&gt;=JO$36,JM10&lt;&gt;""),AND(KM10&gt;=KQ$32,KN10&gt;=KQ$36,KM10&lt;&gt;""),AND(KO10&gt;=KQ$32,KP10&gt;=KQ$36,KO10&lt;&gt;""),AND(LO10&gt;=LS$32,LP10&gt;=LS$36,LO10&lt;&gt;""),AND(LQ10&gt;=LS$32,LR10&gt;=LS$36,LQ10&lt;&gt;""),AND(MQ10&gt;=MU$32,MR10&gt;=MU$36,MQ10&lt;&gt;""),AND(MS10&gt;=MU$32,MT10&gt;=MU$36,MS10&lt;&gt;""),AND(NS10&gt;=NW$32,NT10&gt;=NW$36,NS10&lt;&gt;""),AND(NU10&gt;=NW$32,NV10&gt;=NW$36,NU10&lt;&gt;""),AND(OU10&gt;=OY$32,OV10&gt;=OY$36,OU10&lt;&gt;""),AND(OW10&gt;=OY$32,OX10&gt;=OY$36,OW10&lt;&gt;""),AND(PW10&gt;=QA$32,PX10&gt;=QA$36,PW10&lt;&gt;""),AND(PY10&gt;=QA$32,PZ10&gt;=QA$36,PY10&lt;&gt;""),AND(QY10&gt;=RC$32,QZ10&gt;=RC$36,QY10&lt;&gt;""),AND(RA10&gt;=RC$32,RB10&gt;=RC$36,RA10&lt;&gt;""),AND(SA10&gt;=SE$32,SB10&gt;=SE$36,SA10&lt;&gt;""),AND(SC10&gt;=SE$32,SD10&gt;=SE$36,SC10&lt;&gt;""),AND(TC10&gt;=TG$32,TD10&gt;=TG$36,TC10&lt;&gt;""),AND(TE10&gt;=TG$32,TF10&gt;=TG$36,TE10&lt;&gt;"")),"Merit",IF(OR(AND(AQ10&gt;=AU$31,AR10&gt;=AU$35,AQ10&lt;&gt;"",AM10=""),AND(AS10&gt;=AU$31,AT10&gt;=AU$35,AS10&lt;&gt;"",AM10=""),AND(BT10&gt;=BX$31,BU10&gt;=BX$35,BT10&lt;&gt;"",BP10=""),AND(BV10&gt;=BX$31,BW10&gt;=BX$35,BV10&lt;&gt;"",BP10=""),AND(CW10&gt;=DA$31,CX10&gt;=DA$35,CW10&lt;&gt;"",CS10=""),AND(CY10&gt;=DA$31,CZ10&gt;=DA$35,CY10&lt;&gt;"",CS10=""),AND(EA10&gt;=EE$31,EB10&gt;=EE$35,EA10&lt;&gt;""),AND(EC10&gt;=EE$31,ED10&gt;=EE$35,EC10&lt;&gt;""),AND(FC10&gt;=FG$31,FD10&gt;=FG$35,FC10&lt;&gt;""),AND(FE10&gt;=FG$31,FF10&gt;=FG$35,FE10&lt;&gt;""),AND(GE10&gt;=GI$31,GF10&gt;=GI$35,GE10&lt;&gt;""),AND(GG10&gt;=GI$31,GH10&gt;=GI$35,GG10&lt;&gt;""),AND(HG10&gt;=HK$31,HH10&gt;=HK$35,HG10&lt;&gt;""),AND(HI10&gt;=HK$31,HJ10&gt;=HK$35,HI10&lt;&gt;""),AND(II10&gt;=IM$31,IJ10&gt;=IM$35,II10&lt;&gt;""),AND(IK10&gt;=IM$31,IL10&gt;=IM$35,IK10&lt;&gt;""),AND(JK10&gt;=JO$31,JL10&gt;=JO$35,JK10&lt;&gt;""),AND(JM10&gt;=JO$31,JN10&gt;=JO$35,JM10&lt;&gt;""),AND(KM10&gt;=KQ$31,KN10&gt;=KQ$35,KM10&lt;&gt;""),AND(KO10&gt;=KQ$31,KP10&gt;=KQ$35,KO10&lt;&gt;""),AND(LO10&gt;=LS$31,LP10&gt;=LS$35,LO10&lt;&gt;""),AND(LQ10&gt;=LS$31,LR10&gt;=LS$35,LQ10&lt;&gt;""),AND(MQ10&gt;=MU$31,MR10&gt;=MU$35,MQ10&lt;&gt;""),AND(MS10&gt;=MU$31,MT10&gt;=MU$35,MS10&lt;&gt;""),AND(NS10&gt;=NW$31,NT10&gt;=NW$35,NS10&lt;&gt;""),AND(NU10&gt;=NW$31,NV10&gt;=NW$35,NU10&lt;&gt;""),AND(OU10&gt;=OY$31,OV10&gt;=OY$35,OU10&lt;&gt;""),AND(OW10&gt;=OY$31,OX10&gt;=OY$35,OW10&lt;&gt;""),AND(PW10&gt;=QA$31,PX10&gt;=QA$35,PW10&lt;&gt;""),AND(PY10&gt;=QA$31,PZ10&gt;=QA$35,PY10&lt;&gt;""),AND(QY10&gt;=RC$31,QZ10&gt;=RC$35,QY10&lt;&gt;""),AND(RA10&gt;=RC$31,RB10&gt;=RC$35,RA10&lt;&gt;""),AND(SA10&gt;=SE$31,SB10&gt;=SE$35,SA10&lt;&gt;""),AND(SC10&gt;=SE$31,SD10&gt;=SE$35,SC10&lt;&gt;""),AND(TC10&gt;=TG$31,TD10&gt;=TG$35,TC10&lt;&gt;""),AND(TE10&gt;=TG$31,TF10&gt;=TG$35,TE10&lt;&gt;"")),"Excellence",IF(I10="P","Worlds Team",IF(F10="P","National Team","")))))</f>
        <v>Worlds Team</v>
      </c>
      <c r="I10" s="3" t="str">
        <f>IF(OR(AND(AQ10&gt;=AU$30,AR10&gt;=AU$34,AQ10&lt;&gt;"",AM10=""),AND(AS10&gt;=AU$30,AT10&gt;=AU$34,AS10&lt;&gt;"",AM10=""),AND(BT10&gt;=BX$30,BU10&gt;=BX$34,BT10&lt;&gt;"",BP10=""),AND(BV10&gt;=BX$30,BW10&gt;=BX$34,BV10&lt;&gt;"",BP10=""),AND(CW10&gt;=DA$30,CX10&gt;=DA$34,CW10&lt;&gt;"",CS10=""),AND(CY10&gt;=DA$30,CZ10&gt;=DA$34,CY10&lt;&gt;"",CS10=""),AND(EA10&gt;=EE$30,EB10&gt;=EE$34,EA10&lt;&gt;""),AND(EC10&gt;=EE$30,ED10&gt;=EE$34,EC10&lt;&gt;""),AND(FC10&gt;=FG$30,FD10&gt;=FG$34,FC10&lt;&gt;""),AND(FE10&gt;=FG$30,FF10&gt;=FG$34,FE10&lt;&gt;""),AND(GE10&gt;=GI$30,GF10&gt;=GI$34,GE10&lt;&gt;""),AND(GG10&gt;=GI$30,GH10&gt;=GI$34,GG10&lt;&gt;""),AND(HG10&gt;=HK$30,HH10&gt;=HK$34,HG10&lt;&gt;""),AND(HI10&gt;=HK$30,HJ10&gt;=HK$34,HI10&lt;&gt;""),AND(II10&gt;=IM$30,IJ10&gt;=IM$34,II10&lt;&gt;""),AND(IK10&gt;=IM$30,IL10&gt;=IM$34,IK10&lt;&gt;""),AND(JK10&gt;=JO$30,JL10&gt;=JO$34,JK10&lt;&gt;""),AND(JM10&gt;=JO$30,JN10&gt;=JO$34,JM10&lt;&gt;""),AND(KM10&gt;=KQ$30,KN10&gt;=KQ$34,KM10&lt;&gt;""),AND(KO10&gt;=KQ$30,KP10&gt;=KQ$34,KO10&lt;&gt;""),AND(LO10&gt;=LS$30,LP10&gt;=LS$34,LO10&lt;&gt;""),AND(LQ10&gt;=LS$30,LR10&gt;=LS$34,LQ10&lt;&gt;""),AND(MQ10&gt;=MU$30,MR10&gt;=MU$34,MQ10&lt;&gt;""),AND(MS10&gt;=MU$30,MT10&gt;=MU$34,MS10&lt;&gt;""),AND(NS10&gt;=NW$30,NT10&gt;=NW$34,NS10&lt;&gt;""),AND(NU10&gt;=NW$30,NV10&gt;=NW$34,NU10&lt;&gt;""),AND(OU10&gt;=OY$30,OV10&gt;=OY$34,OU10&lt;&gt;""),AND(OW10&gt;=OY$30,OX10&gt;=OY$34,OW10&lt;&gt;""),AND(PW10&gt;=QA$30,PX10&gt;=QA$34,PW10&lt;&gt;""),AND(PY10&gt;=QA$30,PZ10&gt;=QA$34,PY10&lt;&gt;""),AND(QY10&gt;=RC$30,QZ10&gt;=RC$34,QY10&lt;&gt;""),AND(RA10&gt;=RC$30,RB10&gt;=RC$34,RA10&lt;&gt;""),AND(SA10&gt;=SE$30,SB10&gt;=SE$34,SA10&lt;&gt;""),AND(SC10&gt;=SE$30,SD10&gt;=SE$34,SC10&lt;&gt;""),AND(TC10&gt;=TG$30,TD10&gt;=TG$34,TC10&lt;&gt;""),AND(TE10&gt;=TG$30,TF10&gt;=TG$34,TE10&lt;&gt;"")),"P","")</f>
        <v>P</v>
      </c>
      <c r="J10" s="8">
        <f>IF(COUNT(AO10,BR10,CU10)&gt;0,LARGE((AO10,BR10,CU10),1),0)</f>
        <v>48.5</v>
      </c>
      <c r="K10" s="8" t="str">
        <f>IF(J10=0,"",IF(J10=CU10,$BY$1,IF(J10=BR10,$AV$1,IF(J10=AO10,$S$1,""))))</f>
        <v>2025 Nationals</v>
      </c>
      <c r="L10" s="8">
        <f>IF(COUNT(AO10,BR10,CU10)&gt;1,LARGE((AO10,BR10,CU10),2),0)</f>
        <v>48</v>
      </c>
      <c r="M10" s="8" t="str">
        <f>IF(K10=0,"",IF(AND(L10=J10,L10=AO10,K10=BR10),$S$1,IF(AND(L10=J10,L10=AO10,L10=CU10),$S$1,IF(AND(L10=J10,L10=CU10,L10=BR10),$AV$1,IF(L10=CU10,$BY$1,IF(L10=BR10,$AV$1,IF(L10=AO10,$S$1,"")))))))</f>
        <v>2024 3rd Domestic Trial</v>
      </c>
      <c r="N10" s="8">
        <f>IF(MAX(AT10,BW10,CZ10)&gt;0,MAX(AT10,BW10,CZ10),0)</f>
        <v>49.3</v>
      </c>
      <c r="O10" s="8" t="str">
        <f>IF(N10=0,"",IF(N10=CZ10,$BY$1,IF(N10=BW10,$AV$1,IF(N10=AT10,$S$1,""))))</f>
        <v>2025 Nationals</v>
      </c>
      <c r="P10" s="8" t="str">
        <f>IF(MAX(DB10:DC10)&gt;0,MAX(DB10:DC10),"")</f>
        <v/>
      </c>
      <c r="Q10" s="11" t="str">
        <f>IF(P10="","",IF(P10=DB10,"("&amp;DB$2&amp;")",IF(P10=DC10,"("&amp;DC$2&amp;")")))</f>
        <v/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/>
      </c>
      <c r="S10" s="19">
        <v>18.7</v>
      </c>
      <c r="T10" s="19">
        <v>6.4</v>
      </c>
      <c r="U10" s="19">
        <v>0.6</v>
      </c>
      <c r="V10" s="19">
        <v>0</v>
      </c>
      <c r="W10" s="19">
        <v>18.5</v>
      </c>
      <c r="X10" s="19">
        <v>5.2</v>
      </c>
      <c r="Y10" s="19">
        <v>0.2</v>
      </c>
      <c r="Z10" s="19">
        <v>0</v>
      </c>
      <c r="AA10" s="19">
        <v>18.5</v>
      </c>
      <c r="AB10" s="19">
        <v>4.8</v>
      </c>
      <c r="AC10" s="19">
        <v>0</v>
      </c>
      <c r="AD10" s="19">
        <v>0.3</v>
      </c>
      <c r="AE10" s="19">
        <v>18.899999999999999</v>
      </c>
      <c r="AF10" s="19">
        <v>6.4</v>
      </c>
      <c r="AG10" s="19">
        <v>0.8</v>
      </c>
      <c r="AH10" s="19">
        <v>0</v>
      </c>
      <c r="AI10" s="19">
        <v>19</v>
      </c>
      <c r="AJ10" s="19">
        <v>5.2</v>
      </c>
      <c r="AK10" s="19">
        <v>0</v>
      </c>
      <c r="AL10" s="19">
        <v>0</v>
      </c>
      <c r="AM10" s="27"/>
      <c r="AN10" s="40">
        <f>IF(SUM(T10,X10)&gt;0,SUM(T10,X10),"")</f>
        <v>11.600000000000001</v>
      </c>
      <c r="AO10" s="40">
        <f>IF(SUM(S10:T10,V10:X10,Z10)-U10-Y10&gt;0,SUM(S10:T10,V10:X10,Z10)-U10-Y10,"")</f>
        <v>48</v>
      </c>
      <c r="AP10" s="40">
        <f>IF(SUM(AA10:AB10,AD10)-AC10&gt;0,SUM(AA10:AB10,AD10)-AC10,"")</f>
        <v>23.6</v>
      </c>
      <c r="AQ10" s="40">
        <f>IF(SUM(T10,X10,AB10)&gt;0,SUM(T10,X10,AB10),"")</f>
        <v>16.400000000000002</v>
      </c>
      <c r="AR10" s="40">
        <f>IF(SUM(AO10,AP10)&gt;0,SUM(AO10,AP10),"")</f>
        <v>71.599999999999994</v>
      </c>
      <c r="AS10" s="40">
        <f>IF(SUM(AF10,AJ10)&gt;0,SUM(AF10,AJ10),"")</f>
        <v>11.600000000000001</v>
      </c>
      <c r="AT10" s="40">
        <f>IF(SUM(AE10:AF10,AH10:AJ10,AL10)-SUM(AG10,AK10)&gt;0,SUM(AE10:AF10,AH10:AJ10,AL10)-SUM(AG10,AK10),"")</f>
        <v>48.7</v>
      </c>
      <c r="AU10" s="40">
        <f>IF(SUM(AO10,AP10,AT10)&gt;0,SUM(AO10,AP10,AT10),"")</f>
        <v>120.3</v>
      </c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28"/>
      <c r="BQ10" s="11" t="str">
        <f>IF(SUM(AW10,BA10)&gt;0,SUM(AW10,BA10),"")</f>
        <v/>
      </c>
      <c r="BR10" s="11" t="str">
        <f>IF(SUM(AV10:AW10,AY10:BA10,BC10)-AX10-BB10&gt;0,SUM(AV10:AW10,AY10:BA10,BC10)-AX10-BB10,"")</f>
        <v/>
      </c>
      <c r="BS10" s="11" t="str">
        <f>IF(SUM(BD10:BE10,BG10)-BF10&gt;0,SUM(BD10:BE10,BG10)-BF10,"")</f>
        <v/>
      </c>
      <c r="BT10" s="11" t="str">
        <f>IF(SUM(AW10,BA10,BE10)&gt;0,SUM(AW10,BA10,BE10),"")</f>
        <v/>
      </c>
      <c r="BU10" s="11" t="str">
        <f>IF(SUM(BR10,BS10)&gt;0,SUM(BR10,BS10),"")</f>
        <v/>
      </c>
      <c r="BV10" s="11" t="str">
        <f>IF(SUM(BI10,BM10)&gt;0,SUM(BI10,BM10),"")</f>
        <v/>
      </c>
      <c r="BW10" s="11" t="str">
        <f>IF(SUM(BH10:BI10,BK10:BM10,BO10)-SUM(BJ10,BN10)&gt;0,SUM(BH10:BI10,BK10:BM10,BO10)-SUM(BJ10,BN10),"")</f>
        <v/>
      </c>
      <c r="BX10" s="11" t="str">
        <f>IF(SUM(BR10,BS10,BW10)&gt;0,SUM(BR10,BS10,BW10),"")</f>
        <v/>
      </c>
      <c r="BY10" s="19">
        <v>18.7</v>
      </c>
      <c r="BZ10" s="19">
        <v>6</v>
      </c>
      <c r="CA10" s="19">
        <v>0</v>
      </c>
      <c r="CB10" s="19">
        <v>0</v>
      </c>
      <c r="CC10" s="19">
        <v>18.600000000000001</v>
      </c>
      <c r="CD10" s="19">
        <v>5.2</v>
      </c>
      <c r="CE10" s="19">
        <v>0</v>
      </c>
      <c r="CF10" s="19">
        <v>0</v>
      </c>
      <c r="CG10" s="19"/>
      <c r="CH10" s="19"/>
      <c r="CI10" s="19"/>
      <c r="CJ10" s="19"/>
      <c r="CK10" s="19">
        <v>18.600000000000001</v>
      </c>
      <c r="CL10" s="19">
        <v>6.4</v>
      </c>
      <c r="CM10" s="19">
        <v>0.2</v>
      </c>
      <c r="CN10" s="19">
        <v>0</v>
      </c>
      <c r="CO10" s="19">
        <v>18.5</v>
      </c>
      <c r="CP10" s="19">
        <v>6</v>
      </c>
      <c r="CQ10" s="19">
        <v>0</v>
      </c>
      <c r="CR10" s="19">
        <v>0</v>
      </c>
      <c r="CS10" s="27"/>
      <c r="CT10" s="40">
        <f>IF(SUM(BZ10,CD10)&gt;0,SUM(BZ10,CD10),"")</f>
        <v>11.2</v>
      </c>
      <c r="CU10" s="40">
        <f>IF(SUM(BY10:BZ10,CB10:CD10,CF10)-CA10-CE10&gt;0,SUM(BY10:BZ10,CB10:CD10,CF10)-CA10-CE10,"")</f>
        <v>48.5</v>
      </c>
      <c r="CV10" s="40" t="str">
        <f>IF(SUM(CG10:CH10,CJ10)-CI10&gt;0,SUM(CG10:CH10,CJ10)-CI10,"")</f>
        <v/>
      </c>
      <c r="CW10" s="40">
        <f>IF(SUM(BZ10,CD10,CH10)&gt;0,SUM(BZ10,CD10,CH10),"")</f>
        <v>11.2</v>
      </c>
      <c r="CX10" s="40">
        <f>IF(SUM(CU10,CV10)&gt;0,SUM(CU10,CV10),"")</f>
        <v>48.5</v>
      </c>
      <c r="CY10" s="40">
        <f>IF(SUM(CL10,CP10)&gt;0,SUM(CL10,CP10),"")</f>
        <v>12.4</v>
      </c>
      <c r="CZ10" s="40">
        <f>IF(SUM(CK10:CL10,CN10:CP10,CR10)-SUM(CM10,CQ10)&gt;0,SUM(CK10:CL10,CN10:CP10,CR10)-SUM(CM10,CQ10),"")</f>
        <v>49.3</v>
      </c>
      <c r="DA10" s="40">
        <f>IF(SUM(CU10,CV10,CZ10)&gt;0,SUM(CU10,CV10,CZ10),"")</f>
        <v>97.8</v>
      </c>
      <c r="DB10" s="51" t="str">
        <f>IF(MAX(DY10,FA10,GC10,HE10,IG10,JI10,KK10,LM10,MO10,NQ10,OS10,PU10,QW10,RY10,TA10)-IF(L10="",0,L10)&gt;0.001,MAX(DY10,FA10,GC10,HE10,IG10,JI10,KK10,LM10,MO10,NQ10,OS10,PU10,QW10,RY10,TA10)-IF(L10="",0,L10),"")</f>
        <v/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9.35</v>
      </c>
      <c r="TI10" s="26">
        <f>IF($CS10="P",BZ10,(BZ10+AW10)/2)</f>
        <v>3</v>
      </c>
      <c r="TJ10" s="26">
        <f>IF($CS10="P",CA10,(CA10+AX10)/2)</f>
        <v>0</v>
      </c>
      <c r="TK10" s="26">
        <f>IF($CS10="P",CB10,(CB10+AY10)/2)</f>
        <v>0</v>
      </c>
      <c r="TL10" s="26">
        <f>IF($CS10="P",CC10,(CC10+AZ10)/2)</f>
        <v>9.3000000000000007</v>
      </c>
      <c r="TM10" s="26">
        <f>IF($CS10="P",CD10,(CD10+BA10)/2)</f>
        <v>2.6</v>
      </c>
      <c r="TN10" s="26">
        <f>IF($CS10="P",CE10,(CE10+BB10)/2)</f>
        <v>0</v>
      </c>
      <c r="TO10" s="26">
        <f>IF($CS10="P",CF10,(CF10+BC10)/2)</f>
        <v>0</v>
      </c>
      <c r="TP10" s="26">
        <f>IF($CS10="P",CG10,(CG10+BD10)/2)</f>
        <v>0</v>
      </c>
      <c r="TQ10" s="26">
        <f>IF($CS10="P",CH10,(CH10+BE10)/2)</f>
        <v>0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9.3000000000000007</v>
      </c>
      <c r="TU10" s="26">
        <f>IF($CS10="P",CL10,(CL10+BI10)/2)</f>
        <v>3.2</v>
      </c>
      <c r="TV10" s="26">
        <f>IF($CS10="P",CM10,(CM10+BJ10)/2)</f>
        <v>0.1</v>
      </c>
      <c r="TW10" s="26">
        <f>IF($CS10="P",CN10,(CN10+BK10)/2)</f>
        <v>0</v>
      </c>
      <c r="TX10" s="26">
        <f>IF($CS10="P",CO10,(CO10+BL10)/2)</f>
        <v>9.25</v>
      </c>
      <c r="TY10" s="26">
        <f>IF($CS10="P",CP10,(CP10+BM10)/2)</f>
        <v>3</v>
      </c>
      <c r="TZ10" s="26">
        <f>IF($CS10="P",CQ10,(CQ10+BN10)/2)</f>
        <v>0</v>
      </c>
      <c r="UA10" s="26">
        <f>IF($CS10="P",CR10,(CR10+BO10)/2)</f>
        <v>0</v>
      </c>
      <c r="UB10" s="28" t="s">
        <v>53</v>
      </c>
      <c r="UC10" s="11">
        <f>IF(SUM(TI10,TM10)&gt;0,SUM(TI10,TM10),"")</f>
        <v>5.6</v>
      </c>
      <c r="UD10" s="11">
        <f>IF(SUM(TH10:TI10,TK10:TM10,TO10)-TJ10-TN10&gt;0,SUM(TH10:TI10,TK10:TM10,TO10)-TJ10-TN10,"")</f>
        <v>24.25</v>
      </c>
      <c r="UE10" s="11" t="str">
        <f>IF(SUM(TP10:TQ10,TS10)-TR10&gt;0,SUM(TP10:TQ10,TS10)-TR10,"")</f>
        <v/>
      </c>
      <c r="UF10" s="11">
        <f>IF(SUM(TI10,TM10,TQ10)&gt;0,SUM(TI10,TM10,TQ10),"")</f>
        <v>5.6</v>
      </c>
      <c r="UG10" s="11">
        <f>IF(SUM(UD10,UE10)&gt;0,SUM(UD10,UE10),"")</f>
        <v>24.25</v>
      </c>
      <c r="UH10" s="11">
        <f>IF(SUM(TU10,TY10)&gt;0,SUM(TU10,TY10),"")</f>
        <v>6.2</v>
      </c>
      <c r="UI10" s="11">
        <f>IF(SUM(TT10:TU10,TW10:TY10,UA10)-SUM(TV10,TZ10)&gt;0,SUM(TT10:TU10,TW10:TY10,UA10)-SUM(TV10,TZ10),"")</f>
        <v>24.65</v>
      </c>
      <c r="UJ10" s="11">
        <f>IF(SUM(UD10,UE10,UI10)&gt;0,SUM(UD10,UE10,UI10),"")</f>
        <v>48.9</v>
      </c>
    </row>
    <row r="11" spans="1:556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70</v>
      </c>
      <c r="C11" s="4" t="s">
        <v>6</v>
      </c>
      <c r="D11" s="4">
        <v>2001</v>
      </c>
      <c r="E11" s="9">
        <f>SUM(J11:P11)+SUM(J11:M11)*0.0000001+SUM(J11)*0.0000000000001</f>
        <v>145.00000956000477</v>
      </c>
      <c r="F11" s="3" t="str">
        <f>IF(OR(AND(AN11&gt;=AU$29,AO11&gt;=AU$33,AN11&lt;&gt;"",AM11=""),AND(AS11&gt;=AU$29,AT11&gt;=AU$33,AS11&lt;&gt;"",AM11=""),AND(BQ11&gt;=BX$29,BR11&gt;=BX$33,BQ11&lt;&gt;"",BP11=""),AND(BV11&gt;=BX$29,BW11&gt;=BX$33,BV11&lt;&gt;"",BP11=""),AND(CT11&gt;=DA$29,CU11&gt;=DA$33,CT11&lt;&gt;"",CS11=""),AND(CY11&gt;=DA$29,CZ11&gt;=DA$33,CY11&lt;&gt;""),AND(DX11&gt;=EE$29,DY11&gt;=EE$33,DX11&lt;&gt;""),AND(EC11&gt;=EE$29,ED11&gt;=EE$33,EC11&lt;&gt;""),AND(EZ11&gt;=FG$29,FA11&gt;=FG$33,EZ11&lt;&gt;""),AND(FE11&gt;=FG$29,FF11&gt;=FG$33,FE11&lt;&gt;""),AND(GB11&gt;=GI$29,GC11&gt;=GI$33,GB11&lt;&gt;""),AND(GG11&gt;=GI$29,GH11&gt;=GI$33,GG11&lt;&gt;""),AND(HD11&gt;=HK$29,HE11&gt;=HK$33,HD11&lt;&gt;""),AND(HI11&gt;=HK$29,HJ11&gt;=HK$33,HI11&lt;&gt;""),AND(IF11&gt;=IM$29,IG11&gt;=IM$33,IF11&lt;&gt;""),AND(IK11&gt;=IM$29,IL11&gt;=IM$33,IK11&lt;&gt;""),AND(JH11&gt;=JO$29,JI11&gt;=JO$33,JH11&lt;&gt;""),AND(JM11&gt;=JO$29,JN11&gt;=JO$33,JM11&lt;&gt;""),AND(KJ11&gt;=KQ$29,KK11&gt;=KQ$33,KJ11&lt;&gt;""),AND(KO11&gt;=KQ$29,KP11&gt;=KQ$33,KO11&lt;&gt;""),AND(LL11&gt;=LS$29,LM11&gt;=LS$33,LL11&lt;&gt;""),AND(LQ11&gt;=LS$29,LR11&gt;=LS$33,LQ11&lt;&gt;""),AND(MN11&gt;=MU$29,MO11&gt;=MU$33,MN11&lt;&gt;""),AND(MS11&gt;=MU$29,MT11&gt;=MU$33,MS11&lt;&gt;""),AND(NP11&gt;=NW$29,NQ11&gt;=NW$33,NP11&lt;&gt;""),AND(NU11&gt;=NW$29,NV11&gt;=NW$33,NU11&lt;&gt;""),AND(OR11&gt;=OY$29,OS11&gt;=OY$33,OR11&lt;&gt;""),AND(OW11&gt;=OY$29,OX11&gt;=OY$33,OW11&lt;&gt;""),AND(PT11&gt;=QA$29,PU11&gt;=QA$33,PT11&lt;&gt;""),AND(PY11&gt;=QA$29,PZ11&gt;=QA$33,PY11&lt;&gt;""),AND(QV11&gt;=RC$29,QW11&gt;=RC$33,QV11&lt;&gt;""),AND(RA11&gt;=RC$29,RB11&gt;=RC$33,RA11&lt;&gt;""),AND(RX11&gt;=SE$29,RY11&gt;=SE$33,RX11&lt;&gt;""),AND(SC11&gt;=SE$29,SD11&gt;=SE$33,SC11&lt;&gt;""),AND(SZ11&gt;=TG$29,TA11&gt;=TG$33,SZ11&lt;&gt;""),AND(TF11&gt;=TG$29,TG11&gt;=TG$33,TF11&lt;&gt;"")),"P","")</f>
        <v>P</v>
      </c>
      <c r="G11" s="3" t="str">
        <f>IF(OR(AND(AO11&gt;=AU$33,AO11&lt;&gt;"",AM11=""),AND(AT11&gt;=AU$33,AT11&lt;&gt;"",AM11=""),AND(BR11&gt;=BX$33,BR11&lt;&gt;"",BP11=""),AND(BW11&gt;=BX$33,BW11&lt;&gt;"",BP11=""),AND(CU11&gt;=DA$33,CU11&lt;&gt;"",CS11=""),AND(CZ11&gt;=DA$33,CZ11&lt;&gt;"",CS11=""),AND(DY11&gt;=EE$33,DY11&lt;&gt;""),AND(ED11&gt;=EE$33,ED11&lt;&gt;""),AND(FA11&gt;=FG$33,FA11&lt;&gt;""),AND(FF11&gt;=FG$33,FF11&lt;&gt;""),AND(GC11&gt;=GI$33,GC11&lt;&gt;""),AND(GH11&gt;=GI$33,GH11&lt;&gt;""),AND(HE11&gt;=HK$33,HE11&lt;&gt;""),AND(HJ11&gt;=HK$33,HJ11&lt;&gt;""),AND(IG11&gt;=IM$33,IG11&lt;&gt;""),AND(IL11&gt;=IM$33,IL11&lt;&gt;""),AND(JI11&gt;=JO$33,JI11&lt;&gt;""),AND(JN11&gt;=JO$33,JN11&lt;&gt;""),AND(KK11&gt;=KQ$33,KK11&lt;&gt;""),AND(KP11&gt;=KQ$33,KP11&lt;&gt;""),AND(LM11&gt;=LS$33,LM11&lt;&gt;""),AND(LR11&gt;=LS$33,LR11&lt;&gt;""),AND(MO11&gt;=MU$33,MO11&lt;&gt;""),AND(MT11&gt;=MU$33,MT11&lt;&gt;""),AND(NQ11&gt;=NW$33,NQ11&lt;&gt;""),AND(NV11&gt;=NW$33,NV11&lt;&gt;""),AND(OS11&gt;=OY$33,OS11&lt;&gt;""),AND(OX11&gt;=OY$33,OX11&lt;&gt;""),AND(PU11&gt;=QA$33,PU11&lt;&gt;""),AND(PZ11&gt;=QA$33,PZ11&lt;&gt;""),AND(QW11&gt;=RC$33,QW11&lt;&gt;""),AND(RB11&gt;=RC$33,RB11&lt;&gt;""),AND(RY11&gt;=SE$33,RY11&lt;&gt;""),AND(SD11&gt;=SE$33,SD11&lt;&gt;""),AND(TA11&gt;=TG$33,TA11&lt;&gt;""),AND(TG11&gt;=TG$33,TG11&lt;&gt;"")),"P","")</f>
        <v>P</v>
      </c>
      <c r="H11" s="36" t="str">
        <f>IF(AND(G11="P",F11=""),"No DD",IF(OR(AND(AQ11&gt;=AU$32,AR11&gt;=AU$36,AQ11&lt;&gt;"",AM11=""),AND(AS11&gt;=AU$32,AT11&gt;=AU$36,AS11&lt;&gt;"",AM11=""),AND(BT11&gt;=BX$32,BU11&gt;=BX$36,BT11&lt;&gt;"",BP11=""),AND(BV11&gt;=BX$32,BW11&gt;=BX$36,BV11&lt;&gt;"",BP11=""),AND(CW11&gt;=DA$32,CX11&gt;=DA$36,CW11&lt;&gt;"",CS11=""),AND(CY11&gt;=DA$32,CZ11&gt;=DA$36,CY11&lt;&gt;"",CS11=""),AND(EA11&gt;=EE$32,EB11&gt;=EE$36,EA11&lt;&gt;""),AND(EC11&gt;=EE$32,ED11&gt;=EE$36,EC11&lt;&gt;""),AND(FC11&gt;=FG$32,FD11&gt;=FG$36,FC11&lt;&gt;""),AND(FE11&gt;=FG$32,FF11&gt;=FG$36,FE11&lt;&gt;""),AND(GE11&gt;=GI$32,GF11&gt;=GI$36,GE11&lt;&gt;""),AND(GG11&gt;=GI$32,GH11&gt;=GI$36,GG11&lt;&gt;""),AND(HG11&gt;=HK$32,HH11&gt;=HK$36,HG11&lt;&gt;""),AND(HI11&gt;=HK$32,HJ11&gt;=HK$36,HI11&lt;&gt;""),AND(II11&gt;=IM$32,IJ11&gt;=IM$36,II11&lt;&gt;""),AND(IK11&gt;=IM$32,IL11&gt;=IM$36,IK11&lt;&gt;""),AND(JK11&gt;=JO$32,JL11&gt;=JO$36,JK11&lt;&gt;""),AND(JM11&gt;=JO$32,JN11&gt;=JO$36,JM11&lt;&gt;""),AND(KM11&gt;=KQ$32,KN11&gt;=KQ$36,KM11&lt;&gt;""),AND(KO11&gt;=KQ$32,KP11&gt;=KQ$36,KO11&lt;&gt;""),AND(LO11&gt;=LS$32,LP11&gt;=LS$36,LO11&lt;&gt;""),AND(LQ11&gt;=LS$32,LR11&gt;=LS$36,LQ11&lt;&gt;""),AND(MQ11&gt;=MU$32,MR11&gt;=MU$36,MQ11&lt;&gt;""),AND(MS11&gt;=MU$32,MT11&gt;=MU$36,MS11&lt;&gt;""),AND(NS11&gt;=NW$32,NT11&gt;=NW$36,NS11&lt;&gt;""),AND(NU11&gt;=NW$32,NV11&gt;=NW$36,NU11&lt;&gt;""),AND(OU11&gt;=OY$32,OV11&gt;=OY$36,OU11&lt;&gt;""),AND(OW11&gt;=OY$32,OX11&gt;=OY$36,OW11&lt;&gt;""),AND(PW11&gt;=QA$32,PX11&gt;=QA$36,PW11&lt;&gt;""),AND(PY11&gt;=QA$32,PZ11&gt;=QA$36,PY11&lt;&gt;""),AND(QY11&gt;=RC$32,QZ11&gt;=RC$36,QY11&lt;&gt;""),AND(RA11&gt;=RC$32,RB11&gt;=RC$36,RA11&lt;&gt;""),AND(SA11&gt;=SE$32,SB11&gt;=SE$36,SA11&lt;&gt;""),AND(SC11&gt;=SE$32,SD11&gt;=SE$36,SC11&lt;&gt;""),AND(TC11&gt;=TG$32,TD11&gt;=TG$36,TC11&lt;&gt;""),AND(TE11&gt;=TG$32,TF11&gt;=TG$36,TE11&lt;&gt;"")),"Merit",IF(OR(AND(AQ11&gt;=AU$31,AR11&gt;=AU$35,AQ11&lt;&gt;"",AM11=""),AND(AS11&gt;=AU$31,AT11&gt;=AU$35,AS11&lt;&gt;"",AM11=""),AND(BT11&gt;=BX$31,BU11&gt;=BX$35,BT11&lt;&gt;"",BP11=""),AND(BV11&gt;=BX$31,BW11&gt;=BX$35,BV11&lt;&gt;"",BP11=""),AND(CW11&gt;=DA$31,CX11&gt;=DA$35,CW11&lt;&gt;"",CS11=""),AND(CY11&gt;=DA$31,CZ11&gt;=DA$35,CY11&lt;&gt;"",CS11=""),AND(EA11&gt;=EE$31,EB11&gt;=EE$35,EA11&lt;&gt;""),AND(EC11&gt;=EE$31,ED11&gt;=EE$35,EC11&lt;&gt;""),AND(FC11&gt;=FG$31,FD11&gt;=FG$35,FC11&lt;&gt;""),AND(FE11&gt;=FG$31,FF11&gt;=FG$35,FE11&lt;&gt;""),AND(GE11&gt;=GI$31,GF11&gt;=GI$35,GE11&lt;&gt;""),AND(GG11&gt;=GI$31,GH11&gt;=GI$35,GG11&lt;&gt;""),AND(HG11&gt;=HK$31,HH11&gt;=HK$35,HG11&lt;&gt;""),AND(HI11&gt;=HK$31,HJ11&gt;=HK$35,HI11&lt;&gt;""),AND(II11&gt;=IM$31,IJ11&gt;=IM$35,II11&lt;&gt;""),AND(IK11&gt;=IM$31,IL11&gt;=IM$35,IK11&lt;&gt;""),AND(JK11&gt;=JO$31,JL11&gt;=JO$35,JK11&lt;&gt;""),AND(JM11&gt;=JO$31,JN11&gt;=JO$35,JM11&lt;&gt;""),AND(KM11&gt;=KQ$31,KN11&gt;=KQ$35,KM11&lt;&gt;""),AND(KO11&gt;=KQ$31,KP11&gt;=KQ$35,KO11&lt;&gt;""),AND(LO11&gt;=LS$31,LP11&gt;=LS$35,LO11&lt;&gt;""),AND(LQ11&gt;=LS$31,LR11&gt;=LS$35,LQ11&lt;&gt;""),AND(MQ11&gt;=MU$31,MR11&gt;=MU$35,MQ11&lt;&gt;""),AND(MS11&gt;=MU$31,MT11&gt;=MU$35,MS11&lt;&gt;""),AND(NS11&gt;=NW$31,NT11&gt;=NW$35,NS11&lt;&gt;""),AND(NU11&gt;=NW$31,NV11&gt;=NW$35,NU11&lt;&gt;""),AND(OU11&gt;=OY$31,OV11&gt;=OY$35,OU11&lt;&gt;""),AND(OW11&gt;=OY$31,OX11&gt;=OY$35,OW11&lt;&gt;""),AND(PW11&gt;=QA$31,PX11&gt;=QA$35,PW11&lt;&gt;""),AND(PY11&gt;=QA$31,PZ11&gt;=QA$35,PY11&lt;&gt;""),AND(QY11&gt;=RC$31,QZ11&gt;=RC$35,QY11&lt;&gt;""),AND(RA11&gt;=RC$31,RB11&gt;=RC$35,RA11&lt;&gt;""),AND(SA11&gt;=SE$31,SB11&gt;=SE$35,SA11&lt;&gt;""),AND(SC11&gt;=SE$31,SD11&gt;=SE$35,SC11&lt;&gt;""),AND(TC11&gt;=TG$31,TD11&gt;=TG$35,TC11&lt;&gt;""),AND(TE11&gt;=TG$31,TF11&gt;=TG$35,TE11&lt;&gt;"")),"Excellence",IF(I11="P","Worlds Team",IF(F11="P","National Team","")))))</f>
        <v>Worlds Team</v>
      </c>
      <c r="I11" s="3" t="str">
        <f>IF(OR(AND(AQ11&gt;=AU$30,AR11&gt;=AU$34,AQ11&lt;&gt;"",AM11=""),AND(AS11&gt;=AU$30,AT11&gt;=AU$34,AS11&lt;&gt;"",AM11=""),AND(BT11&gt;=BX$30,BU11&gt;=BX$34,BT11&lt;&gt;"",BP11=""),AND(BV11&gt;=BX$30,BW11&gt;=BX$34,BV11&lt;&gt;"",BP11=""),AND(CW11&gt;=DA$30,CX11&gt;=DA$34,CW11&lt;&gt;"",CS11=""),AND(CY11&gt;=DA$30,CZ11&gt;=DA$34,CY11&lt;&gt;"",CS11=""),AND(EA11&gt;=EE$30,EB11&gt;=EE$34,EA11&lt;&gt;""),AND(EC11&gt;=EE$30,ED11&gt;=EE$34,EC11&lt;&gt;""),AND(FC11&gt;=FG$30,FD11&gt;=FG$34,FC11&lt;&gt;""),AND(FE11&gt;=FG$30,FF11&gt;=FG$34,FE11&lt;&gt;""),AND(GE11&gt;=GI$30,GF11&gt;=GI$34,GE11&lt;&gt;""),AND(GG11&gt;=GI$30,GH11&gt;=GI$34,GG11&lt;&gt;""),AND(HG11&gt;=HK$30,HH11&gt;=HK$34,HG11&lt;&gt;""),AND(HI11&gt;=HK$30,HJ11&gt;=HK$34,HI11&lt;&gt;""),AND(II11&gt;=IM$30,IJ11&gt;=IM$34,II11&lt;&gt;""),AND(IK11&gt;=IM$30,IL11&gt;=IM$34,IK11&lt;&gt;""),AND(JK11&gt;=JO$30,JL11&gt;=JO$34,JK11&lt;&gt;""),AND(JM11&gt;=JO$30,JN11&gt;=JO$34,JM11&lt;&gt;""),AND(KM11&gt;=KQ$30,KN11&gt;=KQ$34,KM11&lt;&gt;""),AND(KO11&gt;=KQ$30,KP11&gt;=KQ$34,KO11&lt;&gt;""),AND(LO11&gt;=LS$30,LP11&gt;=LS$34,LO11&lt;&gt;""),AND(LQ11&gt;=LS$30,LR11&gt;=LS$34,LQ11&lt;&gt;""),AND(MQ11&gt;=MU$30,MR11&gt;=MU$34,MQ11&lt;&gt;""),AND(MS11&gt;=MU$30,MT11&gt;=MU$34,MS11&lt;&gt;""),AND(NS11&gt;=NW$30,NT11&gt;=NW$34,NS11&lt;&gt;""),AND(NU11&gt;=NW$30,NV11&gt;=NW$34,NU11&lt;&gt;""),AND(OU11&gt;=OY$30,OV11&gt;=OY$34,OU11&lt;&gt;""),AND(OW11&gt;=OY$30,OX11&gt;=OY$34,OW11&lt;&gt;""),AND(PW11&gt;=QA$30,PX11&gt;=QA$34,PW11&lt;&gt;""),AND(PY11&gt;=QA$30,PZ11&gt;=QA$34,PY11&lt;&gt;""),AND(QY11&gt;=RC$30,QZ11&gt;=RC$34,QY11&lt;&gt;""),AND(RA11&gt;=RC$30,RB11&gt;=RC$34,RA11&lt;&gt;""),AND(SA11&gt;=SE$30,SB11&gt;=SE$34,SA11&lt;&gt;""),AND(SC11&gt;=SE$30,SD11&gt;=SE$34,SC11&lt;&gt;""),AND(TC11&gt;=TG$30,TD11&gt;=TG$34,TC11&lt;&gt;""),AND(TE11&gt;=TG$30,TF11&gt;=TG$34,TE11&lt;&gt;"")),"P","")</f>
        <v>P</v>
      </c>
      <c r="J11" s="8">
        <f>IF(COUNT(AO11,BR11,CU11)&gt;0,LARGE((AO11,BR11,CU11),1),0)</f>
        <v>48.099999999999994</v>
      </c>
      <c r="K11" s="8" t="str">
        <f>IF(J11=0,"",IF(J11=CU11,$BY$1,IF(J11=BR11,$AV$1,IF(J11=AO11,$S$1,""))))</f>
        <v>2025 Elite Canada</v>
      </c>
      <c r="L11" s="8">
        <f>IF(COUNT(AO11,BR11,CU11)&gt;1,LARGE((AO11,BR11,CU11),2),0)</f>
        <v>47.5</v>
      </c>
      <c r="M11" s="8" t="str">
        <f>IF(K11=0,"",IF(AND(L11=J11,L11=AO11,K11=BR11),$S$1,IF(AND(L11=J11,L11=AO11,L11=CU11),$S$1,IF(AND(L11=J11,L11=CU11,L11=BR11),$AV$1,IF(L11=CU11,$BY$1,IF(L11=BR11,$AV$1,IF(L11=AO11,$S$1,"")))))))</f>
        <v>2025 Nationals</v>
      </c>
      <c r="N11" s="8">
        <f>IF(MAX(AT11,BW11,CZ11)&gt;0,MAX(AT11,BW11,CZ11),0)</f>
        <v>49.3</v>
      </c>
      <c r="O11" s="8" t="str">
        <f>IF(N11=0,"",IF(N11=CZ11,$BY$1,IF(N11=BW11,$AV$1,IF(N11=AT11,$S$1,""))))</f>
        <v>2024 3rd Domestic Trial</v>
      </c>
      <c r="P11" s="8">
        <f>IF(MAX(DB11:DC11)&gt;0,MAX(DB11:DC11),"")</f>
        <v>9.9999999999994316E-2</v>
      </c>
      <c r="Q11" s="11" t="str">
        <f>IF(P11="","",IF(P11=DB11,"("&amp;DB$2&amp;")",IF(P11=DC11,"("&amp;DC$2&amp;")")))</f>
        <v>(Q1)</v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>2025 World Cup POR (July 6)</v>
      </c>
      <c r="S11" s="19">
        <v>18.899999999999999</v>
      </c>
      <c r="T11" s="19">
        <v>5.6</v>
      </c>
      <c r="U11" s="19">
        <v>0</v>
      </c>
      <c r="V11" s="19">
        <v>0</v>
      </c>
      <c r="W11" s="19">
        <v>17.399999999999999</v>
      </c>
      <c r="X11" s="19">
        <v>2.4</v>
      </c>
      <c r="Y11" s="19">
        <v>0</v>
      </c>
      <c r="Z11" s="19">
        <v>0</v>
      </c>
      <c r="AA11" s="19">
        <v>18.3</v>
      </c>
      <c r="AB11" s="19">
        <v>4.4000000000000004</v>
      </c>
      <c r="AC11" s="19">
        <v>0</v>
      </c>
      <c r="AD11" s="19">
        <v>0</v>
      </c>
      <c r="AE11" s="19">
        <v>19</v>
      </c>
      <c r="AF11" s="19">
        <v>5.6</v>
      </c>
      <c r="AG11" s="19">
        <v>0</v>
      </c>
      <c r="AH11" s="19">
        <v>0</v>
      </c>
      <c r="AI11" s="19">
        <v>18.7</v>
      </c>
      <c r="AJ11" s="19">
        <v>6</v>
      </c>
      <c r="AK11" s="19">
        <v>0</v>
      </c>
      <c r="AL11" s="19">
        <v>0</v>
      </c>
      <c r="AM11" s="27"/>
      <c r="AN11" s="40">
        <f>IF(SUM(T11,X11)&gt;0,SUM(T11,X11),"")</f>
        <v>8</v>
      </c>
      <c r="AO11" s="40">
        <f>IF(SUM(S11:T11,V11:X11,Z11)-U11-Y11&gt;0,SUM(S11:T11,V11:X11,Z11)-U11-Y11,"")</f>
        <v>44.3</v>
      </c>
      <c r="AP11" s="40">
        <f>IF(SUM(AA11:AB11,AD11)-AC11&gt;0,SUM(AA11:AB11,AD11)-AC11,"")</f>
        <v>22.700000000000003</v>
      </c>
      <c r="AQ11" s="40">
        <f>IF(SUM(T11,X11,AB11)&gt;0,SUM(T11,X11,AB11),"")</f>
        <v>12.4</v>
      </c>
      <c r="AR11" s="40">
        <f>IF(SUM(AO11,AP11)&gt;0,SUM(AO11,AP11),"")</f>
        <v>67</v>
      </c>
      <c r="AS11" s="40">
        <f>IF(SUM(AF11,AJ11)&gt;0,SUM(AF11,AJ11),"")</f>
        <v>11.6</v>
      </c>
      <c r="AT11" s="40">
        <f>IF(SUM(AE11:AF11,AH11:AJ11,AL11)-SUM(AG11,AK11)&gt;0,SUM(AE11:AF11,AH11:AJ11,AL11)-SUM(AG11,AK11),"")</f>
        <v>49.3</v>
      </c>
      <c r="AU11" s="40">
        <f>IF(SUM(AO11,AP11,AT11)&gt;0,SUM(AO11,AP11,AT11),"")</f>
        <v>116.3</v>
      </c>
      <c r="AV11" s="18">
        <v>18.7</v>
      </c>
      <c r="AW11" s="18">
        <v>5.6</v>
      </c>
      <c r="AX11" s="18">
        <v>0.6</v>
      </c>
      <c r="AY11" s="18">
        <v>0</v>
      </c>
      <c r="AZ11" s="18">
        <v>18.399999999999999</v>
      </c>
      <c r="BA11" s="18">
        <v>6</v>
      </c>
      <c r="BB11" s="18">
        <v>0</v>
      </c>
      <c r="BC11" s="18">
        <v>0</v>
      </c>
      <c r="BD11" s="18"/>
      <c r="BE11" s="18"/>
      <c r="BF11" s="18"/>
      <c r="BG11" s="18"/>
      <c r="BH11" s="18">
        <v>18.8</v>
      </c>
      <c r="BI11" s="18">
        <v>5.6</v>
      </c>
      <c r="BJ11" s="18">
        <v>0</v>
      </c>
      <c r="BK11" s="18">
        <v>0</v>
      </c>
      <c r="BL11" s="18">
        <v>18.600000000000001</v>
      </c>
      <c r="BM11" s="18">
        <v>6</v>
      </c>
      <c r="BN11" s="18">
        <v>0</v>
      </c>
      <c r="BO11" s="18">
        <v>0</v>
      </c>
      <c r="BP11" s="28"/>
      <c r="BQ11" s="11">
        <f>IF(SUM(AW11,BA11)&gt;0,SUM(AW11,BA11),"")</f>
        <v>11.6</v>
      </c>
      <c r="BR11" s="11">
        <f>IF(SUM(AV11:AW11,AY11:BA11,BC11)-AX11-BB11&gt;0,SUM(AV11:AW11,AY11:BA11,BC11)-AX11-BB11,"")</f>
        <v>48.099999999999994</v>
      </c>
      <c r="BS11" s="11" t="str">
        <f>IF(SUM(BD11:BE11,BG11)-BF11&gt;0,SUM(BD11:BE11,BG11)-BF11,"")</f>
        <v/>
      </c>
      <c r="BT11" s="11">
        <f>IF(SUM(AW11,BA11,BE11)&gt;0,SUM(AW11,BA11,BE11),"")</f>
        <v>11.6</v>
      </c>
      <c r="BU11" s="11">
        <f>IF(SUM(BR11,BS11)&gt;0,SUM(BR11,BS11),"")</f>
        <v>48.099999999999994</v>
      </c>
      <c r="BV11" s="11">
        <f>IF(SUM(BI11,BM11)&gt;0,SUM(BI11,BM11),"")</f>
        <v>11.6</v>
      </c>
      <c r="BW11" s="11">
        <f>IF(SUM(BH11:BI11,BK11:BM11,BO11)-SUM(BJ11,BN11)&gt;0,SUM(BH11:BI11,BK11:BM11,BO11)-SUM(BJ11,BN11),"")</f>
        <v>49</v>
      </c>
      <c r="BX11" s="11">
        <f>IF(SUM(BR11,BS11,BW11)&gt;0,SUM(BR11,BS11,BW11),"")</f>
        <v>97.1</v>
      </c>
      <c r="BY11" s="19">
        <v>18.3</v>
      </c>
      <c r="BZ11" s="19">
        <v>4.8</v>
      </c>
      <c r="CA11" s="19">
        <v>0.2</v>
      </c>
      <c r="CB11" s="19">
        <v>0</v>
      </c>
      <c r="CC11" s="19">
        <v>18.600000000000001</v>
      </c>
      <c r="CD11" s="19">
        <v>6</v>
      </c>
      <c r="CE11" s="19">
        <v>0</v>
      </c>
      <c r="CF11" s="19">
        <v>0</v>
      </c>
      <c r="CG11" s="19"/>
      <c r="CH11" s="19"/>
      <c r="CI11" s="19"/>
      <c r="CJ11" s="19"/>
      <c r="CK11" s="19">
        <v>15.3</v>
      </c>
      <c r="CL11" s="19">
        <v>2.8</v>
      </c>
      <c r="CM11" s="19">
        <v>0</v>
      </c>
      <c r="CN11" s="19">
        <v>0</v>
      </c>
      <c r="CO11" s="19">
        <v>18.5</v>
      </c>
      <c r="CP11" s="19">
        <v>6</v>
      </c>
      <c r="CQ11" s="19">
        <v>0</v>
      </c>
      <c r="CR11" s="19">
        <v>0</v>
      </c>
      <c r="CS11" s="27"/>
      <c r="CT11" s="40">
        <f>IF(SUM(BZ11,CD11)&gt;0,SUM(BZ11,CD11),"")</f>
        <v>10.8</v>
      </c>
      <c r="CU11" s="40">
        <f>IF(SUM(BY11:BZ11,CB11:CD11,CF11)-CA11-CE11&gt;0,SUM(BY11:BZ11,CB11:CD11,CF11)-CA11-CE11,"")</f>
        <v>47.5</v>
      </c>
      <c r="CV11" s="40" t="str">
        <f>IF(SUM(CG11:CH11,CJ11)-CI11&gt;0,SUM(CG11:CH11,CJ11)-CI11,"")</f>
        <v/>
      </c>
      <c r="CW11" s="40">
        <f>IF(SUM(BZ11,CD11,CH11)&gt;0,SUM(BZ11,CD11,CH11),"")</f>
        <v>10.8</v>
      </c>
      <c r="CX11" s="40">
        <f>IF(SUM(CU11,CV11)&gt;0,SUM(CU11,CV11),"")</f>
        <v>47.5</v>
      </c>
      <c r="CY11" s="40">
        <f>IF(SUM(CL11,CP11)&gt;0,SUM(CL11,CP11),"")</f>
        <v>8.8000000000000007</v>
      </c>
      <c r="CZ11" s="40">
        <f>IF(SUM(CK11:CL11,CN11:CP11,CR11)-SUM(CM11,CQ11)&gt;0,SUM(CK11:CL11,CN11:CP11,CR11)-SUM(CM11,CQ11),"")</f>
        <v>42.6</v>
      </c>
      <c r="DA11" s="40">
        <f>IF(SUM(CU11,CV11,CZ11)&gt;0,SUM(CU11,CV11,CZ11),"")</f>
        <v>90.1</v>
      </c>
      <c r="DB11" s="51">
        <f>IF(MAX(DY11,FA11,GC11,HE11,IG11,JI11,KK11,LM11,MO11,NQ11,OS11,PU11,QW11,RY11,TA11)-IF(L11="",0,L11)&gt;0.001,MAX(DY11,FA11,GC11,HE11,IG11,JI11,KK11,LM11,MO11,NQ11,OS11,PU11,QW11,RY11,TA11)-IF(L11="",0,L11),"")</f>
        <v>9.9999999999994316E-2</v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>
        <v>18.8</v>
      </c>
      <c r="EG11" s="18">
        <v>5.6</v>
      </c>
      <c r="EH11" s="18">
        <v>0.6</v>
      </c>
      <c r="EI11" s="18">
        <v>0</v>
      </c>
      <c r="EJ11" s="18">
        <v>18.399999999999999</v>
      </c>
      <c r="EK11" s="18">
        <v>6</v>
      </c>
      <c r="EL11" s="18">
        <v>0.6</v>
      </c>
      <c r="EM11" s="18">
        <v>0</v>
      </c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>
        <f>IF(SUM(EG11,EK11)&gt;0,SUM(EG11,EK11),"")</f>
        <v>11.6</v>
      </c>
      <c r="FA11" s="11">
        <f>IF(SUM(EF11:EG11,EI11:EK11,EM11)-EH11-EL11&gt;0,SUM(EF11:EG11,EI11:EK11,EM11)-EH11-EL11,"")</f>
        <v>47.599999999999994</v>
      </c>
      <c r="FB11" s="11" t="str">
        <f>IF(SUM(EN11:EO11,EQ11)-EP11&gt;0,SUM(EN11:EO11,EQ11)-EP11,"")</f>
        <v/>
      </c>
      <c r="FC11" s="11">
        <f>IF(SUM(EG11,EK11,EO11)&gt;0,SUM(EG11,EK11,EO11),"")</f>
        <v>11.6</v>
      </c>
      <c r="FD11" s="11">
        <f>IF(SUM(FA11,FB11)&gt;0,SUM(FA11,FB11),"")</f>
        <v>47.599999999999994</v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>
        <f>IF(SUM(FA11,FB11,FF11)&gt;0,SUM(FA11,FB11,FF11),"")</f>
        <v>47.599999999999994</v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18.5</v>
      </c>
      <c r="TI11" s="26">
        <f>IF($CS11="P",BZ11,(BZ11+AW11)/2)</f>
        <v>5.1999999999999993</v>
      </c>
      <c r="TJ11" s="26">
        <f>IF($CS11="P",CA11,(CA11+AX11)/2)</f>
        <v>0.4</v>
      </c>
      <c r="TK11" s="26">
        <f>IF($CS11="P",CB11,(CB11+AY11)/2)</f>
        <v>0</v>
      </c>
      <c r="TL11" s="26">
        <f>IF($CS11="P",CC11,(CC11+AZ11)/2)</f>
        <v>18.5</v>
      </c>
      <c r="TM11" s="26">
        <f>IF($CS11="P",CD11,(CD11+BA11)/2)</f>
        <v>6</v>
      </c>
      <c r="TN11" s="26">
        <f>IF($CS11="P",CE11,(CE11+BB11)/2)</f>
        <v>0</v>
      </c>
      <c r="TO11" s="26">
        <f>IF($CS11="P",CF11,(CF11+BC11)/2)</f>
        <v>0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17.05</v>
      </c>
      <c r="TU11" s="26">
        <f>IF($CS11="P",CL11,(CL11+BI11)/2)</f>
        <v>4.1999999999999993</v>
      </c>
      <c r="TV11" s="26">
        <f>IF($CS11="P",CM11,(CM11+BJ11)/2)</f>
        <v>0</v>
      </c>
      <c r="TW11" s="26">
        <f>IF($CS11="P",CN11,(CN11+BK11)/2)</f>
        <v>0</v>
      </c>
      <c r="TX11" s="26">
        <f>IF($CS11="P",CO11,(CO11+BL11)/2)</f>
        <v>18.55</v>
      </c>
      <c r="TY11" s="26">
        <f>IF($CS11="P",CP11,(CP11+BM11)/2)</f>
        <v>6</v>
      </c>
      <c r="TZ11" s="26">
        <f>IF($CS11="P",CQ11,(CQ11+BN11)/2)</f>
        <v>0</v>
      </c>
      <c r="UA11" s="26">
        <f>IF($CS11="P",CR11,(CR11+BO11)/2)</f>
        <v>0</v>
      </c>
      <c r="UB11" s="28" t="s">
        <v>53</v>
      </c>
      <c r="UC11" s="11">
        <f>IF(SUM(TI11,TM11)&gt;0,SUM(TI11,TM11),"")</f>
        <v>11.2</v>
      </c>
      <c r="UD11" s="11">
        <f>IF(SUM(TH11:TI11,TK11:TM11,TO11)-TJ11-TN11&gt;0,SUM(TH11:TI11,TK11:TM11,TO11)-TJ11-TN11,"")</f>
        <v>47.800000000000004</v>
      </c>
      <c r="UE11" s="11" t="str">
        <f>IF(SUM(TP11:TQ11,TS11)-TR11&gt;0,SUM(TP11:TQ11,TS11)-TR11,"")</f>
        <v/>
      </c>
      <c r="UF11" s="11">
        <f>IF(SUM(TI11,TM11,TQ11)&gt;0,SUM(TI11,TM11,TQ11),"")</f>
        <v>11.2</v>
      </c>
      <c r="UG11" s="11">
        <f>IF(SUM(UD11,UE11)&gt;0,SUM(UD11,UE11),"")</f>
        <v>47.800000000000004</v>
      </c>
      <c r="UH11" s="11">
        <f>IF(SUM(TU11,TY11)&gt;0,SUM(TU11,TY11),"")</f>
        <v>10.199999999999999</v>
      </c>
      <c r="UI11" s="11">
        <f>IF(SUM(TT11:TU11,TW11:TY11,UA11)-SUM(TV11,TZ11)&gt;0,SUM(TT11:TU11,TW11:TY11,UA11)-SUM(TV11,TZ11),"")</f>
        <v>45.8</v>
      </c>
      <c r="UJ11" s="11">
        <f>IF(SUM(UD11,UE11,UI11)&gt;0,SUM(UD11,UE11,UI11),"")</f>
        <v>93.6</v>
      </c>
    </row>
    <row r="12" spans="1:556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194</v>
      </c>
      <c r="C12" s="4" t="s">
        <v>6</v>
      </c>
      <c r="D12" s="4">
        <v>2008</v>
      </c>
      <c r="E12" s="9">
        <f>SUM(J12:P12)+SUM(J12:M12)*0.0000001+SUM(J12)*0.0000000000001</f>
        <v>143.70000924000493</v>
      </c>
      <c r="F12" s="3" t="str">
        <f>IF(OR(AND(AN12&gt;=AU$29,AO12&gt;=AU$33,AN12&lt;&gt;"",AM12=""),AND(AS12&gt;=AU$29,AT12&gt;=AU$33,AS12&lt;&gt;"",AM12=""),AND(BQ12&gt;=BX$29,BR12&gt;=BX$33,BQ12&lt;&gt;"",BP12=""),AND(BV12&gt;=BX$29,BW12&gt;=BX$33,BV12&lt;&gt;"",BP12=""),AND(CT12&gt;=DA$29,CU12&gt;=DA$33,CT12&lt;&gt;"",CS12=""),AND(CY12&gt;=DA$29,CZ12&gt;=DA$33,CY12&lt;&gt;""),AND(DX12&gt;=EE$29,DY12&gt;=EE$33,DX12&lt;&gt;""),AND(EC12&gt;=EE$29,ED12&gt;=EE$33,EC12&lt;&gt;""),AND(EZ12&gt;=FG$29,FA12&gt;=FG$33,EZ12&lt;&gt;""),AND(FE12&gt;=FG$29,FF12&gt;=FG$33,FE12&lt;&gt;""),AND(GB12&gt;=GI$29,GC12&gt;=GI$33,GB12&lt;&gt;""),AND(GG12&gt;=GI$29,GH12&gt;=GI$33,GG12&lt;&gt;""),AND(HD12&gt;=HK$29,HE12&gt;=HK$33,HD12&lt;&gt;""),AND(HI12&gt;=HK$29,HJ12&gt;=HK$33,HI12&lt;&gt;""),AND(IF12&gt;=IM$29,IG12&gt;=IM$33,IF12&lt;&gt;""),AND(IK12&gt;=IM$29,IL12&gt;=IM$33,IK12&lt;&gt;""),AND(JH12&gt;=JO$29,JI12&gt;=JO$33,JH12&lt;&gt;""),AND(JM12&gt;=JO$29,JN12&gt;=JO$33,JM12&lt;&gt;""),AND(KJ12&gt;=KQ$29,KK12&gt;=KQ$33,KJ12&lt;&gt;""),AND(KO12&gt;=KQ$29,KP12&gt;=KQ$33,KO12&lt;&gt;""),AND(LL12&gt;=LS$29,LM12&gt;=LS$33,LL12&lt;&gt;""),AND(LQ12&gt;=LS$29,LR12&gt;=LS$33,LQ12&lt;&gt;""),AND(MN12&gt;=MU$29,MO12&gt;=MU$33,MN12&lt;&gt;""),AND(MS12&gt;=MU$29,MT12&gt;=MU$33,MS12&lt;&gt;""),AND(NP12&gt;=NW$29,NQ12&gt;=NW$33,NP12&lt;&gt;""),AND(NU12&gt;=NW$29,NV12&gt;=NW$33,NU12&lt;&gt;""),AND(OR12&gt;=OY$29,OS12&gt;=OY$33,OR12&lt;&gt;""),AND(OW12&gt;=OY$29,OX12&gt;=OY$33,OW12&lt;&gt;""),AND(PT12&gt;=QA$29,PU12&gt;=QA$33,PT12&lt;&gt;""),AND(PY12&gt;=QA$29,PZ12&gt;=QA$33,PY12&lt;&gt;""),AND(QV12&gt;=RC$29,QW12&gt;=RC$33,QV12&lt;&gt;""),AND(RA12&gt;=RC$29,RB12&gt;=RC$33,RA12&lt;&gt;""),AND(RX12&gt;=SE$29,RY12&gt;=SE$33,RX12&lt;&gt;""),AND(SC12&gt;=SE$29,SD12&gt;=SE$33,SC12&lt;&gt;""),AND(SZ12&gt;=TG$29,TA12&gt;=TG$33,SZ12&lt;&gt;""),AND(TF12&gt;=TG$29,TG12&gt;=TG$33,TF12&lt;&gt;"")),"P","")</f>
        <v>P</v>
      </c>
      <c r="G12" s="3" t="str">
        <f>IF(OR(AND(AO12&gt;=AU$33,AO12&lt;&gt;"",AM12=""),AND(AT12&gt;=AU$33,AT12&lt;&gt;"",AM12=""),AND(BR12&gt;=BX$33,BR12&lt;&gt;"",BP12=""),AND(BW12&gt;=BX$33,BW12&lt;&gt;"",BP12=""),AND(CU12&gt;=DA$33,CU12&lt;&gt;"",CS12=""),AND(CZ12&gt;=DA$33,CZ12&lt;&gt;"",CS12=""),AND(DY12&gt;=EE$33,DY12&lt;&gt;""),AND(ED12&gt;=EE$33,ED12&lt;&gt;""),AND(FA12&gt;=FG$33,FA12&lt;&gt;""),AND(FF12&gt;=FG$33,FF12&lt;&gt;""),AND(GC12&gt;=GI$33,GC12&lt;&gt;""),AND(GH12&gt;=GI$33,GH12&lt;&gt;""),AND(HE12&gt;=HK$33,HE12&lt;&gt;""),AND(HJ12&gt;=HK$33,HJ12&lt;&gt;""),AND(IG12&gt;=IM$33,IG12&lt;&gt;""),AND(IL12&gt;=IM$33,IL12&lt;&gt;""),AND(JI12&gt;=JO$33,JI12&lt;&gt;""),AND(JN12&gt;=JO$33,JN12&lt;&gt;""),AND(KK12&gt;=KQ$33,KK12&lt;&gt;""),AND(KP12&gt;=KQ$33,KP12&lt;&gt;""),AND(LM12&gt;=LS$33,LM12&lt;&gt;""),AND(LR12&gt;=LS$33,LR12&lt;&gt;""),AND(MO12&gt;=MU$33,MO12&lt;&gt;""),AND(MT12&gt;=MU$33,MT12&lt;&gt;""),AND(NQ12&gt;=NW$33,NQ12&lt;&gt;""),AND(NV12&gt;=NW$33,NV12&lt;&gt;""),AND(OS12&gt;=OY$33,OS12&lt;&gt;""),AND(OX12&gt;=OY$33,OX12&lt;&gt;""),AND(PU12&gt;=QA$33,PU12&lt;&gt;""),AND(PZ12&gt;=QA$33,PZ12&lt;&gt;""),AND(QW12&gt;=RC$33,QW12&lt;&gt;""),AND(RB12&gt;=RC$33,RB12&lt;&gt;""),AND(RY12&gt;=SE$33,RY12&lt;&gt;""),AND(SD12&gt;=SE$33,SD12&lt;&gt;""),AND(TA12&gt;=TG$33,TA12&lt;&gt;""),AND(TG12&gt;=TG$33,TG12&lt;&gt;"")),"P","")</f>
        <v>P</v>
      </c>
      <c r="H12" s="36" t="str">
        <f>IF(AND(G12="P",F12=""),"No DD",IF(OR(AND(AQ12&gt;=AU$32,AR12&gt;=AU$36,AQ12&lt;&gt;"",AM12=""),AND(AS12&gt;=AU$32,AT12&gt;=AU$36,AS12&lt;&gt;"",AM12=""),AND(BT12&gt;=BX$32,BU12&gt;=BX$36,BT12&lt;&gt;"",BP12=""),AND(BV12&gt;=BX$32,BW12&gt;=BX$36,BV12&lt;&gt;"",BP12=""),AND(CW12&gt;=DA$32,CX12&gt;=DA$36,CW12&lt;&gt;"",CS12=""),AND(CY12&gt;=DA$32,CZ12&gt;=DA$36,CY12&lt;&gt;"",CS12=""),AND(EA12&gt;=EE$32,EB12&gt;=EE$36,EA12&lt;&gt;""),AND(EC12&gt;=EE$32,ED12&gt;=EE$36,EC12&lt;&gt;""),AND(FC12&gt;=FG$32,FD12&gt;=FG$36,FC12&lt;&gt;""),AND(FE12&gt;=FG$32,FF12&gt;=FG$36,FE12&lt;&gt;""),AND(GE12&gt;=GI$32,GF12&gt;=GI$36,GE12&lt;&gt;""),AND(GG12&gt;=GI$32,GH12&gt;=GI$36,GG12&lt;&gt;""),AND(HG12&gt;=HK$32,HH12&gt;=HK$36,HG12&lt;&gt;""),AND(HI12&gt;=HK$32,HJ12&gt;=HK$36,HI12&lt;&gt;""),AND(II12&gt;=IM$32,IJ12&gt;=IM$36,II12&lt;&gt;""),AND(IK12&gt;=IM$32,IL12&gt;=IM$36,IK12&lt;&gt;""),AND(JK12&gt;=JO$32,JL12&gt;=JO$36,JK12&lt;&gt;""),AND(JM12&gt;=JO$32,JN12&gt;=JO$36,JM12&lt;&gt;""),AND(KM12&gt;=KQ$32,KN12&gt;=KQ$36,KM12&lt;&gt;""),AND(KO12&gt;=KQ$32,KP12&gt;=KQ$36,KO12&lt;&gt;""),AND(LO12&gt;=LS$32,LP12&gt;=LS$36,LO12&lt;&gt;""),AND(LQ12&gt;=LS$32,LR12&gt;=LS$36,LQ12&lt;&gt;""),AND(MQ12&gt;=MU$32,MR12&gt;=MU$36,MQ12&lt;&gt;""),AND(MS12&gt;=MU$32,MT12&gt;=MU$36,MS12&lt;&gt;""),AND(NS12&gt;=NW$32,NT12&gt;=NW$36,NS12&lt;&gt;""),AND(NU12&gt;=NW$32,NV12&gt;=NW$36,NU12&lt;&gt;""),AND(OU12&gt;=OY$32,OV12&gt;=OY$36,OU12&lt;&gt;""),AND(OW12&gt;=OY$32,OX12&gt;=OY$36,OW12&lt;&gt;""),AND(PW12&gt;=QA$32,PX12&gt;=QA$36,PW12&lt;&gt;""),AND(PY12&gt;=QA$32,PZ12&gt;=QA$36,PY12&lt;&gt;""),AND(QY12&gt;=RC$32,QZ12&gt;=RC$36,QY12&lt;&gt;""),AND(RA12&gt;=RC$32,RB12&gt;=RC$36,RA12&lt;&gt;""),AND(SA12&gt;=SE$32,SB12&gt;=SE$36,SA12&lt;&gt;""),AND(SC12&gt;=SE$32,SD12&gt;=SE$36,SC12&lt;&gt;""),AND(TC12&gt;=TG$32,TD12&gt;=TG$36,TC12&lt;&gt;""),AND(TE12&gt;=TG$32,TF12&gt;=TG$36,TE12&lt;&gt;"")),"Merit",IF(OR(AND(AQ12&gt;=AU$31,AR12&gt;=AU$35,AQ12&lt;&gt;"",AM12=""),AND(AS12&gt;=AU$31,AT12&gt;=AU$35,AS12&lt;&gt;"",AM12=""),AND(BT12&gt;=BX$31,BU12&gt;=BX$35,BT12&lt;&gt;"",BP12=""),AND(BV12&gt;=BX$31,BW12&gt;=BX$35,BV12&lt;&gt;"",BP12=""),AND(CW12&gt;=DA$31,CX12&gt;=DA$35,CW12&lt;&gt;"",CS12=""),AND(CY12&gt;=DA$31,CZ12&gt;=DA$35,CY12&lt;&gt;"",CS12=""),AND(EA12&gt;=EE$31,EB12&gt;=EE$35,EA12&lt;&gt;""),AND(EC12&gt;=EE$31,ED12&gt;=EE$35,EC12&lt;&gt;""),AND(FC12&gt;=FG$31,FD12&gt;=FG$35,FC12&lt;&gt;""),AND(FE12&gt;=FG$31,FF12&gt;=FG$35,FE12&lt;&gt;""),AND(GE12&gt;=GI$31,GF12&gt;=GI$35,GE12&lt;&gt;""),AND(GG12&gt;=GI$31,GH12&gt;=GI$35,GG12&lt;&gt;""),AND(HG12&gt;=HK$31,HH12&gt;=HK$35,HG12&lt;&gt;""),AND(HI12&gt;=HK$31,HJ12&gt;=HK$35,HI12&lt;&gt;""),AND(II12&gt;=IM$31,IJ12&gt;=IM$35,II12&lt;&gt;""),AND(IK12&gt;=IM$31,IL12&gt;=IM$35,IK12&lt;&gt;""),AND(JK12&gt;=JO$31,JL12&gt;=JO$35,JK12&lt;&gt;""),AND(JM12&gt;=JO$31,JN12&gt;=JO$35,JM12&lt;&gt;""),AND(KM12&gt;=KQ$31,KN12&gt;=KQ$35,KM12&lt;&gt;""),AND(KO12&gt;=KQ$31,KP12&gt;=KQ$35,KO12&lt;&gt;""),AND(LO12&gt;=LS$31,LP12&gt;=LS$35,LO12&lt;&gt;""),AND(LQ12&gt;=LS$31,LR12&gt;=LS$35,LQ12&lt;&gt;""),AND(MQ12&gt;=MU$31,MR12&gt;=MU$35,MQ12&lt;&gt;""),AND(MS12&gt;=MU$31,MT12&gt;=MU$35,MS12&lt;&gt;""),AND(NS12&gt;=NW$31,NT12&gt;=NW$35,NS12&lt;&gt;""),AND(NU12&gt;=NW$31,NV12&gt;=NW$35,NU12&lt;&gt;""),AND(OU12&gt;=OY$31,OV12&gt;=OY$35,OU12&lt;&gt;""),AND(OW12&gt;=OY$31,OX12&gt;=OY$35,OW12&lt;&gt;""),AND(PW12&gt;=QA$31,PX12&gt;=QA$35,PW12&lt;&gt;""),AND(PY12&gt;=QA$31,PZ12&gt;=QA$35,PY12&lt;&gt;""),AND(QY12&gt;=RC$31,QZ12&gt;=RC$35,QY12&lt;&gt;""),AND(RA12&gt;=RC$31,RB12&gt;=RC$35,RA12&lt;&gt;""),AND(SA12&gt;=SE$31,SB12&gt;=SE$35,SA12&lt;&gt;""),AND(SC12&gt;=SE$31,SD12&gt;=SE$35,SC12&lt;&gt;""),AND(TC12&gt;=TG$31,TD12&gt;=TG$35,TC12&lt;&gt;""),AND(TE12&gt;=TG$31,TF12&gt;=TG$35,TE12&lt;&gt;"")),"Excellence",IF(I12="P","Worlds Team",IF(F12="P","National Team","")))))</f>
        <v>Merit</v>
      </c>
      <c r="I12" s="3" t="str">
        <f>IF(OR(AND(AQ12&gt;=AU$30,AR12&gt;=AU$34,AQ12&lt;&gt;"",AM12=""),AND(AS12&gt;=AU$30,AT12&gt;=AU$34,AS12&lt;&gt;"",AM12=""),AND(BT12&gt;=BX$30,BU12&gt;=BX$34,BT12&lt;&gt;"",BP12=""),AND(BV12&gt;=BX$30,BW12&gt;=BX$34,BV12&lt;&gt;"",BP12=""),AND(CW12&gt;=DA$30,CX12&gt;=DA$34,CW12&lt;&gt;"",CS12=""),AND(CY12&gt;=DA$30,CZ12&gt;=DA$34,CY12&lt;&gt;"",CS12=""),AND(EA12&gt;=EE$30,EB12&gt;=EE$34,EA12&lt;&gt;""),AND(EC12&gt;=EE$30,ED12&gt;=EE$34,EC12&lt;&gt;""),AND(FC12&gt;=FG$30,FD12&gt;=FG$34,FC12&lt;&gt;""),AND(FE12&gt;=FG$30,FF12&gt;=FG$34,FE12&lt;&gt;""),AND(GE12&gt;=GI$30,GF12&gt;=GI$34,GE12&lt;&gt;""),AND(GG12&gt;=GI$30,GH12&gt;=GI$34,GG12&lt;&gt;""),AND(HG12&gt;=HK$30,HH12&gt;=HK$34,HG12&lt;&gt;""),AND(HI12&gt;=HK$30,HJ12&gt;=HK$34,HI12&lt;&gt;""),AND(II12&gt;=IM$30,IJ12&gt;=IM$34,II12&lt;&gt;""),AND(IK12&gt;=IM$30,IL12&gt;=IM$34,IK12&lt;&gt;""),AND(JK12&gt;=JO$30,JL12&gt;=JO$34,JK12&lt;&gt;""),AND(JM12&gt;=JO$30,JN12&gt;=JO$34,JM12&lt;&gt;""),AND(KM12&gt;=KQ$30,KN12&gt;=KQ$34,KM12&lt;&gt;""),AND(KO12&gt;=KQ$30,KP12&gt;=KQ$34,KO12&lt;&gt;""),AND(LO12&gt;=LS$30,LP12&gt;=LS$34,LO12&lt;&gt;""),AND(LQ12&gt;=LS$30,LR12&gt;=LS$34,LQ12&lt;&gt;""),AND(MQ12&gt;=MU$30,MR12&gt;=MU$34,MQ12&lt;&gt;""),AND(MS12&gt;=MU$30,MT12&gt;=MU$34,MS12&lt;&gt;""),AND(NS12&gt;=NW$30,NT12&gt;=NW$34,NS12&lt;&gt;""),AND(NU12&gt;=NW$30,NV12&gt;=NW$34,NU12&lt;&gt;""),AND(OU12&gt;=OY$30,OV12&gt;=OY$34,OU12&lt;&gt;""),AND(OW12&gt;=OY$30,OX12&gt;=OY$34,OW12&lt;&gt;""),AND(PW12&gt;=QA$30,PX12&gt;=QA$34,PW12&lt;&gt;""),AND(PY12&gt;=QA$30,PZ12&gt;=QA$34,PY12&lt;&gt;""),AND(QY12&gt;=RC$30,QZ12&gt;=RC$34,QY12&lt;&gt;""),AND(RA12&gt;=RC$30,RB12&gt;=RC$34,RA12&lt;&gt;""),AND(SA12&gt;=SE$30,SB12&gt;=SE$34,SA12&lt;&gt;""),AND(SC12&gt;=SE$30,SD12&gt;=SE$34,SC12&lt;&gt;""),AND(TC12&gt;=TG$30,TD12&gt;=TG$34,TC12&lt;&gt;""),AND(TE12&gt;=TG$30,TF12&gt;=TG$34,TE12&lt;&gt;"")),"P","")</f>
        <v>P</v>
      </c>
      <c r="J12" s="8">
        <f>IF(COUNT(AO12,BR12,CU12)&gt;0,LARGE((AO12,BR12,CU12),1),0)</f>
        <v>49.499999999999993</v>
      </c>
      <c r="K12" s="8" t="str">
        <f>IF(J12=0,"",IF(J12=CU12,$BY$1,IF(J12=BR12,$AV$1,IF(J12=AO12,$S$1,""))))</f>
        <v>2025 Nationals</v>
      </c>
      <c r="L12" s="8">
        <f>IF(COUNT(AO12,BR12,CU12)&gt;1,LARGE((AO12,BR12,CU12),2),0)</f>
        <v>42.900000000000006</v>
      </c>
      <c r="M12" s="8" t="str">
        <f>IF(K12=0,"",IF(AND(L12=J12,L12=AO12,K12=BR12),$S$1,IF(AND(L12=J12,L12=AO12,L12=CU12),$S$1,IF(AND(L12=J12,L12=CU12,L12=BR12),$AV$1,IF(L12=CU12,$BY$1,IF(L12=BR12,$AV$1,IF(L12=AO12,$S$1,"")))))))</f>
        <v>2024 3rd Domestic Trial</v>
      </c>
      <c r="N12" s="8">
        <f>IF(MAX(AT12,BW12,CZ12)&gt;0,MAX(AT12,BW12,CZ12),0)</f>
        <v>51.3</v>
      </c>
      <c r="O12" s="8" t="str">
        <f>IF(N12=0,"",IF(N12=CZ12,$BY$1,IF(N12=BW12,$AV$1,IF(N12=AT12,$S$1,""))))</f>
        <v>2025 Nationals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17.8</v>
      </c>
      <c r="T12" s="19">
        <v>4.4000000000000004</v>
      </c>
      <c r="U12" s="19">
        <v>0.6</v>
      </c>
      <c r="V12" s="19">
        <v>0</v>
      </c>
      <c r="W12" s="19">
        <v>19</v>
      </c>
      <c r="X12" s="19">
        <v>3.1</v>
      </c>
      <c r="Y12" s="19">
        <v>0.8</v>
      </c>
      <c r="Z12" s="19">
        <v>0</v>
      </c>
      <c r="AA12" s="19">
        <v>16.2</v>
      </c>
      <c r="AB12" s="19">
        <v>2.8</v>
      </c>
      <c r="AC12" s="19">
        <v>1.2</v>
      </c>
      <c r="AD12" s="19">
        <v>0</v>
      </c>
      <c r="AE12" s="19">
        <v>17.8</v>
      </c>
      <c r="AF12" s="19">
        <v>5.6</v>
      </c>
      <c r="AG12" s="19">
        <v>1</v>
      </c>
      <c r="AH12" s="19">
        <v>0</v>
      </c>
      <c r="AI12" s="19">
        <v>17.2</v>
      </c>
      <c r="AJ12" s="19">
        <v>2.4</v>
      </c>
      <c r="AK12" s="19">
        <v>0</v>
      </c>
      <c r="AL12" s="19">
        <v>0</v>
      </c>
      <c r="AM12" s="27"/>
      <c r="AN12" s="40">
        <f>IF(SUM(T12,X12)&gt;0,SUM(T12,X12),"")</f>
        <v>7.5</v>
      </c>
      <c r="AO12" s="40">
        <f>IF(SUM(S12:T12,V12:X12,Z12)-U12-Y12&gt;0,SUM(S12:T12,V12:X12,Z12)-U12-Y12,"")</f>
        <v>42.900000000000006</v>
      </c>
      <c r="AP12" s="40">
        <f>IF(SUM(AA12:AB12,AD12)-AC12&gt;0,SUM(AA12:AB12,AD12)-AC12,"")</f>
        <v>17.8</v>
      </c>
      <c r="AQ12" s="40">
        <f>IF(SUM(T12,X12,AB12)&gt;0,SUM(T12,X12,AB12),"")</f>
        <v>10.3</v>
      </c>
      <c r="AR12" s="40">
        <f>IF(SUM(AO12,AP12)&gt;0,SUM(AO12,AP12),"")</f>
        <v>60.7</v>
      </c>
      <c r="AS12" s="40">
        <f>IF(SUM(AF12,AJ12)&gt;0,SUM(AF12,AJ12),"")</f>
        <v>8</v>
      </c>
      <c r="AT12" s="40">
        <f>IF(SUM(AE12:AF12,AH12:AJ12,AL12)-SUM(AG12,AK12)&gt;0,SUM(AE12:AF12,AH12:AJ12,AL12)-SUM(AG12,AK12),"")</f>
        <v>41.999999999999993</v>
      </c>
      <c r="AU12" s="40">
        <f>IF(SUM(AO12,AP12,AT12)&gt;0,SUM(AO12,AP12,AT12),"")</f>
        <v>102.69999999999999</v>
      </c>
      <c r="AV12" s="18">
        <v>18.7</v>
      </c>
      <c r="AW12" s="18">
        <v>5.2</v>
      </c>
      <c r="AX12" s="18">
        <v>0</v>
      </c>
      <c r="AY12" s="18">
        <v>0</v>
      </c>
      <c r="AZ12" s="18">
        <v>15.2</v>
      </c>
      <c r="BA12" s="18">
        <v>0</v>
      </c>
      <c r="BB12" s="18">
        <v>0</v>
      </c>
      <c r="BC12" s="18">
        <v>0</v>
      </c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>IF(SUM(AW12,BA12)&gt;0,SUM(AW12,BA12),"")</f>
        <v>5.2</v>
      </c>
      <c r="BR12" s="11">
        <f>IF(SUM(AV12:AW12,AY12:BA12,BC12)-AX12-BB12&gt;0,SUM(AV12:AW12,AY12:BA12,BC12)-AX12-BB12,"")</f>
        <v>39.099999999999994</v>
      </c>
      <c r="BS12" s="11" t="str">
        <f>IF(SUM(BD12:BE12,BG12)-BF12&gt;0,SUM(BD12:BE12,BG12)-BF12,"")</f>
        <v/>
      </c>
      <c r="BT12" s="11">
        <f>IF(SUM(AW12,BA12,BE12)&gt;0,SUM(AW12,BA12,BE12),"")</f>
        <v>5.2</v>
      </c>
      <c r="BU12" s="11">
        <f>IF(SUM(BR12,BS12)&gt;0,SUM(BR12,BS12),"")</f>
        <v>39.099999999999994</v>
      </c>
      <c r="BV12" s="11" t="str">
        <f>IF(SUM(BI12,BM12)&gt;0,SUM(BI12,BM12),"")</f>
        <v/>
      </c>
      <c r="BW12" s="11" t="str">
        <f>IF(SUM(BH12:BI12,BK12:BM12,BO12)-SUM(BJ12,BN12)&gt;0,SUM(BH12:BI12,BK12:BM12,BO12)-SUM(BJ12,BN12),"")</f>
        <v/>
      </c>
      <c r="BX12" s="11">
        <f>IF(SUM(BR12,BS12,BW12)&gt;0,SUM(BR12,BS12,BW12),"")</f>
        <v>39.099999999999994</v>
      </c>
      <c r="BY12" s="19">
        <v>18.5</v>
      </c>
      <c r="BZ12" s="19">
        <v>6</v>
      </c>
      <c r="CA12" s="19">
        <v>0.2</v>
      </c>
      <c r="CB12" s="19">
        <v>0.3</v>
      </c>
      <c r="CC12" s="19">
        <v>18.7</v>
      </c>
      <c r="CD12" s="19">
        <v>6.4</v>
      </c>
      <c r="CE12" s="19">
        <v>0.2</v>
      </c>
      <c r="CF12" s="19">
        <v>0</v>
      </c>
      <c r="CG12" s="19"/>
      <c r="CH12" s="19"/>
      <c r="CI12" s="19"/>
      <c r="CJ12" s="19"/>
      <c r="CK12" s="19">
        <v>18.600000000000001</v>
      </c>
      <c r="CL12" s="19">
        <v>7.2</v>
      </c>
      <c r="CM12" s="19">
        <v>0</v>
      </c>
      <c r="CN12" s="19">
        <v>0.3</v>
      </c>
      <c r="CO12" s="19">
        <v>18.3</v>
      </c>
      <c r="CP12" s="19">
        <v>6.8</v>
      </c>
      <c r="CQ12" s="19">
        <v>0.2</v>
      </c>
      <c r="CR12" s="19">
        <v>0.3</v>
      </c>
      <c r="CS12" s="27"/>
      <c r="CT12" s="40">
        <f>IF(SUM(BZ12,CD12)&gt;0,SUM(BZ12,CD12),"")</f>
        <v>12.4</v>
      </c>
      <c r="CU12" s="40">
        <f>IF(SUM(BY12:BZ12,CB12:CD12,CF12)-CA12-CE12&gt;0,SUM(BY12:BZ12,CB12:CD12,CF12)-CA12-CE12,"")</f>
        <v>49.499999999999993</v>
      </c>
      <c r="CV12" s="40" t="str">
        <f>IF(SUM(CG12:CH12,CJ12)-CI12&gt;0,SUM(CG12:CH12,CJ12)-CI12,"")</f>
        <v/>
      </c>
      <c r="CW12" s="40">
        <f>IF(SUM(BZ12,CD12,CH12)&gt;0,SUM(BZ12,CD12,CH12),"")</f>
        <v>12.4</v>
      </c>
      <c r="CX12" s="40">
        <f>IF(SUM(CU12,CV12)&gt;0,SUM(CU12,CV12),"")</f>
        <v>49.499999999999993</v>
      </c>
      <c r="CY12" s="40">
        <f>IF(SUM(CL12,CP12)&gt;0,SUM(CL12,CP12),"")</f>
        <v>14</v>
      </c>
      <c r="CZ12" s="40">
        <f>IF(SUM(CK12:CL12,CN12:CP12,CR12)-SUM(CM12,CQ12)&gt;0,SUM(CK12:CL12,CN12:CP12,CR12)-SUM(CM12,CQ12),"")</f>
        <v>51.3</v>
      </c>
      <c r="DA12" s="40">
        <f>IF(SUM(CU12,CV12,CZ12)&gt;0,SUM(CU12,CV12,CZ12),"")</f>
        <v>100.79999999999998</v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18.600000000000001</v>
      </c>
      <c r="TI12" s="26">
        <f>IF($CS12="P",BZ12,(BZ12+AW12)/2)</f>
        <v>5.6</v>
      </c>
      <c r="TJ12" s="26">
        <f>IF($CS12="P",CA12,(CA12+AX12)/2)</f>
        <v>0.1</v>
      </c>
      <c r="TK12" s="26">
        <f>IF($CS12="P",CB12,(CB12+AY12)/2)</f>
        <v>0.15</v>
      </c>
      <c r="TL12" s="26">
        <f>IF($CS12="P",CC12,(CC12+AZ12)/2)</f>
        <v>16.95</v>
      </c>
      <c r="TM12" s="26">
        <f>IF($CS12="P",CD12,(CD12+BA12)/2)</f>
        <v>3.2</v>
      </c>
      <c r="TN12" s="26">
        <f>IF($CS12="P",CE12,(CE12+BB12)/2)</f>
        <v>0.1</v>
      </c>
      <c r="TO12" s="26">
        <f>IF($CS12="P",CF12,(CF12+BC12)/2)</f>
        <v>0</v>
      </c>
      <c r="TP12" s="26">
        <f>IF($CS12="P",CG12,(CG12+BD12)/2)</f>
        <v>0</v>
      </c>
      <c r="TQ12" s="26">
        <f>IF($CS12="P",CH12,(CH12+BE12)/2)</f>
        <v>0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9.3000000000000007</v>
      </c>
      <c r="TU12" s="26">
        <f>IF($CS12="P",CL12,(CL12+BI12)/2)</f>
        <v>3.6</v>
      </c>
      <c r="TV12" s="26">
        <f>IF($CS12="P",CM12,(CM12+BJ12)/2)</f>
        <v>0</v>
      </c>
      <c r="TW12" s="26">
        <f>IF($CS12="P",CN12,(CN12+BK12)/2)</f>
        <v>0.15</v>
      </c>
      <c r="TX12" s="26">
        <f>IF($CS12="P",CO12,(CO12+BL12)/2)</f>
        <v>9.15</v>
      </c>
      <c r="TY12" s="26">
        <f>IF($CS12="P",CP12,(CP12+BM12)/2)</f>
        <v>3.4</v>
      </c>
      <c r="TZ12" s="26">
        <f>IF($CS12="P",CQ12,(CQ12+BN12)/2)</f>
        <v>0.1</v>
      </c>
      <c r="UA12" s="26">
        <f>IF($CS12="P",CR12,(CR12+BO12)/2)</f>
        <v>0.15</v>
      </c>
      <c r="UB12" s="28" t="s">
        <v>53</v>
      </c>
      <c r="UC12" s="11">
        <f>IF(SUM(TI12,TM12)&gt;0,SUM(TI12,TM12),"")</f>
        <v>8.8000000000000007</v>
      </c>
      <c r="UD12" s="11">
        <f>IF(SUM(TH12:TI12,TK12:TM12,TO12)-TJ12-TN12&gt;0,SUM(TH12:TI12,TK12:TM12,TO12)-TJ12-TN12,"")</f>
        <v>44.3</v>
      </c>
      <c r="UE12" s="11" t="str">
        <f>IF(SUM(TP12:TQ12,TS12)-TR12&gt;0,SUM(TP12:TQ12,TS12)-TR12,"")</f>
        <v/>
      </c>
      <c r="UF12" s="11">
        <f>IF(SUM(TI12,TM12,TQ12)&gt;0,SUM(TI12,TM12,TQ12),"")</f>
        <v>8.8000000000000007</v>
      </c>
      <c r="UG12" s="11">
        <f>IF(SUM(UD12,UE12)&gt;0,SUM(UD12,UE12),"")</f>
        <v>44.3</v>
      </c>
      <c r="UH12" s="11">
        <f>IF(SUM(TU12,TY12)&gt;0,SUM(TU12,TY12),"")</f>
        <v>7</v>
      </c>
      <c r="UI12" s="11">
        <f>IF(SUM(TT12:TU12,TW12:TY12,UA12)-SUM(TV12,TZ12)&gt;0,SUM(TT12:TU12,TW12:TY12,UA12)-SUM(TV12,TZ12),"")</f>
        <v>25.65</v>
      </c>
      <c r="UJ12" s="11">
        <f>IF(SUM(UD12,UE12,UI12)&gt;0,SUM(UD12,UE12,UI12),"")</f>
        <v>69.949999999999989</v>
      </c>
    </row>
    <row r="13" spans="1:556" x14ac:dyDescent="0.2">
      <c r="A13" s="4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>10</v>
      </c>
      <c r="B13" s="5" t="s">
        <v>87</v>
      </c>
      <c r="C13" s="4" t="s">
        <v>6</v>
      </c>
      <c r="D13" s="4">
        <v>2004</v>
      </c>
      <c r="E13" s="9">
        <f>SUM(J13:P13)+SUM(J13:M13)*0.0000001+SUM(J13)*0.0000000000001</f>
        <v>139.10000950000511</v>
      </c>
      <c r="F13" s="3" t="str">
        <f>IF(OR(AND(AN13&gt;=AU$29,AO13&gt;=AU$33,AN13&lt;&gt;"",AM13=""),AND(AS13&gt;=AU$29,AT13&gt;=AU$33,AS13&lt;&gt;"",AM13=""),AND(BQ13&gt;=BX$29,BR13&gt;=BX$33,BQ13&lt;&gt;"",BP13=""),AND(BV13&gt;=BX$29,BW13&gt;=BX$33,BV13&lt;&gt;"",BP13=""),AND(CT13&gt;=DA$29,CU13&gt;=DA$33,CT13&lt;&gt;"",CS13=""),AND(CY13&gt;=DA$29,CZ13&gt;=DA$33,CY13&lt;&gt;""),AND(DX13&gt;=EE$29,DY13&gt;=EE$33,DX13&lt;&gt;""),AND(EC13&gt;=EE$29,ED13&gt;=EE$33,EC13&lt;&gt;""),AND(EZ13&gt;=FG$29,FA13&gt;=FG$33,EZ13&lt;&gt;""),AND(FE13&gt;=FG$29,FF13&gt;=FG$33,FE13&lt;&gt;""),AND(GB13&gt;=GI$29,GC13&gt;=GI$33,GB13&lt;&gt;""),AND(GG13&gt;=GI$29,GH13&gt;=GI$33,GG13&lt;&gt;""),AND(HD13&gt;=HK$29,HE13&gt;=HK$33,HD13&lt;&gt;""),AND(HI13&gt;=HK$29,HJ13&gt;=HK$33,HI13&lt;&gt;""),AND(IF13&gt;=IM$29,IG13&gt;=IM$33,IF13&lt;&gt;""),AND(IK13&gt;=IM$29,IL13&gt;=IM$33,IK13&lt;&gt;""),AND(JH13&gt;=JO$29,JI13&gt;=JO$33,JH13&lt;&gt;""),AND(JM13&gt;=JO$29,JN13&gt;=JO$33,JM13&lt;&gt;""),AND(KJ13&gt;=KQ$29,KK13&gt;=KQ$33,KJ13&lt;&gt;""),AND(KO13&gt;=KQ$29,KP13&gt;=KQ$33,KO13&lt;&gt;""),AND(LL13&gt;=LS$29,LM13&gt;=LS$33,LL13&lt;&gt;""),AND(LQ13&gt;=LS$29,LR13&gt;=LS$33,LQ13&lt;&gt;""),AND(MN13&gt;=MU$29,MO13&gt;=MU$33,MN13&lt;&gt;""),AND(MS13&gt;=MU$29,MT13&gt;=MU$33,MS13&lt;&gt;""),AND(NP13&gt;=NW$29,NQ13&gt;=NW$33,NP13&lt;&gt;""),AND(NU13&gt;=NW$29,NV13&gt;=NW$33,NU13&lt;&gt;""),AND(OR13&gt;=OY$29,OS13&gt;=OY$33,OR13&lt;&gt;""),AND(OW13&gt;=OY$29,OX13&gt;=OY$33,OW13&lt;&gt;""),AND(PT13&gt;=QA$29,PU13&gt;=QA$33,PT13&lt;&gt;""),AND(PY13&gt;=QA$29,PZ13&gt;=QA$33,PY13&lt;&gt;""),AND(QV13&gt;=RC$29,QW13&gt;=RC$33,QV13&lt;&gt;""),AND(RA13&gt;=RC$29,RB13&gt;=RC$33,RA13&lt;&gt;""),AND(RX13&gt;=SE$29,RY13&gt;=SE$33,RX13&lt;&gt;""),AND(SC13&gt;=SE$29,SD13&gt;=SE$33,SC13&lt;&gt;""),AND(SZ13&gt;=TG$29,TA13&gt;=TG$33,SZ13&lt;&gt;""),AND(TF13&gt;=TG$29,TG13&gt;=TG$33,TF13&lt;&gt;"")),"P","")</f>
        <v>P</v>
      </c>
      <c r="G13" s="3" t="str">
        <f>IF(OR(AND(AO13&gt;=AU$33,AO13&lt;&gt;"",AM13=""),AND(AT13&gt;=AU$33,AT13&lt;&gt;"",AM13=""),AND(BR13&gt;=BX$33,BR13&lt;&gt;"",BP13=""),AND(BW13&gt;=BX$33,BW13&lt;&gt;"",BP13=""),AND(CU13&gt;=DA$33,CU13&lt;&gt;"",CS13=""),AND(CZ13&gt;=DA$33,CZ13&lt;&gt;"",CS13=""),AND(DY13&gt;=EE$33,DY13&lt;&gt;""),AND(ED13&gt;=EE$33,ED13&lt;&gt;""),AND(FA13&gt;=FG$33,FA13&lt;&gt;""),AND(FF13&gt;=FG$33,FF13&lt;&gt;""),AND(GC13&gt;=GI$33,GC13&lt;&gt;""),AND(GH13&gt;=GI$33,GH13&lt;&gt;""),AND(HE13&gt;=HK$33,HE13&lt;&gt;""),AND(HJ13&gt;=HK$33,HJ13&lt;&gt;""),AND(IG13&gt;=IM$33,IG13&lt;&gt;""),AND(IL13&gt;=IM$33,IL13&lt;&gt;""),AND(JI13&gt;=JO$33,JI13&lt;&gt;""),AND(JN13&gt;=JO$33,JN13&lt;&gt;""),AND(KK13&gt;=KQ$33,KK13&lt;&gt;""),AND(KP13&gt;=KQ$33,KP13&lt;&gt;""),AND(LM13&gt;=LS$33,LM13&lt;&gt;""),AND(LR13&gt;=LS$33,LR13&lt;&gt;""),AND(MO13&gt;=MU$33,MO13&lt;&gt;""),AND(MT13&gt;=MU$33,MT13&lt;&gt;""),AND(NQ13&gt;=NW$33,NQ13&lt;&gt;""),AND(NV13&gt;=NW$33,NV13&lt;&gt;""),AND(OS13&gt;=OY$33,OS13&lt;&gt;""),AND(OX13&gt;=OY$33,OX13&lt;&gt;""),AND(PU13&gt;=QA$33,PU13&lt;&gt;""),AND(PZ13&gt;=QA$33,PZ13&lt;&gt;""),AND(QW13&gt;=RC$33,QW13&lt;&gt;""),AND(RB13&gt;=RC$33,RB13&lt;&gt;""),AND(RY13&gt;=SE$33,RY13&lt;&gt;""),AND(SD13&gt;=SE$33,SD13&lt;&gt;""),AND(TA13&gt;=TG$33,TA13&lt;&gt;""),AND(TG13&gt;=TG$33,TG13&lt;&gt;"")),"P","")</f>
        <v>P</v>
      </c>
      <c r="H13" s="36" t="str">
        <f>IF(AND(G13="P",F13=""),"No DD",IF(OR(AND(AQ13&gt;=AU$32,AR13&gt;=AU$36,AQ13&lt;&gt;"",AM13=""),AND(AS13&gt;=AU$32,AT13&gt;=AU$36,AS13&lt;&gt;"",AM13=""),AND(BT13&gt;=BX$32,BU13&gt;=BX$36,BT13&lt;&gt;"",BP13=""),AND(BV13&gt;=BX$32,BW13&gt;=BX$36,BV13&lt;&gt;"",BP13=""),AND(CW13&gt;=DA$32,CX13&gt;=DA$36,CW13&lt;&gt;"",CS13=""),AND(CY13&gt;=DA$32,CZ13&gt;=DA$36,CY13&lt;&gt;"",CS13=""),AND(EA13&gt;=EE$32,EB13&gt;=EE$36,EA13&lt;&gt;""),AND(EC13&gt;=EE$32,ED13&gt;=EE$36,EC13&lt;&gt;""),AND(FC13&gt;=FG$32,FD13&gt;=FG$36,FC13&lt;&gt;""),AND(FE13&gt;=FG$32,FF13&gt;=FG$36,FE13&lt;&gt;""),AND(GE13&gt;=GI$32,GF13&gt;=GI$36,GE13&lt;&gt;""),AND(GG13&gt;=GI$32,GH13&gt;=GI$36,GG13&lt;&gt;""),AND(HG13&gt;=HK$32,HH13&gt;=HK$36,HG13&lt;&gt;""),AND(HI13&gt;=HK$32,HJ13&gt;=HK$36,HI13&lt;&gt;""),AND(II13&gt;=IM$32,IJ13&gt;=IM$36,II13&lt;&gt;""),AND(IK13&gt;=IM$32,IL13&gt;=IM$36,IK13&lt;&gt;""),AND(JK13&gt;=JO$32,JL13&gt;=JO$36,JK13&lt;&gt;""),AND(JM13&gt;=JO$32,JN13&gt;=JO$36,JM13&lt;&gt;""),AND(KM13&gt;=KQ$32,KN13&gt;=KQ$36,KM13&lt;&gt;""),AND(KO13&gt;=KQ$32,KP13&gt;=KQ$36,KO13&lt;&gt;""),AND(LO13&gt;=LS$32,LP13&gt;=LS$36,LO13&lt;&gt;""),AND(LQ13&gt;=LS$32,LR13&gt;=LS$36,LQ13&lt;&gt;""),AND(MQ13&gt;=MU$32,MR13&gt;=MU$36,MQ13&lt;&gt;""),AND(MS13&gt;=MU$32,MT13&gt;=MU$36,MS13&lt;&gt;""),AND(NS13&gt;=NW$32,NT13&gt;=NW$36,NS13&lt;&gt;""),AND(NU13&gt;=NW$32,NV13&gt;=NW$36,NU13&lt;&gt;""),AND(OU13&gt;=OY$32,OV13&gt;=OY$36,OU13&lt;&gt;""),AND(OW13&gt;=OY$32,OX13&gt;=OY$36,OW13&lt;&gt;""),AND(PW13&gt;=QA$32,PX13&gt;=QA$36,PW13&lt;&gt;""),AND(PY13&gt;=QA$32,PZ13&gt;=QA$36,PY13&lt;&gt;""),AND(QY13&gt;=RC$32,QZ13&gt;=RC$36,QY13&lt;&gt;""),AND(RA13&gt;=RC$32,RB13&gt;=RC$36,RA13&lt;&gt;""),AND(SA13&gt;=SE$32,SB13&gt;=SE$36,SA13&lt;&gt;""),AND(SC13&gt;=SE$32,SD13&gt;=SE$36,SC13&lt;&gt;""),AND(TC13&gt;=TG$32,TD13&gt;=TG$36,TC13&lt;&gt;""),AND(TE13&gt;=TG$32,TF13&gt;=TG$36,TE13&lt;&gt;"")),"Merit",IF(OR(AND(AQ13&gt;=AU$31,AR13&gt;=AU$35,AQ13&lt;&gt;"",AM13=""),AND(AS13&gt;=AU$31,AT13&gt;=AU$35,AS13&lt;&gt;"",AM13=""),AND(BT13&gt;=BX$31,BU13&gt;=BX$35,BT13&lt;&gt;"",BP13=""),AND(BV13&gt;=BX$31,BW13&gt;=BX$35,BV13&lt;&gt;"",BP13=""),AND(CW13&gt;=DA$31,CX13&gt;=DA$35,CW13&lt;&gt;"",CS13=""),AND(CY13&gt;=DA$31,CZ13&gt;=DA$35,CY13&lt;&gt;"",CS13=""),AND(EA13&gt;=EE$31,EB13&gt;=EE$35,EA13&lt;&gt;""),AND(EC13&gt;=EE$31,ED13&gt;=EE$35,EC13&lt;&gt;""),AND(FC13&gt;=FG$31,FD13&gt;=FG$35,FC13&lt;&gt;""),AND(FE13&gt;=FG$31,FF13&gt;=FG$35,FE13&lt;&gt;""),AND(GE13&gt;=GI$31,GF13&gt;=GI$35,GE13&lt;&gt;""),AND(GG13&gt;=GI$31,GH13&gt;=GI$35,GG13&lt;&gt;""),AND(HG13&gt;=HK$31,HH13&gt;=HK$35,HG13&lt;&gt;""),AND(HI13&gt;=HK$31,HJ13&gt;=HK$35,HI13&lt;&gt;""),AND(II13&gt;=IM$31,IJ13&gt;=IM$35,II13&lt;&gt;""),AND(IK13&gt;=IM$31,IL13&gt;=IM$35,IK13&lt;&gt;""),AND(JK13&gt;=JO$31,JL13&gt;=JO$35,JK13&lt;&gt;""),AND(JM13&gt;=JO$31,JN13&gt;=JO$35,JM13&lt;&gt;""),AND(KM13&gt;=KQ$31,KN13&gt;=KQ$35,KM13&lt;&gt;""),AND(KO13&gt;=KQ$31,KP13&gt;=KQ$35,KO13&lt;&gt;""),AND(LO13&gt;=LS$31,LP13&gt;=LS$35,LO13&lt;&gt;""),AND(LQ13&gt;=LS$31,LR13&gt;=LS$35,LQ13&lt;&gt;""),AND(MQ13&gt;=MU$31,MR13&gt;=MU$35,MQ13&lt;&gt;""),AND(MS13&gt;=MU$31,MT13&gt;=MU$35,MS13&lt;&gt;""),AND(NS13&gt;=NW$31,NT13&gt;=NW$35,NS13&lt;&gt;""),AND(NU13&gt;=NW$31,NV13&gt;=NW$35,NU13&lt;&gt;""),AND(OU13&gt;=OY$31,OV13&gt;=OY$35,OU13&lt;&gt;""),AND(OW13&gt;=OY$31,OX13&gt;=OY$35,OW13&lt;&gt;""),AND(PW13&gt;=QA$31,PX13&gt;=QA$35,PW13&lt;&gt;""),AND(PY13&gt;=QA$31,PZ13&gt;=QA$35,PY13&lt;&gt;""),AND(QY13&gt;=RC$31,QZ13&gt;=RC$35,QY13&lt;&gt;""),AND(RA13&gt;=RC$31,RB13&gt;=RC$35,RA13&lt;&gt;""),AND(SA13&gt;=SE$31,SB13&gt;=SE$35,SA13&lt;&gt;""),AND(SC13&gt;=SE$31,SD13&gt;=SE$35,SC13&lt;&gt;""),AND(TC13&gt;=TG$31,TD13&gt;=TG$35,TC13&lt;&gt;""),AND(TE13&gt;=TG$31,TF13&gt;=TG$35,TE13&lt;&gt;"")),"Excellence",IF(I13="P","Worlds Team",IF(F13="P","National Team","")))))</f>
        <v>Merit</v>
      </c>
      <c r="I13" s="3" t="str">
        <f>IF(OR(AND(AQ13&gt;=AU$30,AR13&gt;=AU$34,AQ13&lt;&gt;"",AM13=""),AND(AS13&gt;=AU$30,AT13&gt;=AU$34,AS13&lt;&gt;"",AM13=""),AND(BT13&gt;=BX$30,BU13&gt;=BX$34,BT13&lt;&gt;"",BP13=""),AND(BV13&gt;=BX$30,BW13&gt;=BX$34,BV13&lt;&gt;"",BP13=""),AND(CW13&gt;=DA$30,CX13&gt;=DA$34,CW13&lt;&gt;"",CS13=""),AND(CY13&gt;=DA$30,CZ13&gt;=DA$34,CY13&lt;&gt;"",CS13=""),AND(EA13&gt;=EE$30,EB13&gt;=EE$34,EA13&lt;&gt;""),AND(EC13&gt;=EE$30,ED13&gt;=EE$34,EC13&lt;&gt;""),AND(FC13&gt;=FG$30,FD13&gt;=FG$34,FC13&lt;&gt;""),AND(FE13&gt;=FG$30,FF13&gt;=FG$34,FE13&lt;&gt;""),AND(GE13&gt;=GI$30,GF13&gt;=GI$34,GE13&lt;&gt;""),AND(GG13&gt;=GI$30,GH13&gt;=GI$34,GG13&lt;&gt;""),AND(HG13&gt;=HK$30,HH13&gt;=HK$34,HG13&lt;&gt;""),AND(HI13&gt;=HK$30,HJ13&gt;=HK$34,HI13&lt;&gt;""),AND(II13&gt;=IM$30,IJ13&gt;=IM$34,II13&lt;&gt;""),AND(IK13&gt;=IM$30,IL13&gt;=IM$34,IK13&lt;&gt;""),AND(JK13&gt;=JO$30,JL13&gt;=JO$34,JK13&lt;&gt;""),AND(JM13&gt;=JO$30,JN13&gt;=JO$34,JM13&lt;&gt;""),AND(KM13&gt;=KQ$30,KN13&gt;=KQ$34,KM13&lt;&gt;""),AND(KO13&gt;=KQ$30,KP13&gt;=KQ$34,KO13&lt;&gt;""),AND(LO13&gt;=LS$30,LP13&gt;=LS$34,LO13&lt;&gt;""),AND(LQ13&gt;=LS$30,LR13&gt;=LS$34,LQ13&lt;&gt;""),AND(MQ13&gt;=MU$30,MR13&gt;=MU$34,MQ13&lt;&gt;""),AND(MS13&gt;=MU$30,MT13&gt;=MU$34,MS13&lt;&gt;""),AND(NS13&gt;=NW$30,NT13&gt;=NW$34,NS13&lt;&gt;""),AND(NU13&gt;=NW$30,NV13&gt;=NW$34,NU13&lt;&gt;""),AND(OU13&gt;=OY$30,OV13&gt;=OY$34,OU13&lt;&gt;""),AND(OW13&gt;=OY$30,OX13&gt;=OY$34,OW13&lt;&gt;""),AND(PW13&gt;=QA$30,PX13&gt;=QA$34,PW13&lt;&gt;""),AND(PY13&gt;=QA$30,PZ13&gt;=QA$34,PY13&lt;&gt;""),AND(QY13&gt;=RC$30,QZ13&gt;=RC$34,QY13&lt;&gt;""),AND(RA13&gt;=RC$30,RB13&gt;=RC$34,RA13&lt;&gt;""),AND(SA13&gt;=SE$30,SB13&gt;=SE$34,SA13&lt;&gt;""),AND(SC13&gt;=SE$30,SD13&gt;=SE$34,SC13&lt;&gt;""),AND(TC13&gt;=TG$30,TD13&gt;=TG$34,TC13&lt;&gt;""),AND(TE13&gt;=TG$30,TF13&gt;=TG$34,TE13&lt;&gt;"")),"P","")</f>
        <v>P</v>
      </c>
      <c r="J13" s="8">
        <f>IF(COUNT(AO13,BR13,CU13)&gt;0,LARGE((AO13,BR13,CU13),1),0)</f>
        <v>51.1</v>
      </c>
      <c r="K13" s="8" t="str">
        <f>IF(J13=0,"",IF(J13=CU13,$BY$1,IF(J13=BR13,$AV$1,IF(J13=AO13,$S$1,""))))</f>
        <v>2025 Elite Canada</v>
      </c>
      <c r="L13" s="8">
        <f>IF(COUNT(AO13,BR13,CU13)&gt;1,LARGE((AO13,BR13,CU13),2),0)</f>
        <v>43.9</v>
      </c>
      <c r="M13" s="8" t="str">
        <f>IF(K13=0,"",IF(AND(L13=J13,L13=AO13,K13=BR13),$S$1,IF(AND(L13=J13,L13=AO13,L13=CU13),$S$1,IF(AND(L13=J13,L13=CU13,L13=BR13),$AV$1,IF(L13=CU13,$BY$1,IF(L13=BR13,$AV$1,IF(L13=AO13,$S$1,"")))))))</f>
        <v>2025 Nationals</v>
      </c>
      <c r="N13" s="8">
        <f>IF(MAX(AT13,BW13,CZ13)&gt;0,MAX(AT13,BW13,CZ13),0)</f>
        <v>44.099999999999994</v>
      </c>
      <c r="O13" s="8" t="str">
        <f>IF(N13=0,"",IF(N13=CZ13,$BY$1,IF(N13=BW13,$AV$1,IF(N13=AT13,$S$1,""))))</f>
        <v>2025 Elite Canada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18.399999999999999</v>
      </c>
      <c r="T13" s="19">
        <v>6.8</v>
      </c>
      <c r="U13" s="19">
        <v>0</v>
      </c>
      <c r="V13" s="19">
        <v>0.3</v>
      </c>
      <c r="W13" s="19">
        <v>0</v>
      </c>
      <c r="X13" s="19">
        <v>0</v>
      </c>
      <c r="Y13" s="19">
        <v>0</v>
      </c>
      <c r="Z13" s="19">
        <v>0</v>
      </c>
      <c r="AA13" s="19">
        <v>19.100000000000001</v>
      </c>
      <c r="AB13" s="19">
        <v>5.6</v>
      </c>
      <c r="AC13" s="19">
        <v>0.6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>IF(SUM(T13,X13)&gt;0,SUM(T13,X13),"")</f>
        <v>6.8</v>
      </c>
      <c r="AO13" s="40">
        <f>IF(SUM(S13:T13,V13:X13,Z13)-U13-Y13&gt;0,SUM(S13:T13,V13:X13,Z13)-U13-Y13,"")</f>
        <v>25.5</v>
      </c>
      <c r="AP13" s="40">
        <f>IF(SUM(AA13:AB13,AD13)-AC13&gt;0,SUM(AA13:AB13,AD13)-AC13,"")</f>
        <v>24.1</v>
      </c>
      <c r="AQ13" s="40">
        <f>IF(SUM(T13,X13,AB13)&gt;0,SUM(T13,X13,AB13),"")</f>
        <v>12.399999999999999</v>
      </c>
      <c r="AR13" s="40">
        <f>IF(SUM(AO13,AP13)&gt;0,SUM(AO13,AP13),"")</f>
        <v>49.6</v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>
        <f>IF(SUM(AO13,AP13,AT13)&gt;0,SUM(AO13,AP13,AT13),"")</f>
        <v>49.6</v>
      </c>
      <c r="AV13" s="18">
        <v>19</v>
      </c>
      <c r="AW13" s="18">
        <v>6.8</v>
      </c>
      <c r="AX13" s="18">
        <v>0.2</v>
      </c>
      <c r="AY13" s="18">
        <v>0.3</v>
      </c>
      <c r="AZ13" s="18">
        <v>18.8</v>
      </c>
      <c r="BA13" s="18">
        <v>6.4</v>
      </c>
      <c r="BB13" s="18">
        <v>0</v>
      </c>
      <c r="BC13" s="18">
        <v>0</v>
      </c>
      <c r="BD13" s="18"/>
      <c r="BE13" s="18"/>
      <c r="BF13" s="18"/>
      <c r="BG13" s="18"/>
      <c r="BH13" s="18">
        <v>18.8</v>
      </c>
      <c r="BI13" s="18">
        <v>6.8</v>
      </c>
      <c r="BJ13" s="18">
        <v>0.2</v>
      </c>
      <c r="BK13" s="18">
        <v>0.3</v>
      </c>
      <c r="BL13" s="18">
        <v>15.6</v>
      </c>
      <c r="BM13" s="18">
        <v>2.8</v>
      </c>
      <c r="BN13" s="18">
        <v>0</v>
      </c>
      <c r="BO13" s="18">
        <v>0</v>
      </c>
      <c r="BP13" s="28"/>
      <c r="BQ13" s="11">
        <f>IF(SUM(AW13,BA13)&gt;0,SUM(AW13,BA13),"")</f>
        <v>13.2</v>
      </c>
      <c r="BR13" s="11">
        <f>IF(SUM(AV13:AW13,AY13:BA13,BC13)-AX13-BB13&gt;0,SUM(AV13:AW13,AY13:BA13,BC13)-AX13-BB13,"")</f>
        <v>51.1</v>
      </c>
      <c r="BS13" s="11" t="str">
        <f>IF(SUM(BD13:BE13,BG13)-BF13&gt;0,SUM(BD13:BE13,BG13)-BF13,"")</f>
        <v/>
      </c>
      <c r="BT13" s="11">
        <f>IF(SUM(AW13,BA13,BE13)&gt;0,SUM(AW13,BA13,BE13),"")</f>
        <v>13.2</v>
      </c>
      <c r="BU13" s="11">
        <f>IF(SUM(BR13,BS13)&gt;0,SUM(BR13,BS13),"")</f>
        <v>51.1</v>
      </c>
      <c r="BV13" s="11">
        <f>IF(SUM(BI13,BM13)&gt;0,SUM(BI13,BM13),"")</f>
        <v>9.6</v>
      </c>
      <c r="BW13" s="11">
        <f>IF(SUM(BH13:BI13,BK13:BM13,BO13)-SUM(BJ13,BN13)&gt;0,SUM(BH13:BI13,BK13:BM13,BO13)-SUM(BJ13,BN13),"")</f>
        <v>44.099999999999994</v>
      </c>
      <c r="BX13" s="11">
        <f>IF(SUM(BR13,BS13,BW13)&gt;0,SUM(BR13,BS13,BW13),"")</f>
        <v>95.199999999999989</v>
      </c>
      <c r="BY13" s="19">
        <v>15.7</v>
      </c>
      <c r="BZ13" s="19">
        <v>2.4</v>
      </c>
      <c r="CA13" s="19">
        <v>0</v>
      </c>
      <c r="CB13" s="19">
        <v>0</v>
      </c>
      <c r="CC13" s="19">
        <v>18.3</v>
      </c>
      <c r="CD13" s="19">
        <v>7.2</v>
      </c>
      <c r="CE13" s="19">
        <v>0</v>
      </c>
      <c r="CF13" s="19">
        <v>0.3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9.6</v>
      </c>
      <c r="CU13" s="40">
        <f>IF(SUM(BY13:BZ13,CB13:CD13,CF13)-CA13-CE13&gt;0,SUM(BY13:BZ13,CB13:CD13,CF13)-CA13-CE13,"")</f>
        <v>43.9</v>
      </c>
      <c r="CV13" s="40" t="str">
        <f>IF(SUM(CG13:CH13,CJ13)-CI13&gt;0,SUM(CG13:CH13,CJ13)-CI13,"")</f>
        <v/>
      </c>
      <c r="CW13" s="40">
        <f>IF(SUM(BZ13,CD13,CH13)&gt;0,SUM(BZ13,CD13,CH13),"")</f>
        <v>9.6</v>
      </c>
      <c r="CX13" s="40">
        <f>IF(SUM(CU13,CV13)&gt;0,SUM(CU13,CV13),"")</f>
        <v>43.9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43.9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>
        <v>15.6</v>
      </c>
      <c r="DE13" s="17">
        <v>2.4</v>
      </c>
      <c r="DF13" s="17">
        <v>0</v>
      </c>
      <c r="DG13" s="17">
        <v>0</v>
      </c>
      <c r="DH13" s="17">
        <v>18.7</v>
      </c>
      <c r="DI13" s="17">
        <v>6.4</v>
      </c>
      <c r="DJ13" s="17">
        <v>0</v>
      </c>
      <c r="DK13" s="17">
        <v>0</v>
      </c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>
        <f>IF(SUM(DE13,DI13)&gt;0,SUM(DE13,DI13),"")</f>
        <v>8.8000000000000007</v>
      </c>
      <c r="DY13" s="40">
        <f>IF(SUM(DD13:DE13,DG13:DI13,DK13)-DF13-DJ13&gt;0,SUM(DD13:DE13,DG13:DI13,DK13)-DF13-DJ13,"")</f>
        <v>43.1</v>
      </c>
      <c r="DZ13" s="40" t="str">
        <f>IF(SUM(DL13:DM13,DO13)-DN13&gt;0,SUM(DL13:DM13,DO13)-DN13,"")</f>
        <v/>
      </c>
      <c r="EA13" s="40">
        <f>IF(SUM(DE13,DI13,DM13)&gt;0,SUM(DE13,DI13,DM13),"")</f>
        <v>8.8000000000000007</v>
      </c>
      <c r="EB13" s="40">
        <f>IF(SUM(DY13,DZ13)&gt;0,SUM(DY13,DZ13),"")</f>
        <v>43.1</v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>
        <f>IF(SUM(DY13,DZ13,ED13)&gt;0,SUM(DY13,DZ13,ED13),"")</f>
        <v>43.1</v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17.350000000000001</v>
      </c>
      <c r="TI13" s="26">
        <f>IF($CS13="P",BZ13,(BZ13+AW13)/2)</f>
        <v>4.5999999999999996</v>
      </c>
      <c r="TJ13" s="26">
        <f>IF($CS13="P",CA13,(CA13+AX13)/2)</f>
        <v>0.1</v>
      </c>
      <c r="TK13" s="26">
        <f>IF($CS13="P",CB13,(CB13+AY13)/2)</f>
        <v>0.15</v>
      </c>
      <c r="TL13" s="26">
        <f>IF($CS13="P",CC13,(CC13+AZ13)/2)</f>
        <v>18.55</v>
      </c>
      <c r="TM13" s="26">
        <f>IF($CS13="P",CD13,(CD13+BA13)/2)</f>
        <v>6.8000000000000007</v>
      </c>
      <c r="TN13" s="26">
        <f>IF($CS13="P",CE13,(CE13+BB13)/2)</f>
        <v>0</v>
      </c>
      <c r="TO13" s="26">
        <f>IF($CS13="P",CF13,(CF13+BC13)/2)</f>
        <v>0.15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9.4</v>
      </c>
      <c r="TU13" s="26">
        <f>IF($CS13="P",CL13,(CL13+BI13)/2)</f>
        <v>3.4</v>
      </c>
      <c r="TV13" s="26">
        <f>IF($CS13="P",CM13,(CM13+BJ13)/2)</f>
        <v>0.1</v>
      </c>
      <c r="TW13" s="26">
        <f>IF($CS13="P",CN13,(CN13+BK13)/2)</f>
        <v>0.15</v>
      </c>
      <c r="TX13" s="26">
        <f>IF($CS13="P",CO13,(CO13+BL13)/2)</f>
        <v>7.8</v>
      </c>
      <c r="TY13" s="26">
        <f>IF($CS13="P",CP13,(CP13+BM13)/2)</f>
        <v>1.4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11.4</v>
      </c>
      <c r="UD13" s="11">
        <f>IF(SUM(TH13:TI13,TK13:TM13,TO13)-TJ13-TN13&gt;0,SUM(TH13:TI13,TK13:TM13,TO13)-TJ13-TN13,"")</f>
        <v>47.5</v>
      </c>
      <c r="UE13" s="11" t="str">
        <f>IF(SUM(TP13:TQ13,TS13)-TR13&gt;0,SUM(TP13:TQ13,TS13)-TR13,"")</f>
        <v/>
      </c>
      <c r="UF13" s="11">
        <f>IF(SUM(TI13,TM13,TQ13)&gt;0,SUM(TI13,TM13,TQ13),"")</f>
        <v>11.4</v>
      </c>
      <c r="UG13" s="11">
        <f>IF(SUM(UD13,UE13)&gt;0,SUM(UD13,UE13),"")</f>
        <v>47.5</v>
      </c>
      <c r="UH13" s="11">
        <f>IF(SUM(TU13,TY13)&gt;0,SUM(TU13,TY13),"")</f>
        <v>4.8</v>
      </c>
      <c r="UI13" s="11">
        <f>IF(SUM(TT13:TU13,TW13:TY13,UA13)-SUM(TV13,TZ13)&gt;0,SUM(TT13:TU13,TW13:TY13,UA13)-SUM(TV13,TZ13),"")</f>
        <v>22.049999999999997</v>
      </c>
      <c r="UJ13" s="11">
        <f>IF(SUM(UD13,UE13,UI13)&gt;0,SUM(UD13,UE13,UI13),"")</f>
        <v>69.55</v>
      </c>
    </row>
    <row r="14" spans="1:556" x14ac:dyDescent="0.2">
      <c r="A14" s="4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>11</v>
      </c>
      <c r="B14" s="5" t="s">
        <v>83</v>
      </c>
      <c r="C14" s="4" t="s">
        <v>6</v>
      </c>
      <c r="D14" s="4">
        <v>2003</v>
      </c>
      <c r="E14" s="9">
        <f>SUM(J14:P14)+SUM(J14:M14)*0.0000001+SUM(J14)*0.0000000000001</f>
        <v>129.00000937000493</v>
      </c>
      <c r="F14" s="3" t="str">
        <f>IF(OR(AND(AN14&gt;=AU$29,AO14&gt;=AU$33,AN14&lt;&gt;"",AM14=""),AND(AS14&gt;=AU$29,AT14&gt;=AU$33,AS14&lt;&gt;"",AM14=""),AND(BQ14&gt;=BX$29,BR14&gt;=BX$33,BQ14&lt;&gt;"",BP14=""),AND(BV14&gt;=BX$29,BW14&gt;=BX$33,BV14&lt;&gt;"",BP14=""),AND(CT14&gt;=DA$29,CU14&gt;=DA$33,CT14&lt;&gt;"",CS14=""),AND(CY14&gt;=DA$29,CZ14&gt;=DA$33,CY14&lt;&gt;""),AND(DX14&gt;=EE$29,DY14&gt;=EE$33,DX14&lt;&gt;""),AND(EC14&gt;=EE$29,ED14&gt;=EE$33,EC14&lt;&gt;""),AND(EZ14&gt;=FG$29,FA14&gt;=FG$33,EZ14&lt;&gt;""),AND(FE14&gt;=FG$29,FF14&gt;=FG$33,FE14&lt;&gt;""),AND(GB14&gt;=GI$29,GC14&gt;=GI$33,GB14&lt;&gt;""),AND(GG14&gt;=GI$29,GH14&gt;=GI$33,GG14&lt;&gt;""),AND(HD14&gt;=HK$29,HE14&gt;=HK$33,HD14&lt;&gt;""),AND(HI14&gt;=HK$29,HJ14&gt;=HK$33,HI14&lt;&gt;""),AND(IF14&gt;=IM$29,IG14&gt;=IM$33,IF14&lt;&gt;""),AND(IK14&gt;=IM$29,IL14&gt;=IM$33,IK14&lt;&gt;""),AND(JH14&gt;=JO$29,JI14&gt;=JO$33,JH14&lt;&gt;""),AND(JM14&gt;=JO$29,JN14&gt;=JO$33,JM14&lt;&gt;""),AND(KJ14&gt;=KQ$29,KK14&gt;=KQ$33,KJ14&lt;&gt;""),AND(KO14&gt;=KQ$29,KP14&gt;=KQ$33,KO14&lt;&gt;""),AND(LL14&gt;=LS$29,LM14&gt;=LS$33,LL14&lt;&gt;""),AND(LQ14&gt;=LS$29,LR14&gt;=LS$33,LQ14&lt;&gt;""),AND(MN14&gt;=MU$29,MO14&gt;=MU$33,MN14&lt;&gt;""),AND(MS14&gt;=MU$29,MT14&gt;=MU$33,MS14&lt;&gt;""),AND(NP14&gt;=NW$29,NQ14&gt;=NW$33,NP14&lt;&gt;""),AND(NU14&gt;=NW$29,NV14&gt;=NW$33,NU14&lt;&gt;""),AND(OR14&gt;=OY$29,OS14&gt;=OY$33,OR14&lt;&gt;""),AND(OW14&gt;=OY$29,OX14&gt;=OY$33,OW14&lt;&gt;""),AND(PT14&gt;=QA$29,PU14&gt;=QA$33,PT14&lt;&gt;""),AND(PY14&gt;=QA$29,PZ14&gt;=QA$33,PY14&lt;&gt;""),AND(QV14&gt;=RC$29,QW14&gt;=RC$33,QV14&lt;&gt;""),AND(RA14&gt;=RC$29,RB14&gt;=RC$33,RA14&lt;&gt;""),AND(RX14&gt;=SE$29,RY14&gt;=SE$33,RX14&lt;&gt;""),AND(SC14&gt;=SE$29,SD14&gt;=SE$33,SC14&lt;&gt;""),AND(SZ14&gt;=TG$29,TA14&gt;=TG$33,SZ14&lt;&gt;""),AND(TF14&gt;=TG$29,TG14&gt;=TG$33,TF14&lt;&gt;"")),"P","")</f>
        <v>P</v>
      </c>
      <c r="G14" s="3" t="str">
        <f>IF(OR(AND(AO14&gt;=AU$33,AO14&lt;&gt;"",AM14=""),AND(AT14&gt;=AU$33,AT14&lt;&gt;"",AM14=""),AND(BR14&gt;=BX$33,BR14&lt;&gt;"",BP14=""),AND(BW14&gt;=BX$33,BW14&lt;&gt;"",BP14=""),AND(CU14&gt;=DA$33,CU14&lt;&gt;"",CS14=""),AND(CZ14&gt;=DA$33,CZ14&lt;&gt;"",CS14=""),AND(DY14&gt;=EE$33,DY14&lt;&gt;""),AND(ED14&gt;=EE$33,ED14&lt;&gt;""),AND(FA14&gt;=FG$33,FA14&lt;&gt;""),AND(FF14&gt;=FG$33,FF14&lt;&gt;""),AND(GC14&gt;=GI$33,GC14&lt;&gt;""),AND(GH14&gt;=GI$33,GH14&lt;&gt;""),AND(HE14&gt;=HK$33,HE14&lt;&gt;""),AND(HJ14&gt;=HK$33,HJ14&lt;&gt;""),AND(IG14&gt;=IM$33,IG14&lt;&gt;""),AND(IL14&gt;=IM$33,IL14&lt;&gt;""),AND(JI14&gt;=JO$33,JI14&lt;&gt;""),AND(JN14&gt;=JO$33,JN14&lt;&gt;""),AND(KK14&gt;=KQ$33,KK14&lt;&gt;""),AND(KP14&gt;=KQ$33,KP14&lt;&gt;""),AND(LM14&gt;=LS$33,LM14&lt;&gt;""),AND(LR14&gt;=LS$33,LR14&lt;&gt;""),AND(MO14&gt;=MU$33,MO14&lt;&gt;""),AND(MT14&gt;=MU$33,MT14&lt;&gt;""),AND(NQ14&gt;=NW$33,NQ14&lt;&gt;""),AND(NV14&gt;=NW$33,NV14&lt;&gt;""),AND(OS14&gt;=OY$33,OS14&lt;&gt;""),AND(OX14&gt;=OY$33,OX14&lt;&gt;""),AND(PU14&gt;=QA$33,PU14&lt;&gt;""),AND(PZ14&gt;=QA$33,PZ14&lt;&gt;""),AND(QW14&gt;=RC$33,QW14&lt;&gt;""),AND(RB14&gt;=RC$33,RB14&lt;&gt;""),AND(RY14&gt;=SE$33,RY14&lt;&gt;""),AND(SD14&gt;=SE$33,SD14&lt;&gt;""),AND(TA14&gt;=TG$33,TA14&lt;&gt;""),AND(TG14&gt;=TG$33,TG14&lt;&gt;"")),"P","")</f>
        <v>P</v>
      </c>
      <c r="H14" s="36" t="str">
        <f>IF(AND(G14="P",F14=""),"No DD",IF(OR(AND(AQ14&gt;=AU$32,AR14&gt;=AU$36,AQ14&lt;&gt;"",AM14=""),AND(AS14&gt;=AU$32,AT14&gt;=AU$36,AS14&lt;&gt;"",AM14=""),AND(BT14&gt;=BX$32,BU14&gt;=BX$36,BT14&lt;&gt;"",BP14=""),AND(BV14&gt;=BX$32,BW14&gt;=BX$36,BV14&lt;&gt;"",BP14=""),AND(CW14&gt;=DA$32,CX14&gt;=DA$36,CW14&lt;&gt;"",CS14=""),AND(CY14&gt;=DA$32,CZ14&gt;=DA$36,CY14&lt;&gt;"",CS14=""),AND(EA14&gt;=EE$32,EB14&gt;=EE$36,EA14&lt;&gt;""),AND(EC14&gt;=EE$32,ED14&gt;=EE$36,EC14&lt;&gt;""),AND(FC14&gt;=FG$32,FD14&gt;=FG$36,FC14&lt;&gt;""),AND(FE14&gt;=FG$32,FF14&gt;=FG$36,FE14&lt;&gt;""),AND(GE14&gt;=GI$32,GF14&gt;=GI$36,GE14&lt;&gt;""),AND(GG14&gt;=GI$32,GH14&gt;=GI$36,GG14&lt;&gt;""),AND(HG14&gt;=HK$32,HH14&gt;=HK$36,HG14&lt;&gt;""),AND(HI14&gt;=HK$32,HJ14&gt;=HK$36,HI14&lt;&gt;""),AND(II14&gt;=IM$32,IJ14&gt;=IM$36,II14&lt;&gt;""),AND(IK14&gt;=IM$32,IL14&gt;=IM$36,IK14&lt;&gt;""),AND(JK14&gt;=JO$32,JL14&gt;=JO$36,JK14&lt;&gt;""),AND(JM14&gt;=JO$32,JN14&gt;=JO$36,JM14&lt;&gt;""),AND(KM14&gt;=KQ$32,KN14&gt;=KQ$36,KM14&lt;&gt;""),AND(KO14&gt;=KQ$32,KP14&gt;=KQ$36,KO14&lt;&gt;""),AND(LO14&gt;=LS$32,LP14&gt;=LS$36,LO14&lt;&gt;""),AND(LQ14&gt;=LS$32,LR14&gt;=LS$36,LQ14&lt;&gt;""),AND(MQ14&gt;=MU$32,MR14&gt;=MU$36,MQ14&lt;&gt;""),AND(MS14&gt;=MU$32,MT14&gt;=MU$36,MS14&lt;&gt;""),AND(NS14&gt;=NW$32,NT14&gt;=NW$36,NS14&lt;&gt;""),AND(NU14&gt;=NW$32,NV14&gt;=NW$36,NU14&lt;&gt;""),AND(OU14&gt;=OY$32,OV14&gt;=OY$36,OU14&lt;&gt;""),AND(OW14&gt;=OY$32,OX14&gt;=OY$36,OW14&lt;&gt;""),AND(PW14&gt;=QA$32,PX14&gt;=QA$36,PW14&lt;&gt;""),AND(PY14&gt;=QA$32,PZ14&gt;=QA$36,PY14&lt;&gt;""),AND(QY14&gt;=RC$32,QZ14&gt;=RC$36,QY14&lt;&gt;""),AND(RA14&gt;=RC$32,RB14&gt;=RC$36,RA14&lt;&gt;""),AND(SA14&gt;=SE$32,SB14&gt;=SE$36,SA14&lt;&gt;""),AND(SC14&gt;=SE$32,SD14&gt;=SE$36,SC14&lt;&gt;""),AND(TC14&gt;=TG$32,TD14&gt;=TG$36,TC14&lt;&gt;""),AND(TE14&gt;=TG$32,TF14&gt;=TG$36,TE14&lt;&gt;"")),"Merit",IF(OR(AND(AQ14&gt;=AU$31,AR14&gt;=AU$35,AQ14&lt;&gt;"",AM14=""),AND(AS14&gt;=AU$31,AT14&gt;=AU$35,AS14&lt;&gt;"",AM14=""),AND(BT14&gt;=BX$31,BU14&gt;=BX$35,BT14&lt;&gt;"",BP14=""),AND(BV14&gt;=BX$31,BW14&gt;=BX$35,BV14&lt;&gt;"",BP14=""),AND(CW14&gt;=DA$31,CX14&gt;=DA$35,CW14&lt;&gt;"",CS14=""),AND(CY14&gt;=DA$31,CZ14&gt;=DA$35,CY14&lt;&gt;"",CS14=""),AND(EA14&gt;=EE$31,EB14&gt;=EE$35,EA14&lt;&gt;""),AND(EC14&gt;=EE$31,ED14&gt;=EE$35,EC14&lt;&gt;""),AND(FC14&gt;=FG$31,FD14&gt;=FG$35,FC14&lt;&gt;""),AND(FE14&gt;=FG$31,FF14&gt;=FG$35,FE14&lt;&gt;""),AND(GE14&gt;=GI$31,GF14&gt;=GI$35,GE14&lt;&gt;""),AND(GG14&gt;=GI$31,GH14&gt;=GI$35,GG14&lt;&gt;""),AND(HG14&gt;=HK$31,HH14&gt;=HK$35,HG14&lt;&gt;""),AND(HI14&gt;=HK$31,HJ14&gt;=HK$35,HI14&lt;&gt;""),AND(II14&gt;=IM$31,IJ14&gt;=IM$35,II14&lt;&gt;""),AND(IK14&gt;=IM$31,IL14&gt;=IM$35,IK14&lt;&gt;""),AND(JK14&gt;=JO$31,JL14&gt;=JO$35,JK14&lt;&gt;""),AND(JM14&gt;=JO$31,JN14&gt;=JO$35,JM14&lt;&gt;""),AND(KM14&gt;=KQ$31,KN14&gt;=KQ$35,KM14&lt;&gt;""),AND(KO14&gt;=KQ$31,KP14&gt;=KQ$35,KO14&lt;&gt;""),AND(LO14&gt;=LS$31,LP14&gt;=LS$35,LO14&lt;&gt;""),AND(LQ14&gt;=LS$31,LR14&gt;=LS$35,LQ14&lt;&gt;""),AND(MQ14&gt;=MU$31,MR14&gt;=MU$35,MQ14&lt;&gt;""),AND(MS14&gt;=MU$31,MT14&gt;=MU$35,MS14&lt;&gt;""),AND(NS14&gt;=NW$31,NT14&gt;=NW$35,NS14&lt;&gt;""),AND(NU14&gt;=NW$31,NV14&gt;=NW$35,NU14&lt;&gt;""),AND(OU14&gt;=OY$31,OV14&gt;=OY$35,OU14&lt;&gt;""),AND(OW14&gt;=OY$31,OX14&gt;=OY$35,OW14&lt;&gt;""),AND(PW14&gt;=QA$31,PX14&gt;=QA$35,PW14&lt;&gt;""),AND(PY14&gt;=QA$31,PZ14&gt;=QA$35,PY14&lt;&gt;""),AND(QY14&gt;=RC$31,QZ14&gt;=RC$35,QY14&lt;&gt;""),AND(RA14&gt;=RC$31,RB14&gt;=RC$35,RA14&lt;&gt;""),AND(SA14&gt;=SE$31,SB14&gt;=SE$35,SA14&lt;&gt;""),AND(SC14&gt;=SE$31,SD14&gt;=SE$35,SC14&lt;&gt;""),AND(TC14&gt;=TG$31,TD14&gt;=TG$35,TC14&lt;&gt;""),AND(TE14&gt;=TG$31,TF14&gt;=TG$35,TE14&lt;&gt;"")),"Excellence",IF(I14="P","Worlds Team",IF(F14="P","National Team","")))))</f>
        <v>Excellence</v>
      </c>
      <c r="I14" s="3" t="str">
        <f>IF(OR(AND(AQ14&gt;=AU$30,AR14&gt;=AU$34,AQ14&lt;&gt;"",AM14=""),AND(AS14&gt;=AU$30,AT14&gt;=AU$34,AS14&lt;&gt;"",AM14=""),AND(BT14&gt;=BX$30,BU14&gt;=BX$34,BT14&lt;&gt;"",BP14=""),AND(BV14&gt;=BX$30,BW14&gt;=BX$34,BV14&lt;&gt;"",BP14=""),AND(CW14&gt;=DA$30,CX14&gt;=DA$34,CW14&lt;&gt;"",CS14=""),AND(CY14&gt;=DA$30,CZ14&gt;=DA$34,CY14&lt;&gt;"",CS14=""),AND(EA14&gt;=EE$30,EB14&gt;=EE$34,EA14&lt;&gt;""),AND(EC14&gt;=EE$30,ED14&gt;=EE$34,EC14&lt;&gt;""),AND(FC14&gt;=FG$30,FD14&gt;=FG$34,FC14&lt;&gt;""),AND(FE14&gt;=FG$30,FF14&gt;=FG$34,FE14&lt;&gt;""),AND(GE14&gt;=GI$30,GF14&gt;=GI$34,GE14&lt;&gt;""),AND(GG14&gt;=GI$30,GH14&gt;=GI$34,GG14&lt;&gt;""),AND(HG14&gt;=HK$30,HH14&gt;=HK$34,HG14&lt;&gt;""),AND(HI14&gt;=HK$30,HJ14&gt;=HK$34,HI14&lt;&gt;""),AND(II14&gt;=IM$30,IJ14&gt;=IM$34,II14&lt;&gt;""),AND(IK14&gt;=IM$30,IL14&gt;=IM$34,IK14&lt;&gt;""),AND(JK14&gt;=JO$30,JL14&gt;=JO$34,JK14&lt;&gt;""),AND(JM14&gt;=JO$30,JN14&gt;=JO$34,JM14&lt;&gt;""),AND(KM14&gt;=KQ$30,KN14&gt;=KQ$34,KM14&lt;&gt;""),AND(KO14&gt;=KQ$30,KP14&gt;=KQ$34,KO14&lt;&gt;""),AND(LO14&gt;=LS$30,LP14&gt;=LS$34,LO14&lt;&gt;""),AND(LQ14&gt;=LS$30,LR14&gt;=LS$34,LQ14&lt;&gt;""),AND(MQ14&gt;=MU$30,MR14&gt;=MU$34,MQ14&lt;&gt;""),AND(MS14&gt;=MU$30,MT14&gt;=MU$34,MS14&lt;&gt;""),AND(NS14&gt;=NW$30,NT14&gt;=NW$34,NS14&lt;&gt;""),AND(NU14&gt;=NW$30,NV14&gt;=NW$34,NU14&lt;&gt;""),AND(OU14&gt;=OY$30,OV14&gt;=OY$34,OU14&lt;&gt;""),AND(OW14&gt;=OY$30,OX14&gt;=OY$34,OW14&lt;&gt;""),AND(PW14&gt;=QA$30,PX14&gt;=QA$34,PW14&lt;&gt;""),AND(PY14&gt;=QA$30,PZ14&gt;=QA$34,PY14&lt;&gt;""),AND(QY14&gt;=RC$30,QZ14&gt;=RC$34,QY14&lt;&gt;""),AND(RA14&gt;=RC$30,RB14&gt;=RC$34,RA14&lt;&gt;""),AND(SA14&gt;=SE$30,SB14&gt;=SE$34,SA14&lt;&gt;""),AND(SC14&gt;=SE$30,SD14&gt;=SE$34,SC14&lt;&gt;""),AND(TC14&gt;=TG$30,TD14&gt;=TG$34,TC14&lt;&gt;""),AND(TE14&gt;=TG$30,TF14&gt;=TG$34,TE14&lt;&gt;"")),"P","")</f>
        <v>P</v>
      </c>
      <c r="J14" s="8">
        <f>IF(COUNT(AO14,BR14,CU14)&gt;0,LARGE((AO14,BR14,CU14),1),0)</f>
        <v>49.4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44.300000000000004</v>
      </c>
      <c r="M14" s="8" t="str">
        <f>IF(K14=0,"",IF(AND(L14=J14,L14=AO14,K14=BR14),$S$1,IF(AND(L14=J14,L14=AO14,L14=CU14),$S$1,IF(AND(L14=J14,L14=CU14,L14=BR14),$AV$1,IF(L14=CU14,$BY$1,IF(L14=BR14,$AV$1,IF(L14=AO14,$S$1,"")))))))</f>
        <v>2025 Nationals</v>
      </c>
      <c r="N14" s="8">
        <f>IF(MAX(AT14,BW14,CZ14)&gt;0,MAX(AT14,BW14,CZ14),0)</f>
        <v>35.300000000000004</v>
      </c>
      <c r="O14" s="8" t="str">
        <f>IF(N14=0,"",IF(N14=CZ14,$BY$1,IF(N14=BW14,$AV$1,IF(N14=AT14,$S$1,""))))</f>
        <v>2025 Elite Canada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17.2</v>
      </c>
      <c r="T14" s="19">
        <v>2.4</v>
      </c>
      <c r="U14" s="19">
        <v>0</v>
      </c>
      <c r="V14" s="19">
        <v>0</v>
      </c>
      <c r="W14" s="19">
        <v>18.5</v>
      </c>
      <c r="X14" s="19">
        <v>5.6</v>
      </c>
      <c r="Y14" s="19">
        <v>0.2</v>
      </c>
      <c r="Z14" s="19">
        <v>0</v>
      </c>
      <c r="AA14" s="19">
        <v>18.899999999999999</v>
      </c>
      <c r="AB14" s="19">
        <v>3.1</v>
      </c>
      <c r="AC14" s="19">
        <v>1.2</v>
      </c>
      <c r="AD14" s="19">
        <v>0</v>
      </c>
      <c r="AE14" s="19">
        <v>17.399999999999999</v>
      </c>
      <c r="AF14" s="19">
        <v>2.8</v>
      </c>
      <c r="AG14" s="19">
        <v>0</v>
      </c>
      <c r="AH14" s="19">
        <v>0</v>
      </c>
      <c r="AI14" s="19">
        <v>0</v>
      </c>
      <c r="AJ14" s="19">
        <v>0</v>
      </c>
      <c r="AK14" s="19">
        <v>0</v>
      </c>
      <c r="AL14" s="19">
        <v>0</v>
      </c>
      <c r="AM14" s="27"/>
      <c r="AN14" s="40">
        <f>IF(SUM(T14,X14)&gt;0,SUM(T14,X14),"")</f>
        <v>8</v>
      </c>
      <c r="AO14" s="40">
        <f>IF(SUM(S14:T14,V14:X14,Z14)-U14-Y14&gt;0,SUM(S14:T14,V14:X14,Z14)-U14-Y14,"")</f>
        <v>43.499999999999993</v>
      </c>
      <c r="AP14" s="40">
        <f>IF(SUM(AA14:AB14,AD14)-AC14&gt;0,SUM(AA14:AB14,AD14)-AC14,"")</f>
        <v>20.8</v>
      </c>
      <c r="AQ14" s="40">
        <f>IF(SUM(T14,X14,AB14)&gt;0,SUM(T14,X14,AB14),"")</f>
        <v>11.1</v>
      </c>
      <c r="AR14" s="40">
        <f>IF(SUM(AO14,AP14)&gt;0,SUM(AO14,AP14),"")</f>
        <v>64.3</v>
      </c>
      <c r="AS14" s="40">
        <f>IF(SUM(AF14,AJ14)&gt;0,SUM(AF14,AJ14),"")</f>
        <v>2.8</v>
      </c>
      <c r="AT14" s="40">
        <f>IF(SUM(AE14:AF14,AH14:AJ14,AL14)-SUM(AG14,AK14)&gt;0,SUM(AE14:AF14,AH14:AJ14,AL14)-SUM(AG14,AK14),"")</f>
        <v>20.2</v>
      </c>
      <c r="AU14" s="40">
        <f>IF(SUM(AO14,AP14,AT14)&gt;0,SUM(AO14,AP14,AT14),"")</f>
        <v>84.5</v>
      </c>
      <c r="AV14" s="18">
        <v>18.100000000000001</v>
      </c>
      <c r="AW14" s="18">
        <v>6.8</v>
      </c>
      <c r="AX14" s="18">
        <v>0.2</v>
      </c>
      <c r="AY14" s="18">
        <v>0.3</v>
      </c>
      <c r="AZ14" s="18">
        <v>18.8</v>
      </c>
      <c r="BA14" s="18">
        <v>5.6</v>
      </c>
      <c r="BB14" s="18">
        <v>0</v>
      </c>
      <c r="BC14" s="18">
        <v>0</v>
      </c>
      <c r="BD14" s="18"/>
      <c r="BE14" s="18"/>
      <c r="BF14" s="18"/>
      <c r="BG14" s="18"/>
      <c r="BH14" s="18">
        <v>15.4</v>
      </c>
      <c r="BI14" s="18">
        <v>2.4</v>
      </c>
      <c r="BJ14" s="18">
        <v>0</v>
      </c>
      <c r="BK14" s="18">
        <v>0</v>
      </c>
      <c r="BL14" s="18">
        <v>17.899999999999999</v>
      </c>
      <c r="BM14" s="18">
        <v>0.6</v>
      </c>
      <c r="BN14" s="18">
        <v>1</v>
      </c>
      <c r="BO14" s="18">
        <v>0</v>
      </c>
      <c r="BP14" s="28"/>
      <c r="BQ14" s="11">
        <f>IF(SUM(AW14,BA14)&gt;0,SUM(AW14,BA14),"")</f>
        <v>12.399999999999999</v>
      </c>
      <c r="BR14" s="11">
        <f>IF(SUM(AV14:AW14,AY14:BA14,BC14)-AX14-BB14&gt;0,SUM(AV14:AW14,AY14:BA14,BC14)-AX14-BB14,"")</f>
        <v>49.4</v>
      </c>
      <c r="BS14" s="11" t="str">
        <f>IF(SUM(BD14:BE14,BG14)-BF14&gt;0,SUM(BD14:BE14,BG14)-BF14,"")</f>
        <v/>
      </c>
      <c r="BT14" s="11">
        <f>IF(SUM(AW14,BA14,BE14)&gt;0,SUM(AW14,BA14,BE14),"")</f>
        <v>12.399999999999999</v>
      </c>
      <c r="BU14" s="11">
        <f>IF(SUM(BR14,BS14)&gt;0,SUM(BR14,BS14),"")</f>
        <v>49.4</v>
      </c>
      <c r="BV14" s="11">
        <f>IF(SUM(BI14,BM14)&gt;0,SUM(BI14,BM14),"")</f>
        <v>3</v>
      </c>
      <c r="BW14" s="11">
        <f>IF(SUM(BH14:BI14,BK14:BM14,BO14)-SUM(BJ14,BN14)&gt;0,SUM(BH14:BI14,BK14:BM14,BO14)-SUM(BJ14,BN14),"")</f>
        <v>35.300000000000004</v>
      </c>
      <c r="BX14" s="11">
        <f>IF(SUM(BR14,BS14,BW14)&gt;0,SUM(BR14,BS14,BW14),"")</f>
        <v>84.7</v>
      </c>
      <c r="BY14" s="19">
        <v>16.399999999999999</v>
      </c>
      <c r="BZ14" s="19">
        <v>4.8</v>
      </c>
      <c r="CA14" s="19">
        <v>0.8</v>
      </c>
      <c r="CB14" s="19">
        <v>0</v>
      </c>
      <c r="CC14" s="19">
        <v>18.5</v>
      </c>
      <c r="CD14" s="19">
        <v>5.6</v>
      </c>
      <c r="CE14" s="19">
        <v>0.2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>IF(SUM(BZ14,CD14)&gt;0,SUM(BZ14,CD14),"")</f>
        <v>10.399999999999999</v>
      </c>
      <c r="CU14" s="40">
        <f>IF(SUM(BY14:BZ14,CB14:CD14,CF14)-CA14-CE14&gt;0,SUM(BY14:BZ14,CB14:CD14,CF14)-CA14-CE14,"")</f>
        <v>44.300000000000004</v>
      </c>
      <c r="CV14" s="40" t="str">
        <f>IF(SUM(CG14:CH14,CJ14)-CI14&gt;0,SUM(CG14:CH14,CJ14)-CI14,"")</f>
        <v/>
      </c>
      <c r="CW14" s="40">
        <f>IF(SUM(BZ14,CD14,CH14)&gt;0,SUM(BZ14,CD14,CH14),"")</f>
        <v>10.399999999999999</v>
      </c>
      <c r="CX14" s="40">
        <f>IF(SUM(CU14,CV14)&gt;0,SUM(CU14,CV14),"")</f>
        <v>44.300000000000004</v>
      </c>
      <c r="CY14" s="40" t="str">
        <f>IF(SUM(CL14,CP14)&gt;0,SUM(CL14,CP14),"")</f>
        <v/>
      </c>
      <c r="CZ14" s="40" t="str">
        <f>IF(SUM(CK14:CL14,CN14:CP14,CR14)-SUM(CM14,CQ14)&gt;0,SUM(CK14:CL14,CN14:CP14,CR14)-SUM(CM14,CQ14),"")</f>
        <v/>
      </c>
      <c r="DA14" s="40">
        <f>IF(SUM(CU14,CV14,CZ14)&gt;0,SUM(CU14,CV14,CZ14),"")</f>
        <v>44.300000000000004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17.25</v>
      </c>
      <c r="TI14" s="26">
        <f>IF($CS14="P",BZ14,(BZ14+AW14)/2)</f>
        <v>5.8</v>
      </c>
      <c r="TJ14" s="26">
        <f>IF($CS14="P",CA14,(CA14+AX14)/2)</f>
        <v>0.5</v>
      </c>
      <c r="TK14" s="26">
        <f>IF($CS14="P",CB14,(CB14+AY14)/2)</f>
        <v>0.15</v>
      </c>
      <c r="TL14" s="26">
        <f>IF($CS14="P",CC14,(CC14+AZ14)/2)</f>
        <v>18.649999999999999</v>
      </c>
      <c r="TM14" s="26">
        <f>IF($CS14="P",CD14,(CD14+BA14)/2)</f>
        <v>5.6</v>
      </c>
      <c r="TN14" s="26">
        <f>IF($CS14="P",CE14,(CE14+BB14)/2)</f>
        <v>0.1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7.7</v>
      </c>
      <c r="TU14" s="26">
        <f>IF($CS14="P",CL14,(CL14+BI14)/2)</f>
        <v>1.2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8.9499999999999993</v>
      </c>
      <c r="TY14" s="26">
        <f>IF($CS14="P",CP14,(CP14+BM14)/2)</f>
        <v>0.3</v>
      </c>
      <c r="TZ14" s="26">
        <f>IF($CS14="P",CQ14,(CQ14+BN14)/2)</f>
        <v>0.5</v>
      </c>
      <c r="UA14" s="26">
        <f>IF($CS14="P",CR14,(CR14+BO14)/2)</f>
        <v>0</v>
      </c>
      <c r="UB14" s="28" t="s">
        <v>53</v>
      </c>
      <c r="UC14" s="11">
        <f>IF(SUM(TI14,TM14)&gt;0,SUM(TI14,TM14),"")</f>
        <v>11.399999999999999</v>
      </c>
      <c r="UD14" s="11">
        <f>IF(SUM(TH14:TI14,TK14:TM14,TO14)-TJ14-TN14&gt;0,SUM(TH14:TI14,TK14:TM14,TO14)-TJ14-TN14,"")</f>
        <v>46.849999999999994</v>
      </c>
      <c r="UE14" s="11" t="str">
        <f>IF(SUM(TP14:TQ14,TS14)-TR14&gt;0,SUM(TP14:TQ14,TS14)-TR14,"")</f>
        <v/>
      </c>
      <c r="UF14" s="11">
        <f>IF(SUM(TI14,TM14,TQ14)&gt;0,SUM(TI14,TM14,TQ14),"")</f>
        <v>11.399999999999999</v>
      </c>
      <c r="UG14" s="11">
        <f>IF(SUM(UD14,UE14)&gt;0,SUM(UD14,UE14),"")</f>
        <v>46.849999999999994</v>
      </c>
      <c r="UH14" s="11">
        <f>IF(SUM(TU14,TY14)&gt;0,SUM(TU14,TY14),"")</f>
        <v>1.5</v>
      </c>
      <c r="UI14" s="11">
        <f>IF(SUM(TT14:TU14,TW14:TY14,UA14)-SUM(TV14,TZ14)&gt;0,SUM(TT14:TU14,TW14:TY14,UA14)-SUM(TV14,TZ14),"")</f>
        <v>17.650000000000002</v>
      </c>
      <c r="UJ14" s="11">
        <f>IF(SUM(UD14,UE14,UI14)&gt;0,SUM(UD14,UE14,UI14),"")</f>
        <v>64.5</v>
      </c>
    </row>
    <row r="15" spans="1:556" x14ac:dyDescent="0.2">
      <c r="A15" s="4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>12</v>
      </c>
      <c r="B15" s="5" t="s">
        <v>141</v>
      </c>
      <c r="C15" s="4" t="s">
        <v>5</v>
      </c>
      <c r="D15" s="4">
        <v>1999</v>
      </c>
      <c r="E15" s="9">
        <f>SUM(J15:P15)+SUM(J15:M15)*0.0000001+SUM(J15)*0.0000000000001</f>
        <v>122.70000735000491</v>
      </c>
      <c r="F15" s="3" t="str">
        <f>IF(OR(AND(AN15&gt;=AU$29,AO15&gt;=AU$33,AN15&lt;&gt;"",AM15=""),AND(AS15&gt;=AU$29,AT15&gt;=AU$33,AS15&lt;&gt;"",AM15=""),AND(BQ15&gt;=BX$29,BR15&gt;=BX$33,BQ15&lt;&gt;"",BP15=""),AND(BV15&gt;=BX$29,BW15&gt;=BX$33,BV15&lt;&gt;"",BP15=""),AND(CT15&gt;=DA$29,CU15&gt;=DA$33,CT15&lt;&gt;"",CS15=""),AND(CY15&gt;=DA$29,CZ15&gt;=DA$33,CY15&lt;&gt;""),AND(DX15&gt;=EE$29,DY15&gt;=EE$33,DX15&lt;&gt;""),AND(EC15&gt;=EE$29,ED15&gt;=EE$33,EC15&lt;&gt;""),AND(EZ15&gt;=FG$29,FA15&gt;=FG$33,EZ15&lt;&gt;""),AND(FE15&gt;=FG$29,FF15&gt;=FG$33,FE15&lt;&gt;""),AND(GB15&gt;=GI$29,GC15&gt;=GI$33,GB15&lt;&gt;""),AND(GG15&gt;=GI$29,GH15&gt;=GI$33,GG15&lt;&gt;""),AND(HD15&gt;=HK$29,HE15&gt;=HK$33,HD15&lt;&gt;""),AND(HI15&gt;=HK$29,HJ15&gt;=HK$33,HI15&lt;&gt;""),AND(IF15&gt;=IM$29,IG15&gt;=IM$33,IF15&lt;&gt;""),AND(IK15&gt;=IM$29,IL15&gt;=IM$33,IK15&lt;&gt;""),AND(JH15&gt;=JO$29,JI15&gt;=JO$33,JH15&lt;&gt;""),AND(JM15&gt;=JO$29,JN15&gt;=JO$33,JM15&lt;&gt;""),AND(KJ15&gt;=KQ$29,KK15&gt;=KQ$33,KJ15&lt;&gt;""),AND(KO15&gt;=KQ$29,KP15&gt;=KQ$33,KO15&lt;&gt;""),AND(LL15&gt;=LS$29,LM15&gt;=LS$33,LL15&lt;&gt;""),AND(LQ15&gt;=LS$29,LR15&gt;=LS$33,LQ15&lt;&gt;""),AND(MN15&gt;=MU$29,MO15&gt;=MU$33,MN15&lt;&gt;""),AND(MS15&gt;=MU$29,MT15&gt;=MU$33,MS15&lt;&gt;""),AND(NP15&gt;=NW$29,NQ15&gt;=NW$33,NP15&lt;&gt;""),AND(NU15&gt;=NW$29,NV15&gt;=NW$33,NU15&lt;&gt;""),AND(OR15&gt;=OY$29,OS15&gt;=OY$33,OR15&lt;&gt;""),AND(OW15&gt;=OY$29,OX15&gt;=OY$33,OW15&lt;&gt;""),AND(PT15&gt;=QA$29,PU15&gt;=QA$33,PT15&lt;&gt;""),AND(PY15&gt;=QA$29,PZ15&gt;=QA$33,PY15&lt;&gt;""),AND(QV15&gt;=RC$29,QW15&gt;=RC$33,QV15&lt;&gt;""),AND(RA15&gt;=RC$29,RB15&gt;=RC$33,RA15&lt;&gt;""),AND(RX15&gt;=SE$29,RY15&gt;=SE$33,RX15&lt;&gt;""),AND(SC15&gt;=SE$29,SD15&gt;=SE$33,SC15&lt;&gt;""),AND(SZ15&gt;=TG$29,TA15&gt;=TG$33,SZ15&lt;&gt;""),AND(TF15&gt;=TG$29,TG15&gt;=TG$33,TF15&lt;&gt;"")),"P","")</f>
        <v>P</v>
      </c>
      <c r="G15" s="3" t="str">
        <f>IF(OR(AND(AO15&gt;=AU$33,AO15&lt;&gt;"",AM15=""),AND(AT15&gt;=AU$33,AT15&lt;&gt;"",AM15=""),AND(BR15&gt;=BX$33,BR15&lt;&gt;"",BP15=""),AND(BW15&gt;=BX$33,BW15&lt;&gt;"",BP15=""),AND(CU15&gt;=DA$33,CU15&lt;&gt;"",CS15=""),AND(CZ15&gt;=DA$33,CZ15&lt;&gt;"",CS15=""),AND(DY15&gt;=EE$33,DY15&lt;&gt;""),AND(ED15&gt;=EE$33,ED15&lt;&gt;""),AND(FA15&gt;=FG$33,FA15&lt;&gt;""),AND(FF15&gt;=FG$33,FF15&lt;&gt;""),AND(GC15&gt;=GI$33,GC15&lt;&gt;""),AND(GH15&gt;=GI$33,GH15&lt;&gt;""),AND(HE15&gt;=HK$33,HE15&lt;&gt;""),AND(HJ15&gt;=HK$33,HJ15&lt;&gt;""),AND(IG15&gt;=IM$33,IG15&lt;&gt;""),AND(IL15&gt;=IM$33,IL15&lt;&gt;""),AND(JI15&gt;=JO$33,JI15&lt;&gt;""),AND(JN15&gt;=JO$33,JN15&lt;&gt;""),AND(KK15&gt;=KQ$33,KK15&lt;&gt;""),AND(KP15&gt;=KQ$33,KP15&lt;&gt;""),AND(LM15&gt;=LS$33,LM15&lt;&gt;""),AND(LR15&gt;=LS$33,LR15&lt;&gt;""),AND(MO15&gt;=MU$33,MO15&lt;&gt;""),AND(MT15&gt;=MU$33,MT15&lt;&gt;""),AND(NQ15&gt;=NW$33,NQ15&lt;&gt;""),AND(NV15&gt;=NW$33,NV15&lt;&gt;""),AND(OS15&gt;=OY$33,OS15&lt;&gt;""),AND(OX15&gt;=OY$33,OX15&lt;&gt;""),AND(PU15&gt;=QA$33,PU15&lt;&gt;""),AND(PZ15&gt;=QA$33,PZ15&lt;&gt;""),AND(QW15&gt;=RC$33,QW15&lt;&gt;""),AND(RB15&gt;=RC$33,RB15&lt;&gt;""),AND(RY15&gt;=SE$33,RY15&lt;&gt;""),AND(SD15&gt;=SE$33,SD15&lt;&gt;""),AND(TA15&gt;=TG$33,TA15&lt;&gt;""),AND(TG15&gt;=TG$33,TG15&lt;&gt;"")),"P","")</f>
        <v>P</v>
      </c>
      <c r="H15" s="36" t="str">
        <f>IF(AND(G15="P",F15=""),"No DD",IF(OR(AND(AQ15&gt;=AU$32,AR15&gt;=AU$36,AQ15&lt;&gt;"",AM15=""),AND(AS15&gt;=AU$32,AT15&gt;=AU$36,AS15&lt;&gt;"",AM15=""),AND(BT15&gt;=BX$32,BU15&gt;=BX$36,BT15&lt;&gt;"",BP15=""),AND(BV15&gt;=BX$32,BW15&gt;=BX$36,BV15&lt;&gt;"",BP15=""),AND(CW15&gt;=DA$32,CX15&gt;=DA$36,CW15&lt;&gt;"",CS15=""),AND(CY15&gt;=DA$32,CZ15&gt;=DA$36,CY15&lt;&gt;"",CS15=""),AND(EA15&gt;=EE$32,EB15&gt;=EE$36,EA15&lt;&gt;""),AND(EC15&gt;=EE$32,ED15&gt;=EE$36,EC15&lt;&gt;""),AND(FC15&gt;=FG$32,FD15&gt;=FG$36,FC15&lt;&gt;""),AND(FE15&gt;=FG$32,FF15&gt;=FG$36,FE15&lt;&gt;""),AND(GE15&gt;=GI$32,GF15&gt;=GI$36,GE15&lt;&gt;""),AND(GG15&gt;=GI$32,GH15&gt;=GI$36,GG15&lt;&gt;""),AND(HG15&gt;=HK$32,HH15&gt;=HK$36,HG15&lt;&gt;""),AND(HI15&gt;=HK$32,HJ15&gt;=HK$36,HI15&lt;&gt;""),AND(II15&gt;=IM$32,IJ15&gt;=IM$36,II15&lt;&gt;""),AND(IK15&gt;=IM$32,IL15&gt;=IM$36,IK15&lt;&gt;""),AND(JK15&gt;=JO$32,JL15&gt;=JO$36,JK15&lt;&gt;""),AND(JM15&gt;=JO$32,JN15&gt;=JO$36,JM15&lt;&gt;""),AND(KM15&gt;=KQ$32,KN15&gt;=KQ$36,KM15&lt;&gt;""),AND(KO15&gt;=KQ$32,KP15&gt;=KQ$36,KO15&lt;&gt;""),AND(LO15&gt;=LS$32,LP15&gt;=LS$36,LO15&lt;&gt;""),AND(LQ15&gt;=LS$32,LR15&gt;=LS$36,LQ15&lt;&gt;""),AND(MQ15&gt;=MU$32,MR15&gt;=MU$36,MQ15&lt;&gt;""),AND(MS15&gt;=MU$32,MT15&gt;=MU$36,MS15&lt;&gt;""),AND(NS15&gt;=NW$32,NT15&gt;=NW$36,NS15&lt;&gt;""),AND(NU15&gt;=NW$32,NV15&gt;=NW$36,NU15&lt;&gt;""),AND(OU15&gt;=OY$32,OV15&gt;=OY$36,OU15&lt;&gt;""),AND(OW15&gt;=OY$32,OX15&gt;=OY$36,OW15&lt;&gt;""),AND(PW15&gt;=QA$32,PX15&gt;=QA$36,PW15&lt;&gt;""),AND(PY15&gt;=QA$32,PZ15&gt;=QA$36,PY15&lt;&gt;""),AND(QY15&gt;=RC$32,QZ15&gt;=RC$36,QY15&lt;&gt;""),AND(RA15&gt;=RC$32,RB15&gt;=RC$36,RA15&lt;&gt;""),AND(SA15&gt;=SE$32,SB15&gt;=SE$36,SA15&lt;&gt;""),AND(SC15&gt;=SE$32,SD15&gt;=SE$36,SC15&lt;&gt;""),AND(TC15&gt;=TG$32,TD15&gt;=TG$36,TC15&lt;&gt;""),AND(TE15&gt;=TG$32,TF15&gt;=TG$36,TE15&lt;&gt;"")),"Merit",IF(OR(AND(AQ15&gt;=AU$31,AR15&gt;=AU$35,AQ15&lt;&gt;"",AM15=""),AND(AS15&gt;=AU$31,AT15&gt;=AU$35,AS15&lt;&gt;"",AM15=""),AND(BT15&gt;=BX$31,BU15&gt;=BX$35,BT15&lt;&gt;"",BP15=""),AND(BV15&gt;=BX$31,BW15&gt;=BX$35,BV15&lt;&gt;"",BP15=""),AND(CW15&gt;=DA$31,CX15&gt;=DA$35,CW15&lt;&gt;"",CS15=""),AND(CY15&gt;=DA$31,CZ15&gt;=DA$35,CY15&lt;&gt;"",CS15=""),AND(EA15&gt;=EE$31,EB15&gt;=EE$35,EA15&lt;&gt;""),AND(EC15&gt;=EE$31,ED15&gt;=EE$35,EC15&lt;&gt;""),AND(FC15&gt;=FG$31,FD15&gt;=FG$35,FC15&lt;&gt;""),AND(FE15&gt;=FG$31,FF15&gt;=FG$35,FE15&lt;&gt;""),AND(GE15&gt;=GI$31,GF15&gt;=GI$35,GE15&lt;&gt;""),AND(GG15&gt;=GI$31,GH15&gt;=GI$35,GG15&lt;&gt;""),AND(HG15&gt;=HK$31,HH15&gt;=HK$35,HG15&lt;&gt;""),AND(HI15&gt;=HK$31,HJ15&gt;=HK$35,HI15&lt;&gt;""),AND(II15&gt;=IM$31,IJ15&gt;=IM$35,II15&lt;&gt;""),AND(IK15&gt;=IM$31,IL15&gt;=IM$35,IK15&lt;&gt;""),AND(JK15&gt;=JO$31,JL15&gt;=JO$35,JK15&lt;&gt;""),AND(JM15&gt;=JO$31,JN15&gt;=JO$35,JM15&lt;&gt;""),AND(KM15&gt;=KQ$31,KN15&gt;=KQ$35,KM15&lt;&gt;""),AND(KO15&gt;=KQ$31,KP15&gt;=KQ$35,KO15&lt;&gt;""),AND(LO15&gt;=LS$31,LP15&gt;=LS$35,LO15&lt;&gt;""),AND(LQ15&gt;=LS$31,LR15&gt;=LS$35,LQ15&lt;&gt;""),AND(MQ15&gt;=MU$31,MR15&gt;=MU$35,MQ15&lt;&gt;""),AND(MS15&gt;=MU$31,MT15&gt;=MU$35,MS15&lt;&gt;""),AND(NS15&gt;=NW$31,NT15&gt;=NW$35,NS15&lt;&gt;""),AND(NU15&gt;=NW$31,NV15&gt;=NW$35,NU15&lt;&gt;""),AND(OU15&gt;=OY$31,OV15&gt;=OY$35,OU15&lt;&gt;""),AND(OW15&gt;=OY$31,OX15&gt;=OY$35,OW15&lt;&gt;""),AND(PW15&gt;=QA$31,PX15&gt;=QA$35,PW15&lt;&gt;""),AND(PY15&gt;=QA$31,PZ15&gt;=QA$35,PY15&lt;&gt;""),AND(QY15&gt;=RC$31,QZ15&gt;=RC$35,QY15&lt;&gt;""),AND(RA15&gt;=RC$31,RB15&gt;=RC$35,RA15&lt;&gt;""),AND(SA15&gt;=SE$31,SB15&gt;=SE$35,SA15&lt;&gt;""),AND(SC15&gt;=SE$31,SD15&gt;=SE$35,SC15&lt;&gt;""),AND(TC15&gt;=TG$31,TD15&gt;=TG$35,TC15&lt;&gt;""),AND(TE15&gt;=TG$31,TF15&gt;=TG$35,TE15&lt;&gt;"")),"Excellence",IF(I15="P","Worlds Team",IF(F15="P","National Team","")))))</f>
        <v>Worlds Team</v>
      </c>
      <c r="I15" s="3" t="str">
        <f>IF(OR(AND(AQ15&gt;=AU$30,AR15&gt;=AU$34,AQ15&lt;&gt;"",AM15=""),AND(AS15&gt;=AU$30,AT15&gt;=AU$34,AS15&lt;&gt;"",AM15=""),AND(BT15&gt;=BX$30,BU15&gt;=BX$34,BT15&lt;&gt;"",BP15=""),AND(BV15&gt;=BX$30,BW15&gt;=BX$34,BV15&lt;&gt;"",BP15=""),AND(CW15&gt;=DA$30,CX15&gt;=DA$34,CW15&lt;&gt;"",CS15=""),AND(CY15&gt;=DA$30,CZ15&gt;=DA$34,CY15&lt;&gt;"",CS15=""),AND(EA15&gt;=EE$30,EB15&gt;=EE$34,EA15&lt;&gt;""),AND(EC15&gt;=EE$30,ED15&gt;=EE$34,EC15&lt;&gt;""),AND(FC15&gt;=FG$30,FD15&gt;=FG$34,FC15&lt;&gt;""),AND(FE15&gt;=FG$30,FF15&gt;=FG$34,FE15&lt;&gt;""),AND(GE15&gt;=GI$30,GF15&gt;=GI$34,GE15&lt;&gt;""),AND(GG15&gt;=GI$30,GH15&gt;=GI$34,GG15&lt;&gt;""),AND(HG15&gt;=HK$30,HH15&gt;=HK$34,HG15&lt;&gt;""),AND(HI15&gt;=HK$30,HJ15&gt;=HK$34,HI15&lt;&gt;""),AND(II15&gt;=IM$30,IJ15&gt;=IM$34,II15&lt;&gt;""),AND(IK15&gt;=IM$30,IL15&gt;=IM$34,IK15&lt;&gt;""),AND(JK15&gt;=JO$30,JL15&gt;=JO$34,JK15&lt;&gt;""),AND(JM15&gt;=JO$30,JN15&gt;=JO$34,JM15&lt;&gt;""),AND(KM15&gt;=KQ$30,KN15&gt;=KQ$34,KM15&lt;&gt;""),AND(KO15&gt;=KQ$30,KP15&gt;=KQ$34,KO15&lt;&gt;""),AND(LO15&gt;=LS$30,LP15&gt;=LS$34,LO15&lt;&gt;""),AND(LQ15&gt;=LS$30,LR15&gt;=LS$34,LQ15&lt;&gt;""),AND(MQ15&gt;=MU$30,MR15&gt;=MU$34,MQ15&lt;&gt;""),AND(MS15&gt;=MU$30,MT15&gt;=MU$34,MS15&lt;&gt;""),AND(NS15&gt;=NW$30,NT15&gt;=NW$34,NS15&lt;&gt;""),AND(NU15&gt;=NW$30,NV15&gt;=NW$34,NU15&lt;&gt;""),AND(OU15&gt;=OY$30,OV15&gt;=OY$34,OU15&lt;&gt;""),AND(OW15&gt;=OY$30,OX15&gt;=OY$34,OW15&lt;&gt;""),AND(PW15&gt;=QA$30,PX15&gt;=QA$34,PW15&lt;&gt;""),AND(PY15&gt;=QA$30,PZ15&gt;=QA$34,PY15&lt;&gt;""),AND(QY15&gt;=RC$30,QZ15&gt;=RC$34,QY15&lt;&gt;""),AND(RA15&gt;=RC$30,RB15&gt;=RC$34,RA15&lt;&gt;""),AND(SA15&gt;=SE$30,SB15&gt;=SE$34,SA15&lt;&gt;""),AND(SC15&gt;=SE$30,SD15&gt;=SE$34,SC15&lt;&gt;""),AND(TC15&gt;=TG$30,TD15&gt;=TG$34,TC15&lt;&gt;""),AND(TE15&gt;=TG$30,TF15&gt;=TG$34,TE15&lt;&gt;"")),"P","")</f>
        <v>P</v>
      </c>
      <c r="J15" s="8">
        <f>IF(COUNT(AO15,BR15,CU15)&gt;0,LARGE((AO15,BR15,CU15),1),0)</f>
        <v>49</v>
      </c>
      <c r="K15" s="8" t="str">
        <f>IF(J15=0,"",IF(J15=CU15,$BY$1,IF(J15=BR15,$AV$1,IF(J15=AO15,$S$1,""))))</f>
        <v>2025 Nationals</v>
      </c>
      <c r="L15" s="8">
        <f>IF(COUNT(AO15,BR15,CU15)&gt;1,LARGE((AO15,BR15,CU15),2),0)</f>
        <v>24.5</v>
      </c>
      <c r="M15" s="8" t="str">
        <f>IF(K15=0,"",IF(AND(L15=J15,L15=AO15,K15=BR15),$S$1,IF(AND(L15=J15,L15=AO15,L15=CU15),$S$1,IF(AND(L15=J15,L15=CU15,L15=BR15),$AV$1,IF(L15=CU15,$BY$1,IF(L15=BR15,$AV$1,IF(L15=AO15,$S$1,"")))))))</f>
        <v>2025 Elite Canada</v>
      </c>
      <c r="N15" s="8">
        <f>IF(MAX(AT15,BW15,CZ15)&gt;0,MAX(AT15,BW15,CZ15),0)</f>
        <v>49.2</v>
      </c>
      <c r="O15" s="8" t="str">
        <f>IF(N15=0,"",IF(N15=CZ15,$BY$1,IF(N15=BW15,$AV$1,IF(N15=AT15,$S$1,""))))</f>
        <v>2025 Nationals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27"/>
      <c r="AN15" s="40" t="str">
        <f>IF(SUM(T15,X15)&gt;0,SUM(T15,X15),"")</f>
        <v/>
      </c>
      <c r="AO15" s="40" t="str">
        <f>IF(SUM(S15:T15,V15:X15,Z15)-U15-Y15&gt;0,SUM(S15:T15,V15:X15,Z15)-U15-Y15,"")</f>
        <v/>
      </c>
      <c r="AP15" s="40" t="str">
        <f>IF(SUM(AA15:AB15,AD15)-AC15&gt;0,SUM(AA15:AB15,AD15)-AC15,"")</f>
        <v/>
      </c>
      <c r="AQ15" s="40" t="str">
        <f>IF(SUM(T15,X15,AB15)&gt;0,SUM(T15,X15,AB15),"")</f>
        <v/>
      </c>
      <c r="AR15" s="40" t="str">
        <f>IF(SUM(AO15,AP15)&gt;0,SUM(AO15,AP15),"")</f>
        <v/>
      </c>
      <c r="AS15" s="40" t="str">
        <f>IF(SUM(AF15,AJ15)&gt;0,SUM(AF15,AJ15),"")</f>
        <v/>
      </c>
      <c r="AT15" s="40" t="str">
        <f>IF(SUM(AE15:AF15,AH15:AJ15,AL15)-SUM(AG15,AK15)&gt;0,SUM(AE15:AF15,AH15:AJ15,AL15)-SUM(AG15,AK15),"")</f>
        <v/>
      </c>
      <c r="AU15" s="40" t="str">
        <f>IF(SUM(AO15,AP15,AT15)&gt;0,SUM(AO15,AP15,AT15),"")</f>
        <v/>
      </c>
      <c r="AV15" s="18">
        <v>0</v>
      </c>
      <c r="AW15" s="18">
        <v>0</v>
      </c>
      <c r="AX15" s="18">
        <v>0</v>
      </c>
      <c r="AY15" s="18">
        <v>0</v>
      </c>
      <c r="AZ15" s="18">
        <v>18.7</v>
      </c>
      <c r="BA15" s="18">
        <v>6</v>
      </c>
      <c r="BB15" s="18">
        <v>0.2</v>
      </c>
      <c r="BC15" s="18">
        <v>0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>IF(SUM(AW15,BA15)&gt;0,SUM(AW15,BA15),"")</f>
        <v>6</v>
      </c>
      <c r="BR15" s="11">
        <f>IF(SUM(AV15:AW15,AY15:BA15,BC15)-AX15-BB15&gt;0,SUM(AV15:AW15,AY15:BA15,BC15)-AX15-BB15,"")</f>
        <v>24.5</v>
      </c>
      <c r="BS15" s="11" t="str">
        <f>IF(SUM(BD15:BE15,BG15)-BF15&gt;0,SUM(BD15:BE15,BG15)-BF15,"")</f>
        <v/>
      </c>
      <c r="BT15" s="11">
        <f>IF(SUM(AW15,BA15,BE15)&gt;0,SUM(AW15,BA15,BE15),"")</f>
        <v>6</v>
      </c>
      <c r="BU15" s="11">
        <f>IF(SUM(BR15,BS15)&gt;0,SUM(BR15,BS15),"")</f>
        <v>24.5</v>
      </c>
      <c r="BV15" s="11" t="str">
        <f>IF(SUM(BI15,BM15)&gt;0,SUM(BI15,BM15),"")</f>
        <v/>
      </c>
      <c r="BW15" s="11" t="str">
        <f>IF(SUM(BH15:BI15,BK15:BM15,BO15)-SUM(BJ15,BN15)&gt;0,SUM(BH15:BI15,BK15:BM15,BO15)-SUM(BJ15,BN15),"")</f>
        <v/>
      </c>
      <c r="BX15" s="11">
        <f>IF(SUM(BR15,BS15,BW15)&gt;0,SUM(BR15,BS15,BW15),"")</f>
        <v>24.5</v>
      </c>
      <c r="BY15" s="19">
        <v>18.600000000000001</v>
      </c>
      <c r="BZ15" s="19">
        <v>6</v>
      </c>
      <c r="CA15" s="19">
        <v>0.2</v>
      </c>
      <c r="CB15" s="19">
        <v>0</v>
      </c>
      <c r="CC15" s="19">
        <v>19</v>
      </c>
      <c r="CD15" s="19">
        <v>5.6</v>
      </c>
      <c r="CE15" s="19">
        <v>0</v>
      </c>
      <c r="CF15" s="19">
        <v>0</v>
      </c>
      <c r="CG15" s="19"/>
      <c r="CH15" s="19"/>
      <c r="CI15" s="19"/>
      <c r="CJ15" s="19"/>
      <c r="CK15" s="19">
        <v>18.899999999999999</v>
      </c>
      <c r="CL15" s="19">
        <v>6</v>
      </c>
      <c r="CM15" s="19">
        <v>0.2</v>
      </c>
      <c r="CN15" s="19">
        <v>0</v>
      </c>
      <c r="CO15" s="19">
        <v>19.100000000000001</v>
      </c>
      <c r="CP15" s="19">
        <v>5.6</v>
      </c>
      <c r="CQ15" s="19">
        <v>0.2</v>
      </c>
      <c r="CR15" s="19">
        <v>0</v>
      </c>
      <c r="CS15" s="27"/>
      <c r="CT15" s="40">
        <f>IF(SUM(BZ15,CD15)&gt;0,SUM(BZ15,CD15),"")</f>
        <v>11.6</v>
      </c>
      <c r="CU15" s="40">
        <f>IF(SUM(BY15:BZ15,CB15:CD15,CF15)-CA15-CE15&gt;0,SUM(BY15:BZ15,CB15:CD15,CF15)-CA15-CE15,"")</f>
        <v>49</v>
      </c>
      <c r="CV15" s="40" t="str">
        <f>IF(SUM(CG15:CH15,CJ15)-CI15&gt;0,SUM(CG15:CH15,CJ15)-CI15,"")</f>
        <v/>
      </c>
      <c r="CW15" s="40">
        <f>IF(SUM(BZ15,CD15,CH15)&gt;0,SUM(BZ15,CD15,CH15),"")</f>
        <v>11.6</v>
      </c>
      <c r="CX15" s="40">
        <f>IF(SUM(CU15,CV15)&gt;0,SUM(CU15,CV15),"")</f>
        <v>49</v>
      </c>
      <c r="CY15" s="40">
        <f>IF(SUM(CL15,CP15)&gt;0,SUM(CL15,CP15),"")</f>
        <v>11.6</v>
      </c>
      <c r="CZ15" s="40">
        <f>IF(SUM(CK15:CL15,CN15:CP15,CR15)-SUM(CM15,CQ15)&gt;0,SUM(CK15:CL15,CN15:CP15,CR15)-SUM(CM15,CQ15),"")</f>
        <v>49.2</v>
      </c>
      <c r="DA15" s="40">
        <f>IF(SUM(CU15,CV15,CZ15)&gt;0,SUM(CU15,CV15,CZ15),"")</f>
        <v>98.2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9.3000000000000007</v>
      </c>
      <c r="TI15" s="26">
        <f>IF($CS15="P",BZ15,(BZ15+AW15)/2)</f>
        <v>3</v>
      </c>
      <c r="TJ15" s="26">
        <f>IF($CS15="P",CA15,(CA15+AX15)/2)</f>
        <v>0.1</v>
      </c>
      <c r="TK15" s="26">
        <f>IF($CS15="P",CB15,(CB15+AY15)/2)</f>
        <v>0</v>
      </c>
      <c r="TL15" s="26">
        <f>IF($CS15="P",CC15,(CC15+AZ15)/2)</f>
        <v>18.850000000000001</v>
      </c>
      <c r="TM15" s="26">
        <f>IF($CS15="P",CD15,(CD15+BA15)/2)</f>
        <v>5.8</v>
      </c>
      <c r="TN15" s="26">
        <f>IF($CS15="P",CE15,(CE15+BB15)/2)</f>
        <v>0.1</v>
      </c>
      <c r="TO15" s="26">
        <f>IF($CS15="P",CF15,(CF15+BC15)/2)</f>
        <v>0</v>
      </c>
      <c r="TP15" s="26">
        <f>IF($CS15="P",CG15,(CG15+BD15)/2)</f>
        <v>0</v>
      </c>
      <c r="TQ15" s="26">
        <f>IF($CS15="P",CH15,(CH15+BE15)/2)</f>
        <v>0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9.4499999999999993</v>
      </c>
      <c r="TU15" s="26">
        <f>IF($CS15="P",CL15,(CL15+BI15)/2)</f>
        <v>3</v>
      </c>
      <c r="TV15" s="26">
        <f>IF($CS15="P",CM15,(CM15+BJ15)/2)</f>
        <v>0.1</v>
      </c>
      <c r="TW15" s="26">
        <f>IF($CS15="P",CN15,(CN15+BK15)/2)</f>
        <v>0</v>
      </c>
      <c r="TX15" s="26">
        <f>IF($CS15="P",CO15,(CO15+BL15)/2)</f>
        <v>9.5500000000000007</v>
      </c>
      <c r="TY15" s="26">
        <f>IF($CS15="P",CP15,(CP15+BM15)/2)</f>
        <v>2.8</v>
      </c>
      <c r="TZ15" s="26">
        <f>IF($CS15="P",CQ15,(CQ15+BN15)/2)</f>
        <v>0.1</v>
      </c>
      <c r="UA15" s="26">
        <f>IF($CS15="P",CR15,(CR15+BO15)/2)</f>
        <v>0</v>
      </c>
      <c r="UB15" s="28" t="s">
        <v>53</v>
      </c>
      <c r="UC15" s="11">
        <f>IF(SUM(TI15,TM15)&gt;0,SUM(TI15,TM15),"")</f>
        <v>8.8000000000000007</v>
      </c>
      <c r="UD15" s="11">
        <f>IF(SUM(TH15:TI15,TK15:TM15,TO15)-TJ15-TN15&gt;0,SUM(TH15:TI15,TK15:TM15,TO15)-TJ15-TN15,"")</f>
        <v>36.75</v>
      </c>
      <c r="UE15" s="11" t="str">
        <f>IF(SUM(TP15:TQ15,TS15)-TR15&gt;0,SUM(TP15:TQ15,TS15)-TR15,"")</f>
        <v/>
      </c>
      <c r="UF15" s="11">
        <f>IF(SUM(TI15,TM15,TQ15)&gt;0,SUM(TI15,TM15,TQ15),"")</f>
        <v>8.8000000000000007</v>
      </c>
      <c r="UG15" s="11">
        <f>IF(SUM(UD15,UE15)&gt;0,SUM(UD15,UE15),"")</f>
        <v>36.75</v>
      </c>
      <c r="UH15" s="11">
        <f>IF(SUM(TU15,TY15)&gt;0,SUM(TU15,TY15),"")</f>
        <v>5.8</v>
      </c>
      <c r="UI15" s="11">
        <f>IF(SUM(TT15:TU15,TW15:TY15,UA15)-SUM(TV15,TZ15)&gt;0,SUM(TT15:TU15,TW15:TY15,UA15)-SUM(TV15,TZ15),"")</f>
        <v>24.6</v>
      </c>
      <c r="UJ15" s="11">
        <f>IF(SUM(UD15,UE15,UI15)&gt;0,SUM(UD15,UE15,UI15),"")</f>
        <v>61.35</v>
      </c>
    </row>
    <row r="16" spans="1:556" x14ac:dyDescent="0.2">
      <c r="A16" s="4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>13</v>
      </c>
      <c r="B16" s="5" t="s">
        <v>197</v>
      </c>
      <c r="C16" s="4" t="s">
        <v>5</v>
      </c>
      <c r="D16" s="4">
        <v>2008</v>
      </c>
      <c r="E16" s="9">
        <f>SUM(J16:P16)+SUM(J16:M16)*0.0000001+SUM(J16)*0.0000000000001</f>
        <v>119.80000814000486</v>
      </c>
      <c r="F16" s="3" t="str">
        <f>IF(OR(AND(AN16&gt;=AU$29,AO16&gt;=AU$33,AN16&lt;&gt;"",AM16=""),AND(AS16&gt;=AU$29,AT16&gt;=AU$33,AS16&lt;&gt;"",AM16=""),AND(BQ16&gt;=BX$29,BR16&gt;=BX$33,BQ16&lt;&gt;"",BP16=""),AND(BV16&gt;=BX$29,BW16&gt;=BX$33,BV16&lt;&gt;"",BP16=""),AND(CT16&gt;=DA$29,CU16&gt;=DA$33,CT16&lt;&gt;"",CS16=""),AND(CY16&gt;=DA$29,CZ16&gt;=DA$33,CY16&lt;&gt;""),AND(DX16&gt;=EE$29,DY16&gt;=EE$33,DX16&lt;&gt;""),AND(EC16&gt;=EE$29,ED16&gt;=EE$33,EC16&lt;&gt;""),AND(EZ16&gt;=FG$29,FA16&gt;=FG$33,EZ16&lt;&gt;""),AND(FE16&gt;=FG$29,FF16&gt;=FG$33,FE16&lt;&gt;""),AND(GB16&gt;=GI$29,GC16&gt;=GI$33,GB16&lt;&gt;""),AND(GG16&gt;=GI$29,GH16&gt;=GI$33,GG16&lt;&gt;""),AND(HD16&gt;=HK$29,HE16&gt;=HK$33,HD16&lt;&gt;""),AND(HI16&gt;=HK$29,HJ16&gt;=HK$33,HI16&lt;&gt;""),AND(IF16&gt;=IM$29,IG16&gt;=IM$33,IF16&lt;&gt;""),AND(IK16&gt;=IM$29,IL16&gt;=IM$33,IK16&lt;&gt;""),AND(JH16&gt;=JO$29,JI16&gt;=JO$33,JH16&lt;&gt;""),AND(JM16&gt;=JO$29,JN16&gt;=JO$33,JM16&lt;&gt;""),AND(KJ16&gt;=KQ$29,KK16&gt;=KQ$33,KJ16&lt;&gt;""),AND(KO16&gt;=KQ$29,KP16&gt;=KQ$33,KO16&lt;&gt;""),AND(LL16&gt;=LS$29,LM16&gt;=LS$33,LL16&lt;&gt;""),AND(LQ16&gt;=LS$29,LR16&gt;=LS$33,LQ16&lt;&gt;""),AND(MN16&gt;=MU$29,MO16&gt;=MU$33,MN16&lt;&gt;""),AND(MS16&gt;=MU$29,MT16&gt;=MU$33,MS16&lt;&gt;""),AND(NP16&gt;=NW$29,NQ16&gt;=NW$33,NP16&lt;&gt;""),AND(NU16&gt;=NW$29,NV16&gt;=NW$33,NU16&lt;&gt;""),AND(OR16&gt;=OY$29,OS16&gt;=OY$33,OR16&lt;&gt;""),AND(OW16&gt;=OY$29,OX16&gt;=OY$33,OW16&lt;&gt;""),AND(PT16&gt;=QA$29,PU16&gt;=QA$33,PT16&lt;&gt;""),AND(PY16&gt;=QA$29,PZ16&gt;=QA$33,PY16&lt;&gt;""),AND(QV16&gt;=RC$29,QW16&gt;=RC$33,QV16&lt;&gt;""),AND(RA16&gt;=RC$29,RB16&gt;=RC$33,RA16&lt;&gt;""),AND(RX16&gt;=SE$29,RY16&gt;=SE$33,RX16&lt;&gt;""),AND(SC16&gt;=SE$29,SD16&gt;=SE$33,SC16&lt;&gt;""),AND(SZ16&gt;=TG$29,TA16&gt;=TG$33,SZ16&lt;&gt;""),AND(TF16&gt;=TG$29,TG16&gt;=TG$33,TF16&lt;&gt;"")),"P","")</f>
        <v>P</v>
      </c>
      <c r="G16" s="3" t="str">
        <f>IF(OR(AND(AO16&gt;=AU$33,AO16&lt;&gt;"",AM16=""),AND(AT16&gt;=AU$33,AT16&lt;&gt;"",AM16=""),AND(BR16&gt;=BX$33,BR16&lt;&gt;"",BP16=""),AND(BW16&gt;=BX$33,BW16&lt;&gt;"",BP16=""),AND(CU16&gt;=DA$33,CU16&lt;&gt;"",CS16=""),AND(CZ16&gt;=DA$33,CZ16&lt;&gt;"",CS16=""),AND(DY16&gt;=EE$33,DY16&lt;&gt;""),AND(ED16&gt;=EE$33,ED16&lt;&gt;""),AND(FA16&gt;=FG$33,FA16&lt;&gt;""),AND(FF16&gt;=FG$33,FF16&lt;&gt;""),AND(GC16&gt;=GI$33,GC16&lt;&gt;""),AND(GH16&gt;=GI$33,GH16&lt;&gt;""),AND(HE16&gt;=HK$33,HE16&lt;&gt;""),AND(HJ16&gt;=HK$33,HJ16&lt;&gt;""),AND(IG16&gt;=IM$33,IG16&lt;&gt;""),AND(IL16&gt;=IM$33,IL16&lt;&gt;""),AND(JI16&gt;=JO$33,JI16&lt;&gt;""),AND(JN16&gt;=JO$33,JN16&lt;&gt;""),AND(KK16&gt;=KQ$33,KK16&lt;&gt;""),AND(KP16&gt;=KQ$33,KP16&lt;&gt;""),AND(LM16&gt;=LS$33,LM16&lt;&gt;""),AND(LR16&gt;=LS$33,LR16&lt;&gt;""),AND(MO16&gt;=MU$33,MO16&lt;&gt;""),AND(MT16&gt;=MU$33,MT16&lt;&gt;""),AND(NQ16&gt;=NW$33,NQ16&lt;&gt;""),AND(NV16&gt;=NW$33,NV16&lt;&gt;""),AND(OS16&gt;=OY$33,OS16&lt;&gt;""),AND(OX16&gt;=OY$33,OX16&lt;&gt;""),AND(PU16&gt;=QA$33,PU16&lt;&gt;""),AND(PZ16&gt;=QA$33,PZ16&lt;&gt;""),AND(QW16&gt;=RC$33,QW16&lt;&gt;""),AND(RB16&gt;=RC$33,RB16&lt;&gt;""),AND(RY16&gt;=SE$33,RY16&lt;&gt;""),AND(SD16&gt;=SE$33,SD16&lt;&gt;""),AND(TA16&gt;=TG$33,TA16&lt;&gt;""),AND(TG16&gt;=TG$33,TG16&lt;&gt;"")),"P","")</f>
        <v>P</v>
      </c>
      <c r="H16" s="36" t="str">
        <f>IF(AND(G16="P",F16=""),"No DD",IF(OR(AND(AQ16&gt;=AU$32,AR16&gt;=AU$36,AQ16&lt;&gt;"",AM16=""),AND(AS16&gt;=AU$32,AT16&gt;=AU$36,AS16&lt;&gt;"",AM16=""),AND(BT16&gt;=BX$32,BU16&gt;=BX$36,BT16&lt;&gt;"",BP16=""),AND(BV16&gt;=BX$32,BW16&gt;=BX$36,BV16&lt;&gt;"",BP16=""),AND(CW16&gt;=DA$32,CX16&gt;=DA$36,CW16&lt;&gt;"",CS16=""),AND(CY16&gt;=DA$32,CZ16&gt;=DA$36,CY16&lt;&gt;"",CS16=""),AND(EA16&gt;=EE$32,EB16&gt;=EE$36,EA16&lt;&gt;""),AND(EC16&gt;=EE$32,ED16&gt;=EE$36,EC16&lt;&gt;""),AND(FC16&gt;=FG$32,FD16&gt;=FG$36,FC16&lt;&gt;""),AND(FE16&gt;=FG$32,FF16&gt;=FG$36,FE16&lt;&gt;""),AND(GE16&gt;=GI$32,GF16&gt;=GI$36,GE16&lt;&gt;""),AND(GG16&gt;=GI$32,GH16&gt;=GI$36,GG16&lt;&gt;""),AND(HG16&gt;=HK$32,HH16&gt;=HK$36,HG16&lt;&gt;""),AND(HI16&gt;=HK$32,HJ16&gt;=HK$36,HI16&lt;&gt;""),AND(II16&gt;=IM$32,IJ16&gt;=IM$36,II16&lt;&gt;""),AND(IK16&gt;=IM$32,IL16&gt;=IM$36,IK16&lt;&gt;""),AND(JK16&gt;=JO$32,JL16&gt;=JO$36,JK16&lt;&gt;""),AND(JM16&gt;=JO$32,JN16&gt;=JO$36,JM16&lt;&gt;""),AND(KM16&gt;=KQ$32,KN16&gt;=KQ$36,KM16&lt;&gt;""),AND(KO16&gt;=KQ$32,KP16&gt;=KQ$36,KO16&lt;&gt;""),AND(LO16&gt;=LS$32,LP16&gt;=LS$36,LO16&lt;&gt;""),AND(LQ16&gt;=LS$32,LR16&gt;=LS$36,LQ16&lt;&gt;""),AND(MQ16&gt;=MU$32,MR16&gt;=MU$36,MQ16&lt;&gt;""),AND(MS16&gt;=MU$32,MT16&gt;=MU$36,MS16&lt;&gt;""),AND(NS16&gt;=NW$32,NT16&gt;=NW$36,NS16&lt;&gt;""),AND(NU16&gt;=NW$32,NV16&gt;=NW$36,NU16&lt;&gt;""),AND(OU16&gt;=OY$32,OV16&gt;=OY$36,OU16&lt;&gt;""),AND(OW16&gt;=OY$32,OX16&gt;=OY$36,OW16&lt;&gt;""),AND(PW16&gt;=QA$32,PX16&gt;=QA$36,PW16&lt;&gt;""),AND(PY16&gt;=QA$32,PZ16&gt;=QA$36,PY16&lt;&gt;""),AND(QY16&gt;=RC$32,QZ16&gt;=RC$36,QY16&lt;&gt;""),AND(RA16&gt;=RC$32,RB16&gt;=RC$36,RA16&lt;&gt;""),AND(SA16&gt;=SE$32,SB16&gt;=SE$36,SA16&lt;&gt;""),AND(SC16&gt;=SE$32,SD16&gt;=SE$36,SC16&lt;&gt;""),AND(TC16&gt;=TG$32,TD16&gt;=TG$36,TC16&lt;&gt;""),AND(TE16&gt;=TG$32,TF16&gt;=TG$36,TE16&lt;&gt;"")),"Merit",IF(OR(AND(AQ16&gt;=AU$31,AR16&gt;=AU$35,AQ16&lt;&gt;"",AM16=""),AND(AS16&gt;=AU$31,AT16&gt;=AU$35,AS16&lt;&gt;"",AM16=""),AND(BT16&gt;=BX$31,BU16&gt;=BX$35,BT16&lt;&gt;"",BP16=""),AND(BV16&gt;=BX$31,BW16&gt;=BX$35,BV16&lt;&gt;"",BP16=""),AND(CW16&gt;=DA$31,CX16&gt;=DA$35,CW16&lt;&gt;"",CS16=""),AND(CY16&gt;=DA$31,CZ16&gt;=DA$35,CY16&lt;&gt;"",CS16=""),AND(EA16&gt;=EE$31,EB16&gt;=EE$35,EA16&lt;&gt;""),AND(EC16&gt;=EE$31,ED16&gt;=EE$35,EC16&lt;&gt;""),AND(FC16&gt;=FG$31,FD16&gt;=FG$35,FC16&lt;&gt;""),AND(FE16&gt;=FG$31,FF16&gt;=FG$35,FE16&lt;&gt;""),AND(GE16&gt;=GI$31,GF16&gt;=GI$35,GE16&lt;&gt;""),AND(GG16&gt;=GI$31,GH16&gt;=GI$35,GG16&lt;&gt;""),AND(HG16&gt;=HK$31,HH16&gt;=HK$35,HG16&lt;&gt;""),AND(HI16&gt;=HK$31,HJ16&gt;=HK$35,HI16&lt;&gt;""),AND(II16&gt;=IM$31,IJ16&gt;=IM$35,II16&lt;&gt;""),AND(IK16&gt;=IM$31,IL16&gt;=IM$35,IK16&lt;&gt;""),AND(JK16&gt;=JO$31,JL16&gt;=JO$35,JK16&lt;&gt;""),AND(JM16&gt;=JO$31,JN16&gt;=JO$35,JM16&lt;&gt;""),AND(KM16&gt;=KQ$31,KN16&gt;=KQ$35,KM16&lt;&gt;""),AND(KO16&gt;=KQ$31,KP16&gt;=KQ$35,KO16&lt;&gt;""),AND(LO16&gt;=LS$31,LP16&gt;=LS$35,LO16&lt;&gt;""),AND(LQ16&gt;=LS$31,LR16&gt;=LS$35,LQ16&lt;&gt;""),AND(MQ16&gt;=MU$31,MR16&gt;=MU$35,MQ16&lt;&gt;""),AND(MS16&gt;=MU$31,MT16&gt;=MU$35,MS16&lt;&gt;""),AND(NS16&gt;=NW$31,NT16&gt;=NW$35,NS16&lt;&gt;""),AND(NU16&gt;=NW$31,NV16&gt;=NW$35,NU16&lt;&gt;""),AND(OU16&gt;=OY$31,OV16&gt;=OY$35,OU16&lt;&gt;""),AND(OW16&gt;=OY$31,OX16&gt;=OY$35,OW16&lt;&gt;""),AND(PW16&gt;=QA$31,PX16&gt;=QA$35,PW16&lt;&gt;""),AND(PY16&gt;=QA$31,PZ16&gt;=QA$35,PY16&lt;&gt;""),AND(QY16&gt;=RC$31,QZ16&gt;=RC$35,QY16&lt;&gt;""),AND(RA16&gt;=RC$31,RB16&gt;=RC$35,RA16&lt;&gt;""),AND(SA16&gt;=SE$31,SB16&gt;=SE$35,SA16&lt;&gt;""),AND(SC16&gt;=SE$31,SD16&gt;=SE$35,SC16&lt;&gt;""),AND(TC16&gt;=TG$31,TD16&gt;=TG$35,TC16&lt;&gt;""),AND(TE16&gt;=TG$31,TF16&gt;=TG$35,TE16&lt;&gt;"")),"Excellence",IF(I16="P","Worlds Team",IF(F16="P","National Team","")))))</f>
        <v>National Team</v>
      </c>
      <c r="I16" s="3" t="str">
        <f>IF(OR(AND(AQ16&gt;=AU$30,AR16&gt;=AU$34,AQ16&lt;&gt;"",AM16=""),AND(AS16&gt;=AU$30,AT16&gt;=AU$34,AS16&lt;&gt;"",AM16=""),AND(BT16&gt;=BX$30,BU16&gt;=BX$34,BT16&lt;&gt;"",BP16=""),AND(BV16&gt;=BX$30,BW16&gt;=BX$34,BV16&lt;&gt;"",BP16=""),AND(CW16&gt;=DA$30,CX16&gt;=DA$34,CW16&lt;&gt;"",CS16=""),AND(CY16&gt;=DA$30,CZ16&gt;=DA$34,CY16&lt;&gt;"",CS16=""),AND(EA16&gt;=EE$30,EB16&gt;=EE$34,EA16&lt;&gt;""),AND(EC16&gt;=EE$30,ED16&gt;=EE$34,EC16&lt;&gt;""),AND(FC16&gt;=FG$30,FD16&gt;=FG$34,FC16&lt;&gt;""),AND(FE16&gt;=FG$30,FF16&gt;=FG$34,FE16&lt;&gt;""),AND(GE16&gt;=GI$30,GF16&gt;=GI$34,GE16&lt;&gt;""),AND(GG16&gt;=GI$30,GH16&gt;=GI$34,GG16&lt;&gt;""),AND(HG16&gt;=HK$30,HH16&gt;=HK$34,HG16&lt;&gt;""),AND(HI16&gt;=HK$30,HJ16&gt;=HK$34,HI16&lt;&gt;""),AND(II16&gt;=IM$30,IJ16&gt;=IM$34,II16&lt;&gt;""),AND(IK16&gt;=IM$30,IL16&gt;=IM$34,IK16&lt;&gt;""),AND(JK16&gt;=JO$30,JL16&gt;=JO$34,JK16&lt;&gt;""),AND(JM16&gt;=JO$30,JN16&gt;=JO$34,JM16&lt;&gt;""),AND(KM16&gt;=KQ$30,KN16&gt;=KQ$34,KM16&lt;&gt;""),AND(KO16&gt;=KQ$30,KP16&gt;=KQ$34,KO16&lt;&gt;""),AND(LO16&gt;=LS$30,LP16&gt;=LS$34,LO16&lt;&gt;""),AND(LQ16&gt;=LS$30,LR16&gt;=LS$34,LQ16&lt;&gt;""),AND(MQ16&gt;=MU$30,MR16&gt;=MU$34,MQ16&lt;&gt;""),AND(MS16&gt;=MU$30,MT16&gt;=MU$34,MS16&lt;&gt;""),AND(NS16&gt;=NW$30,NT16&gt;=NW$34,NS16&lt;&gt;""),AND(NU16&gt;=NW$30,NV16&gt;=NW$34,NU16&lt;&gt;""),AND(OU16&gt;=OY$30,OV16&gt;=OY$34,OU16&lt;&gt;""),AND(OW16&gt;=OY$30,OX16&gt;=OY$34,OW16&lt;&gt;""),AND(PW16&gt;=QA$30,PX16&gt;=QA$34,PW16&lt;&gt;""),AND(PY16&gt;=QA$30,PZ16&gt;=QA$34,PY16&lt;&gt;""),AND(QY16&gt;=RC$30,QZ16&gt;=RC$34,QY16&lt;&gt;""),AND(RA16&gt;=RC$30,RB16&gt;=RC$34,RA16&lt;&gt;""),AND(SA16&gt;=SE$30,SB16&gt;=SE$34,SA16&lt;&gt;""),AND(SC16&gt;=SE$30,SD16&gt;=SE$34,SC16&lt;&gt;""),AND(TC16&gt;=TG$30,TD16&gt;=TG$34,TC16&lt;&gt;""),AND(TE16&gt;=TG$30,TF16&gt;=TG$34,TE16&lt;&gt;"")),"P","")</f>
        <v/>
      </c>
      <c r="J16" s="8">
        <f>IF(COUNT(AO16,BR16,CU16)&gt;0,LARGE((AO16,BR16,CU16),1),0)</f>
        <v>48.5</v>
      </c>
      <c r="K16" s="8" t="str">
        <f>IF(J16=0,"",IF(J16=CU16,$BY$1,IF(J16=BR16,$AV$1,IF(J16=AO16,$S$1,""))))</f>
        <v>2025 Elite Canada</v>
      </c>
      <c r="L16" s="8">
        <f>IF(COUNT(AO16,BR16,CU16)&gt;1,LARGE((AO16,BR16,CU16),2),0)</f>
        <v>32.9</v>
      </c>
      <c r="M16" s="8" t="str">
        <f>IF(K16=0,"",IF(AND(L16=J16,L16=AO16,K16=BR16),$S$1,IF(AND(L16=J16,L16=AO16,L16=CU16),$S$1,IF(AND(L16=J16,L16=CU16,L16=BR16),$AV$1,IF(L16=CU16,$BY$1,IF(L16=BR16,$AV$1,IF(L16=AO16,$S$1,"")))))))</f>
        <v>2025 Nationals</v>
      </c>
      <c r="N16" s="8">
        <f>IF(MAX(AT16,BW16,CZ16)&gt;0,MAX(AT16,BW16,CZ16),0)</f>
        <v>38.400000000000006</v>
      </c>
      <c r="O16" s="8" t="str">
        <f>IF(N16=0,"",IF(N16=CZ16,$BY$1,IF(N16=BW16,$AV$1,IF(N16=AT16,$S$1,""))))</f>
        <v>2025 Elite Canada</v>
      </c>
      <c r="P16" s="8" t="str">
        <f>IF(MAX(DB16:DC16)&gt;0,MAX(DB16:DC16),"")</f>
        <v/>
      </c>
      <c r="Q16" s="11" t="str">
        <f>IF(P16="","",IF(P16=DB16,"("&amp;DB$2&amp;")",IF(P16=DC16,"("&amp;DC$2&amp;")")))</f>
        <v/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>IF(SUM(T16,X16)&gt;0,SUM(T16,X16),"")</f>
        <v/>
      </c>
      <c r="AO16" s="40" t="str">
        <f>IF(SUM(S16:T16,V16:X16,Z16)-U16-Y16&gt;0,SUM(S16:T16,V16:X16,Z16)-U16-Y16,"")</f>
        <v/>
      </c>
      <c r="AP16" s="40" t="str">
        <f>IF(SUM(AA16:AB16,AD16)-AC16&gt;0,SUM(AA16:AB16,AD16)-AC16,"")</f>
        <v/>
      </c>
      <c r="AQ16" s="40" t="str">
        <f>IF(SUM(T16,X16,AB16)&gt;0,SUM(T16,X16,AB16),"")</f>
        <v/>
      </c>
      <c r="AR16" s="40" t="str">
        <f>IF(SUM(AO16,AP16)&gt;0,SUM(AO16,AP16),"")</f>
        <v/>
      </c>
      <c r="AS16" s="40" t="str">
        <f>IF(SUM(AF16,AJ16)&gt;0,SUM(AF16,AJ16),"")</f>
        <v/>
      </c>
      <c r="AT16" s="40" t="str">
        <f>IF(SUM(AE16:AF16,AH16:AJ16,AL16)-SUM(AG16,AK16)&gt;0,SUM(AE16:AF16,AH16:AJ16,AL16)-SUM(AG16,AK16),"")</f>
        <v/>
      </c>
      <c r="AU16" s="40" t="str">
        <f>IF(SUM(AO16,AP16,AT16)&gt;0,SUM(AO16,AP16,AT16),"")</f>
        <v/>
      </c>
      <c r="AV16" s="18">
        <v>18.8</v>
      </c>
      <c r="AW16" s="18">
        <v>5.6</v>
      </c>
      <c r="AX16" s="18">
        <v>0</v>
      </c>
      <c r="AY16" s="18">
        <v>0</v>
      </c>
      <c r="AZ16" s="18">
        <v>18.5</v>
      </c>
      <c r="BA16" s="18">
        <v>5.6</v>
      </c>
      <c r="BB16" s="18">
        <v>0</v>
      </c>
      <c r="BC16" s="18">
        <v>0</v>
      </c>
      <c r="BD16" s="18"/>
      <c r="BE16" s="18"/>
      <c r="BF16" s="18"/>
      <c r="BG16" s="18"/>
      <c r="BH16" s="18">
        <v>16.600000000000001</v>
      </c>
      <c r="BI16" s="18">
        <v>4.8</v>
      </c>
      <c r="BJ16" s="18">
        <v>0.8</v>
      </c>
      <c r="BK16" s="18">
        <v>0</v>
      </c>
      <c r="BL16" s="18">
        <v>15.4</v>
      </c>
      <c r="BM16" s="18">
        <v>2.4</v>
      </c>
      <c r="BN16" s="18">
        <v>0</v>
      </c>
      <c r="BO16" s="18">
        <v>0</v>
      </c>
      <c r="BP16" s="28"/>
      <c r="BQ16" s="11">
        <f>IF(SUM(AW16,BA16)&gt;0,SUM(AW16,BA16),"")</f>
        <v>11.2</v>
      </c>
      <c r="BR16" s="11">
        <f>IF(SUM(AV16:AW16,AY16:BA16,BC16)-AX16-BB16&gt;0,SUM(AV16:AW16,AY16:BA16,BC16)-AX16-BB16,"")</f>
        <v>48.5</v>
      </c>
      <c r="BS16" s="11" t="str">
        <f>IF(SUM(BD16:BE16,BG16)-BF16&gt;0,SUM(BD16:BE16,BG16)-BF16,"")</f>
        <v/>
      </c>
      <c r="BT16" s="11">
        <f>IF(SUM(AW16,BA16,BE16)&gt;0,SUM(AW16,BA16,BE16),"")</f>
        <v>11.2</v>
      </c>
      <c r="BU16" s="11">
        <f>IF(SUM(BR16,BS16)&gt;0,SUM(BR16,BS16),"")</f>
        <v>48.5</v>
      </c>
      <c r="BV16" s="11">
        <f>IF(SUM(BI16,BM16)&gt;0,SUM(BI16,BM16),"")</f>
        <v>7.1999999999999993</v>
      </c>
      <c r="BW16" s="11">
        <f>IF(SUM(BH16:BI16,BK16:BM16,BO16)-SUM(BJ16,BN16)&gt;0,SUM(BH16:BI16,BK16:BM16,BO16)-SUM(BJ16,BN16),"")</f>
        <v>38.400000000000006</v>
      </c>
      <c r="BX16" s="11">
        <f>IF(SUM(BR16,BS16,BW16)&gt;0,SUM(BR16,BS16,BW16),"")</f>
        <v>86.9</v>
      </c>
      <c r="BY16" s="19">
        <v>15.2</v>
      </c>
      <c r="BZ16" s="19">
        <v>2.4</v>
      </c>
      <c r="CA16" s="19">
        <v>0</v>
      </c>
      <c r="CB16" s="19">
        <v>0</v>
      </c>
      <c r="CC16" s="19">
        <v>15.3</v>
      </c>
      <c r="CD16" s="19">
        <v>0</v>
      </c>
      <c r="CE16" s="19">
        <v>0</v>
      </c>
      <c r="CF16" s="19">
        <v>0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>IF(SUM(BZ16,CD16)&gt;0,SUM(BZ16,CD16),"")</f>
        <v>2.4</v>
      </c>
      <c r="CU16" s="40">
        <f>IF(SUM(BY16:BZ16,CB16:CD16,CF16)-CA16-CE16&gt;0,SUM(BY16:BZ16,CB16:CD16,CF16)-CA16-CE16,"")</f>
        <v>32.9</v>
      </c>
      <c r="CV16" s="40" t="str">
        <f>IF(SUM(CG16:CH16,CJ16)-CI16&gt;0,SUM(CG16:CH16,CJ16)-CI16,"")</f>
        <v/>
      </c>
      <c r="CW16" s="40">
        <f>IF(SUM(BZ16,CD16,CH16)&gt;0,SUM(BZ16,CD16,CH16),"")</f>
        <v>2.4</v>
      </c>
      <c r="CX16" s="40">
        <f>IF(SUM(CU16,CV16)&gt;0,SUM(CU16,CV16),"")</f>
        <v>32.9</v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>
        <f>IF(SUM(CU16,CV16,CZ16)&gt;0,SUM(CU16,CV16,CZ16),"")</f>
        <v>32.9</v>
      </c>
      <c r="DB16" s="51" t="str">
        <f>IF(MAX(DY16,FA16,GC16,HE16,IG16,JI16,KK16,LM16,MO16,NQ16,OS16,PU16,QW16,RY16,TA16)-IF(L16="",0,L16)&gt;0.001,MAX(DY16,FA16,GC16,HE16,IG16,JI16,KK16,LM16,MO16,NQ16,OS16,PU16,QW16,RY16,TA16)-IF(L16="",0,L16),"")</f>
        <v/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17</v>
      </c>
      <c r="TI16" s="26">
        <f>IF($CS16="P",BZ16,(BZ16+AW16)/2)</f>
        <v>4</v>
      </c>
      <c r="TJ16" s="26">
        <f>IF($CS16="P",CA16,(CA16+AX16)/2)</f>
        <v>0</v>
      </c>
      <c r="TK16" s="26">
        <f>IF($CS16="P",CB16,(CB16+AY16)/2)</f>
        <v>0</v>
      </c>
      <c r="TL16" s="26">
        <f>IF($CS16="P",CC16,(CC16+AZ16)/2)</f>
        <v>16.899999999999999</v>
      </c>
      <c r="TM16" s="26">
        <f>IF($CS16="P",CD16,(CD16+BA16)/2)</f>
        <v>2.8</v>
      </c>
      <c r="TN16" s="26">
        <f>IF($CS16="P",CE16,(CE16+BB16)/2)</f>
        <v>0</v>
      </c>
      <c r="TO16" s="26">
        <f>IF($CS16="P",CF16,(CF16+BC16)/2)</f>
        <v>0</v>
      </c>
      <c r="TP16" s="26">
        <f>IF($CS16="P",CG16,(CG16+BD16)/2)</f>
        <v>0</v>
      </c>
      <c r="TQ16" s="26">
        <f>IF($CS16="P",CH16,(CH16+BE16)/2)</f>
        <v>0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8.3000000000000007</v>
      </c>
      <c r="TU16" s="26">
        <f>IF($CS16="P",CL16,(CL16+BI16)/2)</f>
        <v>2.4</v>
      </c>
      <c r="TV16" s="26">
        <f>IF($CS16="P",CM16,(CM16+BJ16)/2)</f>
        <v>0.4</v>
      </c>
      <c r="TW16" s="26">
        <f>IF($CS16="P",CN16,(CN16+BK16)/2)</f>
        <v>0</v>
      </c>
      <c r="TX16" s="26">
        <f>IF($CS16="P",CO16,(CO16+BL16)/2)</f>
        <v>7.7</v>
      </c>
      <c r="TY16" s="26">
        <f>IF($CS16="P",CP16,(CP16+BM16)/2)</f>
        <v>1.2</v>
      </c>
      <c r="TZ16" s="26">
        <f>IF($CS16="P",CQ16,(CQ16+BN16)/2)</f>
        <v>0</v>
      </c>
      <c r="UA16" s="26">
        <f>IF($CS16="P",CR16,(CR16+BO16)/2)</f>
        <v>0</v>
      </c>
      <c r="UB16" s="28" t="s">
        <v>53</v>
      </c>
      <c r="UC16" s="11">
        <f>IF(SUM(TI16,TM16)&gt;0,SUM(TI16,TM16),"")</f>
        <v>6.8</v>
      </c>
      <c r="UD16" s="11">
        <f>IF(SUM(TH16:TI16,TK16:TM16,TO16)-TJ16-TN16&gt;0,SUM(TH16:TI16,TK16:TM16,TO16)-TJ16-TN16,"")</f>
        <v>40.699999999999996</v>
      </c>
      <c r="UE16" s="11" t="str">
        <f>IF(SUM(TP16:TQ16,TS16)-TR16&gt;0,SUM(TP16:TQ16,TS16)-TR16,"")</f>
        <v/>
      </c>
      <c r="UF16" s="11">
        <f>IF(SUM(TI16,TM16,TQ16)&gt;0,SUM(TI16,TM16,TQ16),"")</f>
        <v>6.8</v>
      </c>
      <c r="UG16" s="11">
        <f>IF(SUM(UD16,UE16)&gt;0,SUM(UD16,UE16),"")</f>
        <v>40.699999999999996</v>
      </c>
      <c r="UH16" s="11">
        <f>IF(SUM(TU16,TY16)&gt;0,SUM(TU16,TY16),"")</f>
        <v>3.5999999999999996</v>
      </c>
      <c r="UI16" s="11">
        <f>IF(SUM(TT16:TU16,TW16:TY16,UA16)-SUM(TV16,TZ16)&gt;0,SUM(TT16:TU16,TW16:TY16,UA16)-SUM(TV16,TZ16),"")</f>
        <v>19.200000000000003</v>
      </c>
      <c r="UJ16" s="11">
        <f>IF(SUM(UD16,UE16,UI16)&gt;0,SUM(UD16,UE16,UI16),"")</f>
        <v>59.9</v>
      </c>
    </row>
    <row r="17" spans="1:556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208</v>
      </c>
      <c r="C17" s="4" t="s">
        <v>6</v>
      </c>
      <c r="D17" s="4">
        <v>2008</v>
      </c>
      <c r="E17" s="9">
        <f>SUM(J17:P17)+SUM(J17:M17)*0.0000001+SUM(J17)*0.0000000000001</f>
        <v>141.60000940000472</v>
      </c>
      <c r="F17" s="3" t="str">
        <f>IF(OR(AND(AN17&gt;=AU$29,AO17&gt;=AU$33,AN17&lt;&gt;"",AM17=""),AND(AS17&gt;=AU$29,AT17&gt;=AU$33,AS17&lt;&gt;"",AM17=""),AND(BQ17&gt;=BX$29,BR17&gt;=BX$33,BQ17&lt;&gt;"",BP17=""),AND(BV17&gt;=BX$29,BW17&gt;=BX$33,BV17&lt;&gt;"",BP17=""),AND(CT17&gt;=DA$29,CU17&gt;=DA$33,CT17&lt;&gt;"",CS17=""),AND(CY17&gt;=DA$29,CZ17&gt;=DA$33,CY17&lt;&gt;""),AND(DX17&gt;=EE$29,DY17&gt;=EE$33,DX17&lt;&gt;""),AND(EC17&gt;=EE$29,ED17&gt;=EE$33,EC17&lt;&gt;""),AND(EZ17&gt;=FG$29,FA17&gt;=FG$33,EZ17&lt;&gt;""),AND(FE17&gt;=FG$29,FF17&gt;=FG$33,FE17&lt;&gt;""),AND(GB17&gt;=GI$29,GC17&gt;=GI$33,GB17&lt;&gt;""),AND(GG17&gt;=GI$29,GH17&gt;=GI$33,GG17&lt;&gt;""),AND(HD17&gt;=HK$29,HE17&gt;=HK$33,HD17&lt;&gt;""),AND(HI17&gt;=HK$29,HJ17&gt;=HK$33,HI17&lt;&gt;""),AND(IF17&gt;=IM$29,IG17&gt;=IM$33,IF17&lt;&gt;""),AND(IK17&gt;=IM$29,IL17&gt;=IM$33,IK17&lt;&gt;""),AND(JH17&gt;=JO$29,JI17&gt;=JO$33,JH17&lt;&gt;""),AND(JM17&gt;=JO$29,JN17&gt;=JO$33,JM17&lt;&gt;""),AND(KJ17&gt;=KQ$29,KK17&gt;=KQ$33,KJ17&lt;&gt;""),AND(KO17&gt;=KQ$29,KP17&gt;=KQ$33,KO17&lt;&gt;""),AND(LL17&gt;=LS$29,LM17&gt;=LS$33,LL17&lt;&gt;""),AND(LQ17&gt;=LS$29,LR17&gt;=LS$33,LQ17&lt;&gt;""),AND(MN17&gt;=MU$29,MO17&gt;=MU$33,MN17&lt;&gt;""),AND(MS17&gt;=MU$29,MT17&gt;=MU$33,MS17&lt;&gt;""),AND(NP17&gt;=NW$29,NQ17&gt;=NW$33,NP17&lt;&gt;""),AND(NU17&gt;=NW$29,NV17&gt;=NW$33,NU17&lt;&gt;""),AND(OR17&gt;=OY$29,OS17&gt;=OY$33,OR17&lt;&gt;""),AND(OW17&gt;=OY$29,OX17&gt;=OY$33,OW17&lt;&gt;""),AND(PT17&gt;=QA$29,PU17&gt;=QA$33,PT17&lt;&gt;""),AND(PY17&gt;=QA$29,PZ17&gt;=QA$33,PY17&lt;&gt;""),AND(QV17&gt;=RC$29,QW17&gt;=RC$33,QV17&lt;&gt;""),AND(RA17&gt;=RC$29,RB17&gt;=RC$33,RA17&lt;&gt;""),AND(RX17&gt;=SE$29,RY17&gt;=SE$33,RX17&lt;&gt;""),AND(SC17&gt;=SE$29,SD17&gt;=SE$33,SC17&lt;&gt;""),AND(SZ17&gt;=TG$29,TA17&gt;=TG$33,SZ17&lt;&gt;""),AND(TF17&gt;=TG$29,TG17&gt;=TG$33,TF17&lt;&gt;"")),"P","")</f>
        <v/>
      </c>
      <c r="G17" s="3" t="str">
        <f>IF(OR(AND(AO17&gt;=AU$33,AO17&lt;&gt;"",AM17=""),AND(AT17&gt;=AU$33,AT17&lt;&gt;"",AM17=""),AND(BR17&gt;=BX$33,BR17&lt;&gt;"",BP17=""),AND(BW17&gt;=BX$33,BW17&lt;&gt;"",BP17=""),AND(CU17&gt;=DA$33,CU17&lt;&gt;"",CS17=""),AND(CZ17&gt;=DA$33,CZ17&lt;&gt;"",CS17=""),AND(DY17&gt;=EE$33,DY17&lt;&gt;""),AND(ED17&gt;=EE$33,ED17&lt;&gt;""),AND(FA17&gt;=FG$33,FA17&lt;&gt;""),AND(FF17&gt;=FG$33,FF17&lt;&gt;""),AND(GC17&gt;=GI$33,GC17&lt;&gt;""),AND(GH17&gt;=GI$33,GH17&lt;&gt;""),AND(HE17&gt;=HK$33,HE17&lt;&gt;""),AND(HJ17&gt;=HK$33,HJ17&lt;&gt;""),AND(IG17&gt;=IM$33,IG17&lt;&gt;""),AND(IL17&gt;=IM$33,IL17&lt;&gt;""),AND(JI17&gt;=JO$33,JI17&lt;&gt;""),AND(JN17&gt;=JO$33,JN17&lt;&gt;""),AND(KK17&gt;=KQ$33,KK17&lt;&gt;""),AND(KP17&gt;=KQ$33,KP17&lt;&gt;""),AND(LM17&gt;=LS$33,LM17&lt;&gt;""),AND(LR17&gt;=LS$33,LR17&lt;&gt;""),AND(MO17&gt;=MU$33,MO17&lt;&gt;""),AND(MT17&gt;=MU$33,MT17&lt;&gt;""),AND(NQ17&gt;=NW$33,NQ17&lt;&gt;""),AND(NV17&gt;=NW$33,NV17&lt;&gt;""),AND(OS17&gt;=OY$33,OS17&lt;&gt;""),AND(OX17&gt;=OY$33,OX17&lt;&gt;""),AND(PU17&gt;=QA$33,PU17&lt;&gt;""),AND(PZ17&gt;=QA$33,PZ17&lt;&gt;""),AND(QW17&gt;=RC$33,QW17&lt;&gt;""),AND(RB17&gt;=RC$33,RB17&lt;&gt;""),AND(RY17&gt;=SE$33,RY17&lt;&gt;""),AND(SD17&gt;=SE$33,SD17&lt;&gt;""),AND(TA17&gt;=TG$33,TA17&lt;&gt;""),AND(TG17&gt;=TG$33,TG17&lt;&gt;"")),"P","")</f>
        <v/>
      </c>
      <c r="H17" s="36" t="str">
        <f>IF(AND(G17="P",F17=""),"No DD",IF(OR(AND(AQ17&gt;=AU$32,AR17&gt;=AU$36,AQ17&lt;&gt;"",AM17=""),AND(AS17&gt;=AU$32,AT17&gt;=AU$36,AS17&lt;&gt;"",AM17=""),AND(BT17&gt;=BX$32,BU17&gt;=BX$36,BT17&lt;&gt;"",BP17=""),AND(BV17&gt;=BX$32,BW17&gt;=BX$36,BV17&lt;&gt;"",BP17=""),AND(CW17&gt;=DA$32,CX17&gt;=DA$36,CW17&lt;&gt;"",CS17=""),AND(CY17&gt;=DA$32,CZ17&gt;=DA$36,CY17&lt;&gt;"",CS17=""),AND(EA17&gt;=EE$32,EB17&gt;=EE$36,EA17&lt;&gt;""),AND(EC17&gt;=EE$32,ED17&gt;=EE$36,EC17&lt;&gt;""),AND(FC17&gt;=FG$32,FD17&gt;=FG$36,FC17&lt;&gt;""),AND(FE17&gt;=FG$32,FF17&gt;=FG$36,FE17&lt;&gt;""),AND(GE17&gt;=GI$32,GF17&gt;=GI$36,GE17&lt;&gt;""),AND(GG17&gt;=GI$32,GH17&gt;=GI$36,GG17&lt;&gt;""),AND(HG17&gt;=HK$32,HH17&gt;=HK$36,HG17&lt;&gt;""),AND(HI17&gt;=HK$32,HJ17&gt;=HK$36,HI17&lt;&gt;""),AND(II17&gt;=IM$32,IJ17&gt;=IM$36,II17&lt;&gt;""),AND(IK17&gt;=IM$32,IL17&gt;=IM$36,IK17&lt;&gt;""),AND(JK17&gt;=JO$32,JL17&gt;=JO$36,JK17&lt;&gt;""),AND(JM17&gt;=JO$32,JN17&gt;=JO$36,JM17&lt;&gt;""),AND(KM17&gt;=KQ$32,KN17&gt;=KQ$36,KM17&lt;&gt;""),AND(KO17&gt;=KQ$32,KP17&gt;=KQ$36,KO17&lt;&gt;""),AND(LO17&gt;=LS$32,LP17&gt;=LS$36,LO17&lt;&gt;""),AND(LQ17&gt;=LS$32,LR17&gt;=LS$36,LQ17&lt;&gt;""),AND(MQ17&gt;=MU$32,MR17&gt;=MU$36,MQ17&lt;&gt;""),AND(MS17&gt;=MU$32,MT17&gt;=MU$36,MS17&lt;&gt;""),AND(NS17&gt;=NW$32,NT17&gt;=NW$36,NS17&lt;&gt;""),AND(NU17&gt;=NW$32,NV17&gt;=NW$36,NU17&lt;&gt;""),AND(OU17&gt;=OY$32,OV17&gt;=OY$36,OU17&lt;&gt;""),AND(OW17&gt;=OY$32,OX17&gt;=OY$36,OW17&lt;&gt;""),AND(PW17&gt;=QA$32,PX17&gt;=QA$36,PW17&lt;&gt;""),AND(PY17&gt;=QA$32,PZ17&gt;=QA$36,PY17&lt;&gt;""),AND(QY17&gt;=RC$32,QZ17&gt;=RC$36,QY17&lt;&gt;""),AND(RA17&gt;=RC$32,RB17&gt;=RC$36,RA17&lt;&gt;""),AND(SA17&gt;=SE$32,SB17&gt;=SE$36,SA17&lt;&gt;""),AND(SC17&gt;=SE$32,SD17&gt;=SE$36,SC17&lt;&gt;""),AND(TC17&gt;=TG$32,TD17&gt;=TG$36,TC17&lt;&gt;""),AND(TE17&gt;=TG$32,TF17&gt;=TG$36,TE17&lt;&gt;"")),"Merit",IF(OR(AND(AQ17&gt;=AU$31,AR17&gt;=AU$35,AQ17&lt;&gt;"",AM17=""),AND(AS17&gt;=AU$31,AT17&gt;=AU$35,AS17&lt;&gt;"",AM17=""),AND(BT17&gt;=BX$31,BU17&gt;=BX$35,BT17&lt;&gt;"",BP17=""),AND(BV17&gt;=BX$31,BW17&gt;=BX$35,BV17&lt;&gt;"",BP17=""),AND(CW17&gt;=DA$31,CX17&gt;=DA$35,CW17&lt;&gt;"",CS17=""),AND(CY17&gt;=DA$31,CZ17&gt;=DA$35,CY17&lt;&gt;"",CS17=""),AND(EA17&gt;=EE$31,EB17&gt;=EE$35,EA17&lt;&gt;""),AND(EC17&gt;=EE$31,ED17&gt;=EE$35,EC17&lt;&gt;""),AND(FC17&gt;=FG$31,FD17&gt;=FG$35,FC17&lt;&gt;""),AND(FE17&gt;=FG$31,FF17&gt;=FG$35,FE17&lt;&gt;""),AND(GE17&gt;=GI$31,GF17&gt;=GI$35,GE17&lt;&gt;""),AND(GG17&gt;=GI$31,GH17&gt;=GI$35,GG17&lt;&gt;""),AND(HG17&gt;=HK$31,HH17&gt;=HK$35,HG17&lt;&gt;""),AND(HI17&gt;=HK$31,HJ17&gt;=HK$35,HI17&lt;&gt;""),AND(II17&gt;=IM$31,IJ17&gt;=IM$35,II17&lt;&gt;""),AND(IK17&gt;=IM$31,IL17&gt;=IM$35,IK17&lt;&gt;""),AND(JK17&gt;=JO$31,JL17&gt;=JO$35,JK17&lt;&gt;""),AND(JM17&gt;=JO$31,JN17&gt;=JO$35,JM17&lt;&gt;""),AND(KM17&gt;=KQ$31,KN17&gt;=KQ$35,KM17&lt;&gt;""),AND(KO17&gt;=KQ$31,KP17&gt;=KQ$35,KO17&lt;&gt;""),AND(LO17&gt;=LS$31,LP17&gt;=LS$35,LO17&lt;&gt;""),AND(LQ17&gt;=LS$31,LR17&gt;=LS$35,LQ17&lt;&gt;""),AND(MQ17&gt;=MU$31,MR17&gt;=MU$35,MQ17&lt;&gt;""),AND(MS17&gt;=MU$31,MT17&gt;=MU$35,MS17&lt;&gt;""),AND(NS17&gt;=NW$31,NT17&gt;=NW$35,NS17&lt;&gt;""),AND(NU17&gt;=NW$31,NV17&gt;=NW$35,NU17&lt;&gt;""),AND(OU17&gt;=OY$31,OV17&gt;=OY$35,OU17&lt;&gt;""),AND(OW17&gt;=OY$31,OX17&gt;=OY$35,OW17&lt;&gt;""),AND(PW17&gt;=QA$31,PX17&gt;=QA$35,PW17&lt;&gt;""),AND(PY17&gt;=QA$31,PZ17&gt;=QA$35,PY17&lt;&gt;""),AND(QY17&gt;=RC$31,QZ17&gt;=RC$35,QY17&lt;&gt;""),AND(RA17&gt;=RC$31,RB17&gt;=RC$35,RA17&lt;&gt;""),AND(SA17&gt;=SE$31,SB17&gt;=SE$35,SA17&lt;&gt;""),AND(SC17&gt;=SE$31,SD17&gt;=SE$35,SC17&lt;&gt;""),AND(TC17&gt;=TG$31,TD17&gt;=TG$35,TC17&lt;&gt;""),AND(TE17&gt;=TG$31,TF17&gt;=TG$35,TE17&lt;&gt;"")),"Excellence",IF(I17="P","Worlds Team",IF(F17="P","National Team","")))))</f>
        <v/>
      </c>
      <c r="I17" s="3" t="str">
        <f>IF(OR(AND(AQ17&gt;=AU$30,AR17&gt;=AU$34,AQ17&lt;&gt;"",AM17=""),AND(AS17&gt;=AU$30,AT17&gt;=AU$34,AS17&lt;&gt;"",AM17=""),AND(BT17&gt;=BX$30,BU17&gt;=BX$34,BT17&lt;&gt;"",BP17=""),AND(BV17&gt;=BX$30,BW17&gt;=BX$34,BV17&lt;&gt;"",BP17=""),AND(CW17&gt;=DA$30,CX17&gt;=DA$34,CW17&lt;&gt;"",CS17=""),AND(CY17&gt;=DA$30,CZ17&gt;=DA$34,CY17&lt;&gt;"",CS17=""),AND(EA17&gt;=EE$30,EB17&gt;=EE$34,EA17&lt;&gt;""),AND(EC17&gt;=EE$30,ED17&gt;=EE$34,EC17&lt;&gt;""),AND(FC17&gt;=FG$30,FD17&gt;=FG$34,FC17&lt;&gt;""),AND(FE17&gt;=FG$30,FF17&gt;=FG$34,FE17&lt;&gt;""),AND(GE17&gt;=GI$30,GF17&gt;=GI$34,GE17&lt;&gt;""),AND(GG17&gt;=GI$30,GH17&gt;=GI$34,GG17&lt;&gt;""),AND(HG17&gt;=HK$30,HH17&gt;=HK$34,HG17&lt;&gt;""),AND(HI17&gt;=HK$30,HJ17&gt;=HK$34,HI17&lt;&gt;""),AND(II17&gt;=IM$30,IJ17&gt;=IM$34,II17&lt;&gt;""),AND(IK17&gt;=IM$30,IL17&gt;=IM$34,IK17&lt;&gt;""),AND(JK17&gt;=JO$30,JL17&gt;=JO$34,JK17&lt;&gt;""),AND(JM17&gt;=JO$30,JN17&gt;=JO$34,JM17&lt;&gt;""),AND(KM17&gt;=KQ$30,KN17&gt;=KQ$34,KM17&lt;&gt;""),AND(KO17&gt;=KQ$30,KP17&gt;=KQ$34,KO17&lt;&gt;""),AND(LO17&gt;=LS$30,LP17&gt;=LS$34,LO17&lt;&gt;""),AND(LQ17&gt;=LS$30,LR17&gt;=LS$34,LQ17&lt;&gt;""),AND(MQ17&gt;=MU$30,MR17&gt;=MU$34,MQ17&lt;&gt;""),AND(MS17&gt;=MU$30,MT17&gt;=MU$34,MS17&lt;&gt;""),AND(NS17&gt;=NW$30,NT17&gt;=NW$34,NS17&lt;&gt;""),AND(NU17&gt;=NW$30,NV17&gt;=NW$34,NU17&lt;&gt;""),AND(OU17&gt;=OY$30,OV17&gt;=OY$34,OU17&lt;&gt;""),AND(OW17&gt;=OY$30,OX17&gt;=OY$34,OW17&lt;&gt;""),AND(PW17&gt;=QA$30,PX17&gt;=QA$34,PW17&lt;&gt;""),AND(PY17&gt;=QA$30,PZ17&gt;=QA$34,PY17&lt;&gt;""),AND(QY17&gt;=RC$30,QZ17&gt;=RC$34,QY17&lt;&gt;""),AND(RA17&gt;=RC$30,RB17&gt;=RC$34,RA17&lt;&gt;""),AND(SA17&gt;=SE$30,SB17&gt;=SE$34,SA17&lt;&gt;""),AND(SC17&gt;=SE$30,SD17&gt;=SE$34,SC17&lt;&gt;""),AND(TC17&gt;=TG$30,TD17&gt;=TG$34,TC17&lt;&gt;""),AND(TE17&gt;=TG$30,TF17&gt;=TG$34,TE17&lt;&gt;"")),"P","")</f>
        <v/>
      </c>
      <c r="J17" s="8">
        <f>IF(COUNT(AO17,BR17,CU17)&gt;0,LARGE((AO17,BR17,CU17),1),0)</f>
        <v>47.2</v>
      </c>
      <c r="K17" s="8" t="str">
        <f>IF(J17=0,"",IF(J17=CU17,$BY$1,IF(J17=BR17,$AV$1,IF(J17=AO17,$S$1,""))))</f>
        <v>2025 Elite Canada</v>
      </c>
      <c r="L17" s="8">
        <f>IF(COUNT(AO17,BR17,CU17)&gt;1,LARGE((AO17,BR17,CU17),2),0)</f>
        <v>46.8</v>
      </c>
      <c r="M17" s="8" t="str">
        <f>IF(K17=0,"",IF(AND(L17=J17,L17=AO17,K17=BR17),$S$1,IF(AND(L17=J17,L17=AO17,L17=CU17),$S$1,IF(AND(L17=J17,L17=CU17,L17=BR17),$AV$1,IF(L17=CU17,$BY$1,IF(L17=BR17,$AV$1,IF(L17=AO17,$S$1,"")))))))</f>
        <v>2025 Nationals</v>
      </c>
      <c r="N17" s="8">
        <f>IF(MAX(AT17,BW17,CZ17)&gt;0,MAX(AT17,BW17,CZ17),0)</f>
        <v>47.6</v>
      </c>
      <c r="O17" s="8" t="str">
        <f>IF(N17=0,"",IF(N17=CZ17,$BY$1,IF(N17=BW17,$AV$1,IF(N17=AT17,$S$1,""))))</f>
        <v>2025 Nationals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27"/>
      <c r="AN17" s="40" t="str">
        <f>IF(SUM(T17,X17)&gt;0,SUM(T17,X17),"")</f>
        <v/>
      </c>
      <c r="AO17" s="40" t="str">
        <f>IF(SUM(S17:T17,V17:X17,Z17)-U17-Y17&gt;0,SUM(S17:T17,V17:X17,Z17)-U17-Y17,"")</f>
        <v/>
      </c>
      <c r="AP17" s="40" t="str">
        <f>IF(SUM(AA17:AB17,AD17)-AC17&gt;0,SUM(AA17:AB17,AD17)-AC17,"")</f>
        <v/>
      </c>
      <c r="AQ17" s="40" t="str">
        <f>IF(SUM(T17,X17,AB17)&gt;0,SUM(T17,X17,AB17),"")</f>
        <v/>
      </c>
      <c r="AR17" s="40" t="str">
        <f>IF(SUM(AO17,AP17)&gt;0,SUM(AO17,AP17),"")</f>
        <v/>
      </c>
      <c r="AS17" s="40" t="str">
        <f>IF(SUM(AF17,AJ17)&gt;0,SUM(AF17,AJ17),"")</f>
        <v/>
      </c>
      <c r="AT17" s="40" t="str">
        <f>IF(SUM(AE17:AF17,AH17:AJ17,AL17)-SUM(AG17,AK17)&gt;0,SUM(AE17:AF17,AH17:AJ17,AL17)-SUM(AG17,AK17),"")</f>
        <v/>
      </c>
      <c r="AU17" s="40" t="str">
        <f>IF(SUM(AO17,AP17,AT17)&gt;0,SUM(AO17,AP17,AT17),"")</f>
        <v/>
      </c>
      <c r="AV17" s="18">
        <v>18.600000000000001</v>
      </c>
      <c r="AW17" s="18">
        <v>5.2</v>
      </c>
      <c r="AX17" s="18">
        <v>0</v>
      </c>
      <c r="AY17" s="18">
        <v>0</v>
      </c>
      <c r="AZ17" s="18">
        <v>18.2</v>
      </c>
      <c r="BA17" s="18">
        <v>5.2</v>
      </c>
      <c r="BB17" s="18">
        <v>0</v>
      </c>
      <c r="BC17" s="18">
        <v>0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>IF(SUM(AW17,BA17)&gt;0,SUM(AW17,BA17),"")</f>
        <v>10.4</v>
      </c>
      <c r="BR17" s="11">
        <f>IF(SUM(AV17:AW17,AY17:BA17,BC17)-AX17-BB17&gt;0,SUM(AV17:AW17,AY17:BA17,BC17)-AX17-BB17,"")</f>
        <v>47.2</v>
      </c>
      <c r="BS17" s="11" t="str">
        <f>IF(SUM(BD17:BE17,BG17)-BF17&gt;0,SUM(BD17:BE17,BG17)-BF17,"")</f>
        <v/>
      </c>
      <c r="BT17" s="11">
        <f>IF(SUM(AW17,BA17,BE17)&gt;0,SUM(AW17,BA17,BE17),"")</f>
        <v>10.4</v>
      </c>
      <c r="BU17" s="11">
        <f>IF(SUM(BR17,BS17)&gt;0,SUM(BR17,BS17),"")</f>
        <v>47.2</v>
      </c>
      <c r="BV17" s="11" t="str">
        <f>IF(SUM(BI17,BM17)&gt;0,SUM(BI17,BM17),"")</f>
        <v/>
      </c>
      <c r="BW17" s="11" t="str">
        <f>IF(SUM(BH17:BI17,BK17:BM17,BO17)-SUM(BJ17,BN17)&gt;0,SUM(BH17:BI17,BK17:BM17,BO17)-SUM(BJ17,BN17),"")</f>
        <v/>
      </c>
      <c r="BX17" s="11">
        <f>IF(SUM(BR17,BS17,BW17)&gt;0,SUM(BR17,BS17,BW17),"")</f>
        <v>47.2</v>
      </c>
      <c r="BY17" s="19">
        <v>18.100000000000001</v>
      </c>
      <c r="BZ17" s="19">
        <v>5.2</v>
      </c>
      <c r="CA17" s="19">
        <v>0.2</v>
      </c>
      <c r="CB17" s="19">
        <v>0</v>
      </c>
      <c r="CC17" s="19">
        <v>18.3</v>
      </c>
      <c r="CD17" s="19">
        <v>5.6</v>
      </c>
      <c r="CE17" s="19">
        <v>0.2</v>
      </c>
      <c r="CF17" s="19">
        <v>0</v>
      </c>
      <c r="CG17" s="19"/>
      <c r="CH17" s="19"/>
      <c r="CI17" s="19"/>
      <c r="CJ17" s="19"/>
      <c r="CK17" s="19">
        <v>18.2</v>
      </c>
      <c r="CL17" s="19">
        <v>6</v>
      </c>
      <c r="CM17" s="19">
        <v>0.6</v>
      </c>
      <c r="CN17" s="19">
        <v>0</v>
      </c>
      <c r="CO17" s="19">
        <v>18.600000000000001</v>
      </c>
      <c r="CP17" s="19">
        <v>5.6</v>
      </c>
      <c r="CQ17" s="19">
        <v>0.2</v>
      </c>
      <c r="CR17" s="19">
        <v>0</v>
      </c>
      <c r="CS17" s="27"/>
      <c r="CT17" s="40">
        <f>IF(SUM(BZ17,CD17)&gt;0,SUM(BZ17,CD17),"")</f>
        <v>10.8</v>
      </c>
      <c r="CU17" s="40">
        <f>IF(SUM(BY17:BZ17,CB17:CD17,CF17)-CA17-CE17&gt;0,SUM(BY17:BZ17,CB17:CD17,CF17)-CA17-CE17,"")</f>
        <v>46.8</v>
      </c>
      <c r="CV17" s="40" t="str">
        <f>IF(SUM(CG17:CH17,CJ17)-CI17&gt;0,SUM(CG17:CH17,CJ17)-CI17,"")</f>
        <v/>
      </c>
      <c r="CW17" s="40">
        <f>IF(SUM(BZ17,CD17,CH17)&gt;0,SUM(BZ17,CD17,CH17),"")</f>
        <v>10.8</v>
      </c>
      <c r="CX17" s="40">
        <f>IF(SUM(CU17,CV17)&gt;0,SUM(CU17,CV17),"")</f>
        <v>46.8</v>
      </c>
      <c r="CY17" s="40">
        <f>IF(SUM(CL17,CP17)&gt;0,SUM(CL17,CP17),"")</f>
        <v>11.6</v>
      </c>
      <c r="CZ17" s="40">
        <f>IF(SUM(CK17:CL17,CN17:CP17,CR17)-SUM(CM17,CQ17)&gt;0,SUM(CK17:CL17,CN17:CP17,CR17)-SUM(CM17,CQ17),"")</f>
        <v>47.6</v>
      </c>
      <c r="DA17" s="40">
        <f>IF(SUM(CU17,CV17,CZ17)&gt;0,SUM(CU17,CV17,CZ17),"")</f>
        <v>94.4</v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18.350000000000001</v>
      </c>
      <c r="TI17" s="26">
        <f>IF($CS17="P",BZ17,(BZ17+AW17)/2)</f>
        <v>5.2</v>
      </c>
      <c r="TJ17" s="26">
        <f>IF($CS17="P",CA17,(CA17+AX17)/2)</f>
        <v>0.1</v>
      </c>
      <c r="TK17" s="26">
        <f>IF($CS17="P",CB17,(CB17+AY17)/2)</f>
        <v>0</v>
      </c>
      <c r="TL17" s="26">
        <f>IF($CS17="P",CC17,(CC17+AZ17)/2)</f>
        <v>18.25</v>
      </c>
      <c r="TM17" s="26">
        <f>IF($CS17="P",CD17,(CD17+BA17)/2)</f>
        <v>5.4</v>
      </c>
      <c r="TN17" s="26">
        <f>IF($CS17="P",CE17,(CE17+BB17)/2)</f>
        <v>0.1</v>
      </c>
      <c r="TO17" s="26">
        <f>IF($CS17="P",CF17,(CF17+BC17)/2)</f>
        <v>0</v>
      </c>
      <c r="TP17" s="26">
        <f>IF($CS17="P",CG17,(CG17+BD17)/2)</f>
        <v>0</v>
      </c>
      <c r="TQ17" s="26">
        <f>IF($CS17="P",CH17,(CH17+BE17)/2)</f>
        <v>0</v>
      </c>
      <c r="TR17" s="26">
        <f>IF($CS17="P",CI17,(CI17+BF17)/2)</f>
        <v>0</v>
      </c>
      <c r="TS17" s="26">
        <f>IF($CS17="P",CJ17,(CJ17+BG17)/2)</f>
        <v>0</v>
      </c>
      <c r="TT17" s="26">
        <f>IF($CS17="P",CK17,(CK17+BH17)/2)</f>
        <v>9.1</v>
      </c>
      <c r="TU17" s="26">
        <f>IF($CS17="P",CL17,(CL17+BI17)/2)</f>
        <v>3</v>
      </c>
      <c r="TV17" s="26">
        <f>IF($CS17="P",CM17,(CM17+BJ17)/2)</f>
        <v>0.3</v>
      </c>
      <c r="TW17" s="26">
        <f>IF($CS17="P",CN17,(CN17+BK17)/2)</f>
        <v>0</v>
      </c>
      <c r="TX17" s="26">
        <f>IF($CS17="P",CO17,(CO17+BL17)/2)</f>
        <v>9.3000000000000007</v>
      </c>
      <c r="TY17" s="26">
        <f>IF($CS17="P",CP17,(CP17+BM17)/2)</f>
        <v>2.8</v>
      </c>
      <c r="TZ17" s="26">
        <f>IF($CS17="P",CQ17,(CQ17+BN17)/2)</f>
        <v>0.1</v>
      </c>
      <c r="UA17" s="26">
        <f>IF($CS17="P",CR17,(CR17+BO17)/2)</f>
        <v>0</v>
      </c>
      <c r="UB17" s="28" t="s">
        <v>53</v>
      </c>
      <c r="UC17" s="11">
        <f>IF(SUM(TI17,TM17)&gt;0,SUM(TI17,TM17),"")</f>
        <v>10.600000000000001</v>
      </c>
      <c r="UD17" s="11">
        <f>IF(SUM(TH17:TI17,TK17:TM17,TO17)-TJ17-TN17&gt;0,SUM(TH17:TI17,TK17:TM17,TO17)-TJ17-TN17,"")</f>
        <v>46.999999999999993</v>
      </c>
      <c r="UE17" s="11" t="str">
        <f>IF(SUM(TP17:TQ17,TS17)-TR17&gt;0,SUM(TP17:TQ17,TS17)-TR17,"")</f>
        <v/>
      </c>
      <c r="UF17" s="11">
        <f>IF(SUM(TI17,TM17,TQ17)&gt;0,SUM(TI17,TM17,TQ17),"")</f>
        <v>10.600000000000001</v>
      </c>
      <c r="UG17" s="11">
        <f>IF(SUM(UD17,UE17)&gt;0,SUM(UD17,UE17),"")</f>
        <v>46.999999999999993</v>
      </c>
      <c r="UH17" s="11">
        <f>IF(SUM(TU17,TY17)&gt;0,SUM(TU17,TY17),"")</f>
        <v>5.8</v>
      </c>
      <c r="UI17" s="11">
        <f>IF(SUM(TT17:TU17,TW17:TY17,UA17)-SUM(TV17,TZ17)&gt;0,SUM(TT17:TU17,TW17:TY17,UA17)-SUM(TV17,TZ17),"")</f>
        <v>23.8</v>
      </c>
      <c r="UJ17" s="11">
        <f>IF(SUM(UD17,UE17,UI17)&gt;0,SUM(UD17,UE17,UI17),"")</f>
        <v>70.8</v>
      </c>
    </row>
    <row r="18" spans="1:556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243</v>
      </c>
      <c r="C18" s="4" t="s">
        <v>6</v>
      </c>
      <c r="D18" s="4">
        <v>2005</v>
      </c>
      <c r="E18" s="9">
        <f>SUM(J18:P18)+SUM(J18:M18)*0.0000001+SUM(J18)*0.0000000000001</f>
        <v>139.20000925000465</v>
      </c>
      <c r="F18" s="3" t="str">
        <f>IF(OR(AND(AN18&gt;=AU$29,AO18&gt;=AU$33,AN18&lt;&gt;"",AM18=""),AND(AS18&gt;=AU$29,AT18&gt;=AU$33,AS18&lt;&gt;"",AM18=""),AND(BQ18&gt;=BX$29,BR18&gt;=BX$33,BQ18&lt;&gt;"",BP18=""),AND(BV18&gt;=BX$29,BW18&gt;=BX$33,BV18&lt;&gt;"",BP18=""),AND(CT18&gt;=DA$29,CU18&gt;=DA$33,CT18&lt;&gt;"",CS18=""),AND(CY18&gt;=DA$29,CZ18&gt;=DA$33,CY18&lt;&gt;""),AND(DX18&gt;=EE$29,DY18&gt;=EE$33,DX18&lt;&gt;""),AND(EC18&gt;=EE$29,ED18&gt;=EE$33,EC18&lt;&gt;""),AND(EZ18&gt;=FG$29,FA18&gt;=FG$33,EZ18&lt;&gt;""),AND(FE18&gt;=FG$29,FF18&gt;=FG$33,FE18&lt;&gt;""),AND(GB18&gt;=GI$29,GC18&gt;=GI$33,GB18&lt;&gt;""),AND(GG18&gt;=GI$29,GH18&gt;=GI$33,GG18&lt;&gt;""),AND(HD18&gt;=HK$29,HE18&gt;=HK$33,HD18&lt;&gt;""),AND(HI18&gt;=HK$29,HJ18&gt;=HK$33,HI18&lt;&gt;""),AND(IF18&gt;=IM$29,IG18&gt;=IM$33,IF18&lt;&gt;""),AND(IK18&gt;=IM$29,IL18&gt;=IM$33,IK18&lt;&gt;""),AND(JH18&gt;=JO$29,JI18&gt;=JO$33,JH18&lt;&gt;""),AND(JM18&gt;=JO$29,JN18&gt;=JO$33,JM18&lt;&gt;""),AND(KJ18&gt;=KQ$29,KK18&gt;=KQ$33,KJ18&lt;&gt;""),AND(KO18&gt;=KQ$29,KP18&gt;=KQ$33,KO18&lt;&gt;""),AND(LL18&gt;=LS$29,LM18&gt;=LS$33,LL18&lt;&gt;""),AND(LQ18&gt;=LS$29,LR18&gt;=LS$33,LQ18&lt;&gt;""),AND(MN18&gt;=MU$29,MO18&gt;=MU$33,MN18&lt;&gt;""),AND(MS18&gt;=MU$29,MT18&gt;=MU$33,MS18&lt;&gt;""),AND(NP18&gt;=NW$29,NQ18&gt;=NW$33,NP18&lt;&gt;""),AND(NU18&gt;=NW$29,NV18&gt;=NW$33,NU18&lt;&gt;""),AND(OR18&gt;=OY$29,OS18&gt;=OY$33,OR18&lt;&gt;""),AND(OW18&gt;=OY$29,OX18&gt;=OY$33,OW18&lt;&gt;""),AND(PT18&gt;=QA$29,PU18&gt;=QA$33,PT18&lt;&gt;""),AND(PY18&gt;=QA$29,PZ18&gt;=QA$33,PY18&lt;&gt;""),AND(QV18&gt;=RC$29,QW18&gt;=RC$33,QV18&lt;&gt;""),AND(RA18&gt;=RC$29,RB18&gt;=RC$33,RA18&lt;&gt;""),AND(RX18&gt;=SE$29,RY18&gt;=SE$33,RX18&lt;&gt;""),AND(SC18&gt;=SE$29,SD18&gt;=SE$33,SC18&lt;&gt;""),AND(SZ18&gt;=TG$29,TA18&gt;=TG$33,SZ18&lt;&gt;""),AND(TF18&gt;=TG$29,TG18&gt;=TG$33,TF18&lt;&gt;"")),"P","")</f>
        <v/>
      </c>
      <c r="G18" s="3" t="str">
        <f>IF(OR(AND(AO18&gt;=AU$33,AO18&lt;&gt;"",AM18=""),AND(AT18&gt;=AU$33,AT18&lt;&gt;"",AM18=""),AND(BR18&gt;=BX$33,BR18&lt;&gt;"",BP18=""),AND(BW18&gt;=BX$33,BW18&lt;&gt;"",BP18=""),AND(CU18&gt;=DA$33,CU18&lt;&gt;"",CS18=""),AND(CZ18&gt;=DA$33,CZ18&lt;&gt;"",CS18=""),AND(DY18&gt;=EE$33,DY18&lt;&gt;""),AND(ED18&gt;=EE$33,ED18&lt;&gt;""),AND(FA18&gt;=FG$33,FA18&lt;&gt;""),AND(FF18&gt;=FG$33,FF18&lt;&gt;""),AND(GC18&gt;=GI$33,GC18&lt;&gt;""),AND(GH18&gt;=GI$33,GH18&lt;&gt;""),AND(HE18&gt;=HK$33,HE18&lt;&gt;""),AND(HJ18&gt;=HK$33,HJ18&lt;&gt;""),AND(IG18&gt;=IM$33,IG18&lt;&gt;""),AND(IL18&gt;=IM$33,IL18&lt;&gt;""),AND(JI18&gt;=JO$33,JI18&lt;&gt;""),AND(JN18&gt;=JO$33,JN18&lt;&gt;""),AND(KK18&gt;=KQ$33,KK18&lt;&gt;""),AND(KP18&gt;=KQ$33,KP18&lt;&gt;""),AND(LM18&gt;=LS$33,LM18&lt;&gt;""),AND(LR18&gt;=LS$33,LR18&lt;&gt;""),AND(MO18&gt;=MU$33,MO18&lt;&gt;""),AND(MT18&gt;=MU$33,MT18&lt;&gt;""),AND(NQ18&gt;=NW$33,NQ18&lt;&gt;""),AND(NV18&gt;=NW$33,NV18&lt;&gt;""),AND(OS18&gt;=OY$33,OS18&lt;&gt;""),AND(OX18&gt;=OY$33,OX18&lt;&gt;""),AND(PU18&gt;=QA$33,PU18&lt;&gt;""),AND(PZ18&gt;=QA$33,PZ18&lt;&gt;""),AND(QW18&gt;=RC$33,QW18&lt;&gt;""),AND(RB18&gt;=RC$33,RB18&lt;&gt;""),AND(RY18&gt;=SE$33,RY18&lt;&gt;""),AND(SD18&gt;=SE$33,SD18&lt;&gt;""),AND(TA18&gt;=TG$33,TA18&lt;&gt;""),AND(TG18&gt;=TG$33,TG18&lt;&gt;"")),"P","")</f>
        <v/>
      </c>
      <c r="H18" s="36" t="str">
        <f>IF(AND(G18="P",F18=""),"No DD",IF(OR(AND(AQ18&gt;=AU$32,AR18&gt;=AU$36,AQ18&lt;&gt;"",AM18=""),AND(AS18&gt;=AU$32,AT18&gt;=AU$36,AS18&lt;&gt;"",AM18=""),AND(BT18&gt;=BX$32,BU18&gt;=BX$36,BT18&lt;&gt;"",BP18=""),AND(BV18&gt;=BX$32,BW18&gt;=BX$36,BV18&lt;&gt;"",BP18=""),AND(CW18&gt;=DA$32,CX18&gt;=DA$36,CW18&lt;&gt;"",CS18=""),AND(CY18&gt;=DA$32,CZ18&gt;=DA$36,CY18&lt;&gt;"",CS18=""),AND(EA18&gt;=EE$32,EB18&gt;=EE$36,EA18&lt;&gt;""),AND(EC18&gt;=EE$32,ED18&gt;=EE$36,EC18&lt;&gt;""),AND(FC18&gt;=FG$32,FD18&gt;=FG$36,FC18&lt;&gt;""),AND(FE18&gt;=FG$32,FF18&gt;=FG$36,FE18&lt;&gt;""),AND(GE18&gt;=GI$32,GF18&gt;=GI$36,GE18&lt;&gt;""),AND(GG18&gt;=GI$32,GH18&gt;=GI$36,GG18&lt;&gt;""),AND(HG18&gt;=HK$32,HH18&gt;=HK$36,HG18&lt;&gt;""),AND(HI18&gt;=HK$32,HJ18&gt;=HK$36,HI18&lt;&gt;""),AND(II18&gt;=IM$32,IJ18&gt;=IM$36,II18&lt;&gt;""),AND(IK18&gt;=IM$32,IL18&gt;=IM$36,IK18&lt;&gt;""),AND(JK18&gt;=JO$32,JL18&gt;=JO$36,JK18&lt;&gt;""),AND(JM18&gt;=JO$32,JN18&gt;=JO$36,JM18&lt;&gt;""),AND(KM18&gt;=KQ$32,KN18&gt;=KQ$36,KM18&lt;&gt;""),AND(KO18&gt;=KQ$32,KP18&gt;=KQ$36,KO18&lt;&gt;""),AND(LO18&gt;=LS$32,LP18&gt;=LS$36,LO18&lt;&gt;""),AND(LQ18&gt;=LS$32,LR18&gt;=LS$36,LQ18&lt;&gt;""),AND(MQ18&gt;=MU$32,MR18&gt;=MU$36,MQ18&lt;&gt;""),AND(MS18&gt;=MU$32,MT18&gt;=MU$36,MS18&lt;&gt;""),AND(NS18&gt;=NW$32,NT18&gt;=NW$36,NS18&lt;&gt;""),AND(NU18&gt;=NW$32,NV18&gt;=NW$36,NU18&lt;&gt;""),AND(OU18&gt;=OY$32,OV18&gt;=OY$36,OU18&lt;&gt;""),AND(OW18&gt;=OY$32,OX18&gt;=OY$36,OW18&lt;&gt;""),AND(PW18&gt;=QA$32,PX18&gt;=QA$36,PW18&lt;&gt;""),AND(PY18&gt;=QA$32,PZ18&gt;=QA$36,PY18&lt;&gt;""),AND(QY18&gt;=RC$32,QZ18&gt;=RC$36,QY18&lt;&gt;""),AND(RA18&gt;=RC$32,RB18&gt;=RC$36,RA18&lt;&gt;""),AND(SA18&gt;=SE$32,SB18&gt;=SE$36,SA18&lt;&gt;""),AND(SC18&gt;=SE$32,SD18&gt;=SE$36,SC18&lt;&gt;""),AND(TC18&gt;=TG$32,TD18&gt;=TG$36,TC18&lt;&gt;""),AND(TE18&gt;=TG$32,TF18&gt;=TG$36,TE18&lt;&gt;"")),"Merit",IF(OR(AND(AQ18&gt;=AU$31,AR18&gt;=AU$35,AQ18&lt;&gt;"",AM18=""),AND(AS18&gt;=AU$31,AT18&gt;=AU$35,AS18&lt;&gt;"",AM18=""),AND(BT18&gt;=BX$31,BU18&gt;=BX$35,BT18&lt;&gt;"",BP18=""),AND(BV18&gt;=BX$31,BW18&gt;=BX$35,BV18&lt;&gt;"",BP18=""),AND(CW18&gt;=DA$31,CX18&gt;=DA$35,CW18&lt;&gt;"",CS18=""),AND(CY18&gt;=DA$31,CZ18&gt;=DA$35,CY18&lt;&gt;"",CS18=""),AND(EA18&gt;=EE$31,EB18&gt;=EE$35,EA18&lt;&gt;""),AND(EC18&gt;=EE$31,ED18&gt;=EE$35,EC18&lt;&gt;""),AND(FC18&gt;=FG$31,FD18&gt;=FG$35,FC18&lt;&gt;""),AND(FE18&gt;=FG$31,FF18&gt;=FG$35,FE18&lt;&gt;""),AND(GE18&gt;=GI$31,GF18&gt;=GI$35,GE18&lt;&gt;""),AND(GG18&gt;=GI$31,GH18&gt;=GI$35,GG18&lt;&gt;""),AND(HG18&gt;=HK$31,HH18&gt;=HK$35,HG18&lt;&gt;""),AND(HI18&gt;=HK$31,HJ18&gt;=HK$35,HI18&lt;&gt;""),AND(II18&gt;=IM$31,IJ18&gt;=IM$35,II18&lt;&gt;""),AND(IK18&gt;=IM$31,IL18&gt;=IM$35,IK18&lt;&gt;""),AND(JK18&gt;=JO$31,JL18&gt;=JO$35,JK18&lt;&gt;""),AND(JM18&gt;=JO$31,JN18&gt;=JO$35,JM18&lt;&gt;""),AND(KM18&gt;=KQ$31,KN18&gt;=KQ$35,KM18&lt;&gt;""),AND(KO18&gt;=KQ$31,KP18&gt;=KQ$35,KO18&lt;&gt;""),AND(LO18&gt;=LS$31,LP18&gt;=LS$35,LO18&lt;&gt;""),AND(LQ18&gt;=LS$31,LR18&gt;=LS$35,LQ18&lt;&gt;""),AND(MQ18&gt;=MU$31,MR18&gt;=MU$35,MQ18&lt;&gt;""),AND(MS18&gt;=MU$31,MT18&gt;=MU$35,MS18&lt;&gt;""),AND(NS18&gt;=NW$31,NT18&gt;=NW$35,NS18&lt;&gt;""),AND(NU18&gt;=NW$31,NV18&gt;=NW$35,NU18&lt;&gt;""),AND(OU18&gt;=OY$31,OV18&gt;=OY$35,OU18&lt;&gt;""),AND(OW18&gt;=OY$31,OX18&gt;=OY$35,OW18&lt;&gt;""),AND(PW18&gt;=QA$31,PX18&gt;=QA$35,PW18&lt;&gt;""),AND(PY18&gt;=QA$31,PZ18&gt;=QA$35,PY18&lt;&gt;""),AND(QY18&gt;=RC$31,QZ18&gt;=RC$35,QY18&lt;&gt;""),AND(RA18&gt;=RC$31,RB18&gt;=RC$35,RA18&lt;&gt;""),AND(SA18&gt;=SE$31,SB18&gt;=SE$35,SA18&lt;&gt;""),AND(SC18&gt;=SE$31,SD18&gt;=SE$35,SC18&lt;&gt;""),AND(TC18&gt;=TG$31,TD18&gt;=TG$35,TC18&lt;&gt;""),AND(TE18&gt;=TG$31,TF18&gt;=TG$35,TE18&lt;&gt;"")),"Excellence",IF(I18="P","Worlds Team",IF(F18="P","National Team","")))))</f>
        <v/>
      </c>
      <c r="I18" s="3" t="str">
        <f>IF(OR(AND(AQ18&gt;=AU$30,AR18&gt;=AU$34,AQ18&lt;&gt;"",AM18=""),AND(AS18&gt;=AU$30,AT18&gt;=AU$34,AS18&lt;&gt;"",AM18=""),AND(BT18&gt;=BX$30,BU18&gt;=BX$34,BT18&lt;&gt;"",BP18=""),AND(BV18&gt;=BX$30,BW18&gt;=BX$34,BV18&lt;&gt;"",BP18=""),AND(CW18&gt;=DA$30,CX18&gt;=DA$34,CW18&lt;&gt;"",CS18=""),AND(CY18&gt;=DA$30,CZ18&gt;=DA$34,CY18&lt;&gt;"",CS18=""),AND(EA18&gt;=EE$30,EB18&gt;=EE$34,EA18&lt;&gt;""),AND(EC18&gt;=EE$30,ED18&gt;=EE$34,EC18&lt;&gt;""),AND(FC18&gt;=FG$30,FD18&gt;=FG$34,FC18&lt;&gt;""),AND(FE18&gt;=FG$30,FF18&gt;=FG$34,FE18&lt;&gt;""),AND(GE18&gt;=GI$30,GF18&gt;=GI$34,GE18&lt;&gt;""),AND(GG18&gt;=GI$30,GH18&gt;=GI$34,GG18&lt;&gt;""),AND(HG18&gt;=HK$30,HH18&gt;=HK$34,HG18&lt;&gt;""),AND(HI18&gt;=HK$30,HJ18&gt;=HK$34,HI18&lt;&gt;""),AND(II18&gt;=IM$30,IJ18&gt;=IM$34,II18&lt;&gt;""),AND(IK18&gt;=IM$30,IL18&gt;=IM$34,IK18&lt;&gt;""),AND(JK18&gt;=JO$30,JL18&gt;=JO$34,JK18&lt;&gt;""),AND(JM18&gt;=JO$30,JN18&gt;=JO$34,JM18&lt;&gt;""),AND(KM18&gt;=KQ$30,KN18&gt;=KQ$34,KM18&lt;&gt;""),AND(KO18&gt;=KQ$30,KP18&gt;=KQ$34,KO18&lt;&gt;""),AND(LO18&gt;=LS$30,LP18&gt;=LS$34,LO18&lt;&gt;""),AND(LQ18&gt;=LS$30,LR18&gt;=LS$34,LQ18&lt;&gt;""),AND(MQ18&gt;=MU$30,MR18&gt;=MU$34,MQ18&lt;&gt;""),AND(MS18&gt;=MU$30,MT18&gt;=MU$34,MS18&lt;&gt;""),AND(NS18&gt;=NW$30,NT18&gt;=NW$34,NS18&lt;&gt;""),AND(NU18&gt;=NW$30,NV18&gt;=NW$34,NU18&lt;&gt;""),AND(OU18&gt;=OY$30,OV18&gt;=OY$34,OU18&lt;&gt;""),AND(OW18&gt;=OY$30,OX18&gt;=OY$34,OW18&lt;&gt;""),AND(PW18&gt;=QA$30,PX18&gt;=QA$34,PW18&lt;&gt;""),AND(PY18&gt;=QA$30,PZ18&gt;=QA$34,PY18&lt;&gt;""),AND(QY18&gt;=RC$30,QZ18&gt;=RC$34,QY18&lt;&gt;""),AND(RA18&gt;=RC$30,RB18&gt;=RC$34,RA18&lt;&gt;""),AND(SA18&gt;=SE$30,SB18&gt;=SE$34,SA18&lt;&gt;""),AND(SC18&gt;=SE$30,SD18&gt;=SE$34,SC18&lt;&gt;""),AND(TC18&gt;=TG$30,TD18&gt;=TG$34,TC18&lt;&gt;""),AND(TE18&gt;=TG$30,TF18&gt;=TG$34,TE18&lt;&gt;"")),"P","")</f>
        <v/>
      </c>
      <c r="J18" s="8">
        <f>IF(COUNT(AO18,BR18,CU18)&gt;0,LARGE((AO18,BR18,CU18),1),0)</f>
        <v>46.6</v>
      </c>
      <c r="K18" s="8" t="str">
        <f>IF(J18=0,"",IF(J18=CU18,$BY$1,IF(J18=BR18,$AV$1,IF(J18=AO18,$S$1,""))))</f>
        <v>2025 Nationals</v>
      </c>
      <c r="L18" s="8">
        <f>IF(COUNT(AO18,BR18,CU18)&gt;1,LARGE((AO18,BR18,CU18),2),0)</f>
        <v>45.9</v>
      </c>
      <c r="M18" s="8" t="str">
        <f>IF(K18=0,"",IF(AND(L18=J18,L18=AO18,K18=BR18),$S$1,IF(AND(L18=J18,L18=AO18,L18=CU18),$S$1,IF(AND(L18=J18,L18=CU18,L18=BR18),$AV$1,IF(L18=CU18,$BY$1,IF(L18=BR18,$AV$1,IF(L18=AO18,$S$1,"")))))))</f>
        <v>2025 Elite Canada</v>
      </c>
      <c r="N18" s="8">
        <f>IF(MAX(AT18,BW18,CZ18)&gt;0,MAX(AT18,BW18,CZ18),0)</f>
        <v>46.7</v>
      </c>
      <c r="O18" s="8" t="str">
        <f>IF(N18=0,"",IF(N18=CZ18,$BY$1,IF(N18=BW18,$AV$1,IF(N18=AT18,$S$1,""))))</f>
        <v>2025 Nationals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16.2</v>
      </c>
      <c r="T18" s="19">
        <v>5.2</v>
      </c>
      <c r="U18" s="19">
        <v>0.2</v>
      </c>
      <c r="V18" s="19"/>
      <c r="W18" s="19">
        <v>17.2</v>
      </c>
      <c r="X18" s="19">
        <v>2.4</v>
      </c>
      <c r="Y18" s="19">
        <v>0</v>
      </c>
      <c r="Z18" s="19">
        <v>0</v>
      </c>
      <c r="AA18" s="19">
        <v>16.600000000000001</v>
      </c>
      <c r="AB18" s="19">
        <v>3</v>
      </c>
      <c r="AC18" s="19">
        <v>0.2</v>
      </c>
      <c r="AD18" s="19">
        <v>0</v>
      </c>
      <c r="AE18" s="19">
        <v>17.2</v>
      </c>
      <c r="AF18" s="19">
        <v>2.8</v>
      </c>
      <c r="AG18" s="19">
        <v>0</v>
      </c>
      <c r="AH18" s="19"/>
      <c r="AI18" s="19">
        <v>17.2</v>
      </c>
      <c r="AJ18" s="19">
        <v>2.4</v>
      </c>
      <c r="AK18" s="19">
        <v>0</v>
      </c>
      <c r="AL18" s="19">
        <v>0</v>
      </c>
      <c r="AM18" s="27"/>
      <c r="AN18" s="40">
        <f>IF(SUM(T18,X18)&gt;0,SUM(T18,X18),"")</f>
        <v>7.6</v>
      </c>
      <c r="AO18" s="40">
        <f>IF(SUM(S18:T18,V18:X18,Z18)-U18-Y18&gt;0,SUM(S18:T18,V18:X18,Z18)-U18-Y18,"")</f>
        <v>40.79999999999999</v>
      </c>
      <c r="AP18" s="40">
        <f>IF(SUM(AA18:AB18,AD18)-AC18&gt;0,SUM(AA18:AB18,AD18)-AC18,"")</f>
        <v>19.400000000000002</v>
      </c>
      <c r="AQ18" s="40">
        <f>IF(SUM(T18,X18,AB18)&gt;0,SUM(T18,X18,AB18),"")</f>
        <v>10.6</v>
      </c>
      <c r="AR18" s="40">
        <f>IF(SUM(AO18,AP18)&gt;0,SUM(AO18,AP18),"")</f>
        <v>60.199999999999989</v>
      </c>
      <c r="AS18" s="40">
        <f>IF(SUM(AF18,AJ18)&gt;0,SUM(AF18,AJ18),"")</f>
        <v>5.1999999999999993</v>
      </c>
      <c r="AT18" s="40">
        <f>IF(SUM(AE18:AF18,AH18:AJ18,AL18)-SUM(AG18,AK18)&gt;0,SUM(AE18:AF18,AH18:AJ18,AL18)-SUM(AG18,AK18),"")</f>
        <v>39.6</v>
      </c>
      <c r="AU18" s="40">
        <f>IF(SUM(AO18,AP18,AT18)&gt;0,SUM(AO18,AP18,AT18),"")</f>
        <v>99.799999999999983</v>
      </c>
      <c r="AV18" s="18">
        <v>18.3</v>
      </c>
      <c r="AW18" s="18">
        <v>4.8</v>
      </c>
      <c r="AX18" s="18">
        <v>0</v>
      </c>
      <c r="AY18" s="18"/>
      <c r="AZ18" s="18">
        <v>18.600000000000001</v>
      </c>
      <c r="BA18" s="18">
        <v>4.8</v>
      </c>
      <c r="BB18" s="18">
        <v>0.6</v>
      </c>
      <c r="BC18" s="18">
        <v>0</v>
      </c>
      <c r="BD18" s="18"/>
      <c r="BE18" s="18"/>
      <c r="BF18" s="18"/>
      <c r="BG18" s="18"/>
      <c r="BH18" s="18">
        <v>18.100000000000001</v>
      </c>
      <c r="BI18" s="18">
        <v>4.8</v>
      </c>
      <c r="BJ18" s="18">
        <v>0</v>
      </c>
      <c r="BK18" s="18"/>
      <c r="BL18" s="18">
        <v>18.100000000000001</v>
      </c>
      <c r="BM18" s="18">
        <v>4.8</v>
      </c>
      <c r="BN18" s="18">
        <v>0</v>
      </c>
      <c r="BO18" s="18">
        <v>0</v>
      </c>
      <c r="BP18" s="28"/>
      <c r="BQ18" s="11">
        <f>IF(SUM(AW18,BA18)&gt;0,SUM(AW18,BA18),"")</f>
        <v>9.6</v>
      </c>
      <c r="BR18" s="11">
        <f>IF(SUM(AV18:AW18,AY18:BA18,BC18)-AX18-BB18&gt;0,SUM(AV18:AW18,AY18:BA18,BC18)-AX18-BB18,"")</f>
        <v>45.9</v>
      </c>
      <c r="BS18" s="11" t="str">
        <f>IF(SUM(BD18:BE18,BG18)-BF18&gt;0,SUM(BD18:BE18,BG18)-BF18,"")</f>
        <v/>
      </c>
      <c r="BT18" s="11">
        <f>IF(SUM(AW18,BA18,BE18)&gt;0,SUM(AW18,BA18,BE18),"")</f>
        <v>9.6</v>
      </c>
      <c r="BU18" s="11">
        <f>IF(SUM(BR18,BS18)&gt;0,SUM(BR18,BS18),"")</f>
        <v>45.9</v>
      </c>
      <c r="BV18" s="11">
        <f>IF(SUM(BI18,BM18)&gt;0,SUM(BI18,BM18),"")</f>
        <v>9.6</v>
      </c>
      <c r="BW18" s="11">
        <f>IF(SUM(BH18:BI18,BK18:BM18,BO18)-SUM(BJ18,BN18)&gt;0,SUM(BH18:BI18,BK18:BM18,BO18)-SUM(BJ18,BN18),"")</f>
        <v>45.8</v>
      </c>
      <c r="BX18" s="11">
        <f>IF(SUM(BR18,BS18,BW18)&gt;0,SUM(BR18,BS18,BW18),"")</f>
        <v>91.699999999999989</v>
      </c>
      <c r="BY18" s="19">
        <v>18.3</v>
      </c>
      <c r="BZ18" s="19">
        <v>5.2</v>
      </c>
      <c r="CA18" s="19">
        <v>0.6</v>
      </c>
      <c r="CB18" s="19">
        <v>0</v>
      </c>
      <c r="CC18" s="19">
        <v>18.5</v>
      </c>
      <c r="CD18" s="19">
        <v>5.2</v>
      </c>
      <c r="CE18" s="19">
        <v>0</v>
      </c>
      <c r="CF18" s="19">
        <v>0</v>
      </c>
      <c r="CG18" s="19"/>
      <c r="CH18" s="19"/>
      <c r="CI18" s="19"/>
      <c r="CJ18" s="19"/>
      <c r="CK18" s="19">
        <v>18.5</v>
      </c>
      <c r="CL18" s="19">
        <v>5.2</v>
      </c>
      <c r="CM18" s="19">
        <v>0.2</v>
      </c>
      <c r="CN18" s="19">
        <v>0</v>
      </c>
      <c r="CO18" s="19">
        <v>18.2</v>
      </c>
      <c r="CP18" s="19">
        <v>5.2</v>
      </c>
      <c r="CQ18" s="19">
        <v>0.2</v>
      </c>
      <c r="CR18" s="19">
        <v>0</v>
      </c>
      <c r="CS18" s="27"/>
      <c r="CT18" s="40">
        <f>IF(SUM(BZ18,CD18)&gt;0,SUM(BZ18,CD18),"")</f>
        <v>10.4</v>
      </c>
      <c r="CU18" s="40">
        <f>IF(SUM(BY18:BZ18,CB18:CD18,CF18)-CA18-CE18&gt;0,SUM(BY18:BZ18,CB18:CD18,CF18)-CA18-CE18,"")</f>
        <v>46.6</v>
      </c>
      <c r="CV18" s="40" t="str">
        <f>IF(SUM(CG18:CH18,CJ18)-CI18&gt;0,SUM(CG18:CH18,CJ18)-CI18,"")</f>
        <v/>
      </c>
      <c r="CW18" s="40">
        <f>IF(SUM(BZ18,CD18,CH18)&gt;0,SUM(BZ18,CD18,CH18),"")</f>
        <v>10.4</v>
      </c>
      <c r="CX18" s="40">
        <f>IF(SUM(CU18,CV18)&gt;0,SUM(CU18,CV18),"")</f>
        <v>46.6</v>
      </c>
      <c r="CY18" s="40">
        <f>IF(SUM(CL18,CP18)&gt;0,SUM(CL18,CP18),"")</f>
        <v>10.4</v>
      </c>
      <c r="CZ18" s="40">
        <f>IF(SUM(CK18:CL18,CN18:CP18,CR18)-SUM(CM18,CQ18)&gt;0,SUM(CK18:CL18,CN18:CP18,CR18)-SUM(CM18,CQ18),"")</f>
        <v>46.7</v>
      </c>
      <c r="DA18" s="40">
        <f>IF(SUM(CU18,CV18,CZ18)&gt;0,SUM(CU18,CV18,CZ18),"")</f>
        <v>93.300000000000011</v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>IF(SUM(EG18,EK18)&gt;0,SUM(EG18,EK18),"")</f>
        <v/>
      </c>
      <c r="FA18" s="11" t="str">
        <f>IF(SUM(EF18:EG18,EI18:EK18,EM18)-EH18-EL18&gt;0,SUM(EF18:EG18,EI18:EK18,EM18)-EH18-EL18,"")</f>
        <v/>
      </c>
      <c r="FB18" s="11" t="str">
        <f>IF(SUM(EN18:EO18,EQ18)-EP18&gt;0,SUM(EN18:EO18,EQ18)-EP18,"")</f>
        <v/>
      </c>
      <c r="FC18" s="11" t="str">
        <f>IF(SUM(EG18,EK18,EO18)&gt;0,SUM(EG18,EK18,EO18),"")</f>
        <v/>
      </c>
      <c r="FD18" s="11" t="str">
        <f>IF(SUM(FA18,FB18)&gt;0,SUM(FA18,FB18),"")</f>
        <v/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 t="str">
        <f>IF(SUM(FA18,FB18,FF18)&gt;0,SUM(FA18,FB18,FF18),"")</f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18.3</v>
      </c>
      <c r="TI18" s="26">
        <f>IF($CS18="P",BZ18,(BZ18+AW18)/2)</f>
        <v>5</v>
      </c>
      <c r="TJ18" s="26">
        <f>IF($CS18="P",CA18,(CA18+AX18)/2)</f>
        <v>0.3</v>
      </c>
      <c r="TK18" s="26">
        <f>IF($CS18="P",CB18,(CB18+AY18)/2)</f>
        <v>0</v>
      </c>
      <c r="TL18" s="26">
        <f>IF($CS18="P",CC18,(CC18+AZ18)/2)</f>
        <v>18.55</v>
      </c>
      <c r="TM18" s="26">
        <f>IF($CS18="P",CD18,(CD18+BA18)/2)</f>
        <v>5</v>
      </c>
      <c r="TN18" s="26">
        <f>IF($CS18="P",CE18,(CE18+BB18)/2)</f>
        <v>0.3</v>
      </c>
      <c r="TO18" s="26">
        <f>IF($CS18="P",CF18,(CF18+BC18)/2)</f>
        <v>0</v>
      </c>
      <c r="TP18" s="26">
        <f>IF($CS18="P",CG18,(CG18+BD18)/2)</f>
        <v>0</v>
      </c>
      <c r="TQ18" s="26">
        <f>IF($CS18="P",CH18,(CH18+BE18)/2)</f>
        <v>0</v>
      </c>
      <c r="TR18" s="26">
        <f>IF($CS18="P",CI18,(CI18+BF18)/2)</f>
        <v>0</v>
      </c>
      <c r="TS18" s="26">
        <f>IF($CS18="P",CJ18,(CJ18+BG18)/2)</f>
        <v>0</v>
      </c>
      <c r="TT18" s="26">
        <f>IF($CS18="P",CK18,(CK18+BH18)/2)</f>
        <v>18.3</v>
      </c>
      <c r="TU18" s="26">
        <f>IF($CS18="P",CL18,(CL18+BI18)/2)</f>
        <v>5</v>
      </c>
      <c r="TV18" s="26">
        <f>IF($CS18="P",CM18,(CM18+BJ18)/2)</f>
        <v>0.1</v>
      </c>
      <c r="TW18" s="26">
        <f>IF($CS18="P",CN18,(CN18+BK18)/2)</f>
        <v>0</v>
      </c>
      <c r="TX18" s="26">
        <f>IF($CS18="P",CO18,(CO18+BL18)/2)</f>
        <v>18.149999999999999</v>
      </c>
      <c r="TY18" s="26">
        <f>IF($CS18="P",CP18,(CP18+BM18)/2)</f>
        <v>5</v>
      </c>
      <c r="TZ18" s="26">
        <f>IF($CS18="P",CQ18,(CQ18+BN18)/2)</f>
        <v>0.1</v>
      </c>
      <c r="UA18" s="26">
        <f>IF($CS18="P",CR18,(CR18+BO18)/2)</f>
        <v>0</v>
      </c>
      <c r="UB18" s="28" t="s">
        <v>53</v>
      </c>
      <c r="UC18" s="11">
        <f>IF(SUM(TI18,TM18)&gt;0,SUM(TI18,TM18),"")</f>
        <v>10</v>
      </c>
      <c r="UD18" s="11">
        <f>IF(SUM(TH18:TI18,TK18:TM18,TO18)-TJ18-TN18&gt;0,SUM(TH18:TI18,TK18:TM18,TO18)-TJ18-TN18,"")</f>
        <v>46.250000000000007</v>
      </c>
      <c r="UE18" s="11" t="str">
        <f>IF(SUM(TP18:TQ18,TS18)-TR18&gt;0,SUM(TP18:TQ18,TS18)-TR18,"")</f>
        <v/>
      </c>
      <c r="UF18" s="11">
        <f>IF(SUM(TI18,TM18,TQ18)&gt;0,SUM(TI18,TM18,TQ18),"")</f>
        <v>10</v>
      </c>
      <c r="UG18" s="11">
        <f>IF(SUM(UD18,UE18)&gt;0,SUM(UD18,UE18),"")</f>
        <v>46.250000000000007</v>
      </c>
      <c r="UH18" s="11">
        <f>IF(SUM(TU18,TY18)&gt;0,SUM(TU18,TY18),"")</f>
        <v>10</v>
      </c>
      <c r="UI18" s="11">
        <f>IF(SUM(TT18:TU18,TW18:TY18,UA18)-SUM(TV18,TZ18)&gt;0,SUM(TT18:TU18,TW18:TY18,UA18)-SUM(TV18,TZ18),"")</f>
        <v>46.25</v>
      </c>
      <c r="UJ18" s="11">
        <f>IF(SUM(UD18,UE18,UI18)&gt;0,SUM(UD18,UE18,UI18),"")</f>
        <v>92.5</v>
      </c>
    </row>
    <row r="19" spans="1:556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126</v>
      </c>
      <c r="C19" s="4" t="s">
        <v>5</v>
      </c>
      <c r="D19" s="4">
        <v>2001</v>
      </c>
      <c r="E19" s="9">
        <f>SUM(J19:P19)+SUM(J19:M19)*0.0000001+SUM(J19)*0.0000000000001</f>
        <v>138.50000849000435</v>
      </c>
      <c r="F19" s="3" t="str">
        <f>IF(OR(AND(AN19&gt;=AU$29,AO19&gt;=AU$33,AN19&lt;&gt;"",AM19=""),AND(AS19&gt;=AU$29,AT19&gt;=AU$33,AS19&lt;&gt;"",AM19=""),AND(BQ19&gt;=BX$29,BR19&gt;=BX$33,BQ19&lt;&gt;"",BP19=""),AND(BV19&gt;=BX$29,BW19&gt;=BX$33,BV19&lt;&gt;"",BP19=""),AND(CT19&gt;=DA$29,CU19&gt;=DA$33,CT19&lt;&gt;"",CS19=""),AND(CY19&gt;=DA$29,CZ19&gt;=DA$33,CY19&lt;&gt;""),AND(DX19&gt;=EE$29,DY19&gt;=EE$33,DX19&lt;&gt;""),AND(EC19&gt;=EE$29,ED19&gt;=EE$33,EC19&lt;&gt;""),AND(EZ19&gt;=FG$29,FA19&gt;=FG$33,EZ19&lt;&gt;""),AND(FE19&gt;=FG$29,FF19&gt;=FG$33,FE19&lt;&gt;""),AND(GB19&gt;=GI$29,GC19&gt;=GI$33,GB19&lt;&gt;""),AND(GG19&gt;=GI$29,GH19&gt;=GI$33,GG19&lt;&gt;""),AND(HD19&gt;=HK$29,HE19&gt;=HK$33,HD19&lt;&gt;""),AND(HI19&gt;=HK$29,HJ19&gt;=HK$33,HI19&lt;&gt;""),AND(IF19&gt;=IM$29,IG19&gt;=IM$33,IF19&lt;&gt;""),AND(IK19&gt;=IM$29,IL19&gt;=IM$33,IK19&lt;&gt;""),AND(JH19&gt;=JO$29,JI19&gt;=JO$33,JH19&lt;&gt;""),AND(JM19&gt;=JO$29,JN19&gt;=JO$33,JM19&lt;&gt;""),AND(KJ19&gt;=KQ$29,KK19&gt;=KQ$33,KJ19&lt;&gt;""),AND(KO19&gt;=KQ$29,KP19&gt;=KQ$33,KO19&lt;&gt;""),AND(LL19&gt;=LS$29,LM19&gt;=LS$33,LL19&lt;&gt;""),AND(LQ19&gt;=LS$29,LR19&gt;=LS$33,LQ19&lt;&gt;""),AND(MN19&gt;=MU$29,MO19&gt;=MU$33,MN19&lt;&gt;""),AND(MS19&gt;=MU$29,MT19&gt;=MU$33,MS19&lt;&gt;""),AND(NP19&gt;=NW$29,NQ19&gt;=NW$33,NP19&lt;&gt;""),AND(NU19&gt;=NW$29,NV19&gt;=NW$33,NU19&lt;&gt;""),AND(OR19&gt;=OY$29,OS19&gt;=OY$33,OR19&lt;&gt;""),AND(OW19&gt;=OY$29,OX19&gt;=OY$33,OW19&lt;&gt;""),AND(PT19&gt;=QA$29,PU19&gt;=QA$33,PT19&lt;&gt;""),AND(PY19&gt;=QA$29,PZ19&gt;=QA$33,PY19&lt;&gt;""),AND(QV19&gt;=RC$29,QW19&gt;=RC$33,QV19&lt;&gt;""),AND(RA19&gt;=RC$29,RB19&gt;=RC$33,RA19&lt;&gt;""),AND(RX19&gt;=SE$29,RY19&gt;=SE$33,RX19&lt;&gt;""),AND(SC19&gt;=SE$29,SD19&gt;=SE$33,SC19&lt;&gt;""),AND(SZ19&gt;=TG$29,TA19&gt;=TG$33,SZ19&lt;&gt;""),AND(TF19&gt;=TG$29,TG19&gt;=TG$33,TF19&lt;&gt;"")),"P","")</f>
        <v/>
      </c>
      <c r="G19" s="3" t="str">
        <f>IF(OR(AND(AO19&gt;=AU$33,AO19&lt;&gt;"",AM19=""),AND(AT19&gt;=AU$33,AT19&lt;&gt;"",AM19=""),AND(BR19&gt;=BX$33,BR19&lt;&gt;"",BP19=""),AND(BW19&gt;=BX$33,BW19&lt;&gt;"",BP19=""),AND(CU19&gt;=DA$33,CU19&lt;&gt;"",CS19=""),AND(CZ19&gt;=DA$33,CZ19&lt;&gt;"",CS19=""),AND(DY19&gt;=EE$33,DY19&lt;&gt;""),AND(ED19&gt;=EE$33,ED19&lt;&gt;""),AND(FA19&gt;=FG$33,FA19&lt;&gt;""),AND(FF19&gt;=FG$33,FF19&lt;&gt;""),AND(GC19&gt;=GI$33,GC19&lt;&gt;""),AND(GH19&gt;=GI$33,GH19&lt;&gt;""),AND(HE19&gt;=HK$33,HE19&lt;&gt;""),AND(HJ19&gt;=HK$33,HJ19&lt;&gt;""),AND(IG19&gt;=IM$33,IG19&lt;&gt;""),AND(IL19&gt;=IM$33,IL19&lt;&gt;""),AND(JI19&gt;=JO$33,JI19&lt;&gt;""),AND(JN19&gt;=JO$33,JN19&lt;&gt;""),AND(KK19&gt;=KQ$33,KK19&lt;&gt;""),AND(KP19&gt;=KQ$33,KP19&lt;&gt;""),AND(LM19&gt;=LS$33,LM19&lt;&gt;""),AND(LR19&gt;=LS$33,LR19&lt;&gt;""),AND(MO19&gt;=MU$33,MO19&lt;&gt;""),AND(MT19&gt;=MU$33,MT19&lt;&gt;""),AND(NQ19&gt;=NW$33,NQ19&lt;&gt;""),AND(NV19&gt;=NW$33,NV19&lt;&gt;""),AND(OS19&gt;=OY$33,OS19&lt;&gt;""),AND(OX19&gt;=OY$33,OX19&lt;&gt;""),AND(PU19&gt;=QA$33,PU19&lt;&gt;""),AND(PZ19&gt;=QA$33,PZ19&lt;&gt;""),AND(QW19&gt;=RC$33,QW19&lt;&gt;""),AND(RB19&gt;=RC$33,RB19&lt;&gt;""),AND(RY19&gt;=SE$33,RY19&lt;&gt;""),AND(SD19&gt;=SE$33,SD19&lt;&gt;""),AND(TA19&gt;=TG$33,TA19&lt;&gt;""),AND(TG19&gt;=TG$33,TG19&lt;&gt;"")),"P","")</f>
        <v/>
      </c>
      <c r="H19" s="36" t="str">
        <f>IF(AND(G19="P",F19=""),"No DD",IF(OR(AND(AQ19&gt;=AU$32,AR19&gt;=AU$36,AQ19&lt;&gt;"",AM19=""),AND(AS19&gt;=AU$32,AT19&gt;=AU$36,AS19&lt;&gt;"",AM19=""),AND(BT19&gt;=BX$32,BU19&gt;=BX$36,BT19&lt;&gt;"",BP19=""),AND(BV19&gt;=BX$32,BW19&gt;=BX$36,BV19&lt;&gt;"",BP19=""),AND(CW19&gt;=DA$32,CX19&gt;=DA$36,CW19&lt;&gt;"",CS19=""),AND(CY19&gt;=DA$32,CZ19&gt;=DA$36,CY19&lt;&gt;"",CS19=""),AND(EA19&gt;=EE$32,EB19&gt;=EE$36,EA19&lt;&gt;""),AND(EC19&gt;=EE$32,ED19&gt;=EE$36,EC19&lt;&gt;""),AND(FC19&gt;=FG$32,FD19&gt;=FG$36,FC19&lt;&gt;""),AND(FE19&gt;=FG$32,FF19&gt;=FG$36,FE19&lt;&gt;""),AND(GE19&gt;=GI$32,GF19&gt;=GI$36,GE19&lt;&gt;""),AND(GG19&gt;=GI$32,GH19&gt;=GI$36,GG19&lt;&gt;""),AND(HG19&gt;=HK$32,HH19&gt;=HK$36,HG19&lt;&gt;""),AND(HI19&gt;=HK$32,HJ19&gt;=HK$36,HI19&lt;&gt;""),AND(II19&gt;=IM$32,IJ19&gt;=IM$36,II19&lt;&gt;""),AND(IK19&gt;=IM$32,IL19&gt;=IM$36,IK19&lt;&gt;""),AND(JK19&gt;=JO$32,JL19&gt;=JO$36,JK19&lt;&gt;""),AND(JM19&gt;=JO$32,JN19&gt;=JO$36,JM19&lt;&gt;""),AND(KM19&gt;=KQ$32,KN19&gt;=KQ$36,KM19&lt;&gt;""),AND(KO19&gt;=KQ$32,KP19&gt;=KQ$36,KO19&lt;&gt;""),AND(LO19&gt;=LS$32,LP19&gt;=LS$36,LO19&lt;&gt;""),AND(LQ19&gt;=LS$32,LR19&gt;=LS$36,LQ19&lt;&gt;""),AND(MQ19&gt;=MU$32,MR19&gt;=MU$36,MQ19&lt;&gt;""),AND(MS19&gt;=MU$32,MT19&gt;=MU$36,MS19&lt;&gt;""),AND(NS19&gt;=NW$32,NT19&gt;=NW$36,NS19&lt;&gt;""),AND(NU19&gt;=NW$32,NV19&gt;=NW$36,NU19&lt;&gt;""),AND(OU19&gt;=OY$32,OV19&gt;=OY$36,OU19&lt;&gt;""),AND(OW19&gt;=OY$32,OX19&gt;=OY$36,OW19&lt;&gt;""),AND(PW19&gt;=QA$32,PX19&gt;=QA$36,PW19&lt;&gt;""),AND(PY19&gt;=QA$32,PZ19&gt;=QA$36,PY19&lt;&gt;""),AND(QY19&gt;=RC$32,QZ19&gt;=RC$36,QY19&lt;&gt;""),AND(RA19&gt;=RC$32,RB19&gt;=RC$36,RA19&lt;&gt;""),AND(SA19&gt;=SE$32,SB19&gt;=SE$36,SA19&lt;&gt;""),AND(SC19&gt;=SE$32,SD19&gt;=SE$36,SC19&lt;&gt;""),AND(TC19&gt;=TG$32,TD19&gt;=TG$36,TC19&lt;&gt;""),AND(TE19&gt;=TG$32,TF19&gt;=TG$36,TE19&lt;&gt;"")),"Merit",IF(OR(AND(AQ19&gt;=AU$31,AR19&gt;=AU$35,AQ19&lt;&gt;"",AM19=""),AND(AS19&gt;=AU$31,AT19&gt;=AU$35,AS19&lt;&gt;"",AM19=""),AND(BT19&gt;=BX$31,BU19&gt;=BX$35,BT19&lt;&gt;"",BP19=""),AND(BV19&gt;=BX$31,BW19&gt;=BX$35,BV19&lt;&gt;"",BP19=""),AND(CW19&gt;=DA$31,CX19&gt;=DA$35,CW19&lt;&gt;"",CS19=""),AND(CY19&gt;=DA$31,CZ19&gt;=DA$35,CY19&lt;&gt;"",CS19=""),AND(EA19&gt;=EE$31,EB19&gt;=EE$35,EA19&lt;&gt;""),AND(EC19&gt;=EE$31,ED19&gt;=EE$35,EC19&lt;&gt;""),AND(FC19&gt;=FG$31,FD19&gt;=FG$35,FC19&lt;&gt;""),AND(FE19&gt;=FG$31,FF19&gt;=FG$35,FE19&lt;&gt;""),AND(GE19&gt;=GI$31,GF19&gt;=GI$35,GE19&lt;&gt;""),AND(GG19&gt;=GI$31,GH19&gt;=GI$35,GG19&lt;&gt;""),AND(HG19&gt;=HK$31,HH19&gt;=HK$35,HG19&lt;&gt;""),AND(HI19&gt;=HK$31,HJ19&gt;=HK$35,HI19&lt;&gt;""),AND(II19&gt;=IM$31,IJ19&gt;=IM$35,II19&lt;&gt;""),AND(IK19&gt;=IM$31,IL19&gt;=IM$35,IK19&lt;&gt;""),AND(JK19&gt;=JO$31,JL19&gt;=JO$35,JK19&lt;&gt;""),AND(JM19&gt;=JO$31,JN19&gt;=JO$35,JM19&lt;&gt;""),AND(KM19&gt;=KQ$31,KN19&gt;=KQ$35,KM19&lt;&gt;""),AND(KO19&gt;=KQ$31,KP19&gt;=KQ$35,KO19&lt;&gt;""),AND(LO19&gt;=LS$31,LP19&gt;=LS$35,LO19&lt;&gt;""),AND(LQ19&gt;=LS$31,LR19&gt;=LS$35,LQ19&lt;&gt;""),AND(MQ19&gt;=MU$31,MR19&gt;=MU$35,MQ19&lt;&gt;""),AND(MS19&gt;=MU$31,MT19&gt;=MU$35,MS19&lt;&gt;""),AND(NS19&gt;=NW$31,NT19&gt;=NW$35,NS19&lt;&gt;""),AND(NU19&gt;=NW$31,NV19&gt;=NW$35,NU19&lt;&gt;""),AND(OU19&gt;=OY$31,OV19&gt;=OY$35,OU19&lt;&gt;""),AND(OW19&gt;=OY$31,OX19&gt;=OY$35,OW19&lt;&gt;""),AND(PW19&gt;=QA$31,PX19&gt;=QA$35,PW19&lt;&gt;""),AND(PY19&gt;=QA$31,PZ19&gt;=QA$35,PY19&lt;&gt;""),AND(QY19&gt;=RC$31,QZ19&gt;=RC$35,QY19&lt;&gt;""),AND(RA19&gt;=RC$31,RB19&gt;=RC$35,RA19&lt;&gt;""),AND(SA19&gt;=SE$31,SB19&gt;=SE$35,SA19&lt;&gt;""),AND(SC19&gt;=SE$31,SD19&gt;=SE$35,SC19&lt;&gt;""),AND(TC19&gt;=TG$31,TD19&gt;=TG$35,TC19&lt;&gt;""),AND(TE19&gt;=TG$31,TF19&gt;=TG$35,TE19&lt;&gt;"")),"Excellence",IF(I19="P","Worlds Team",IF(F19="P","National Team","")))))</f>
        <v/>
      </c>
      <c r="I19" s="3" t="str">
        <f>IF(OR(AND(AQ19&gt;=AU$30,AR19&gt;=AU$34,AQ19&lt;&gt;"",AM19=""),AND(AS19&gt;=AU$30,AT19&gt;=AU$34,AS19&lt;&gt;"",AM19=""),AND(BT19&gt;=BX$30,BU19&gt;=BX$34,BT19&lt;&gt;"",BP19=""),AND(BV19&gt;=BX$30,BW19&gt;=BX$34,BV19&lt;&gt;"",BP19=""),AND(CW19&gt;=DA$30,CX19&gt;=DA$34,CW19&lt;&gt;"",CS19=""),AND(CY19&gt;=DA$30,CZ19&gt;=DA$34,CY19&lt;&gt;"",CS19=""),AND(EA19&gt;=EE$30,EB19&gt;=EE$34,EA19&lt;&gt;""),AND(EC19&gt;=EE$30,ED19&gt;=EE$34,EC19&lt;&gt;""),AND(FC19&gt;=FG$30,FD19&gt;=FG$34,FC19&lt;&gt;""),AND(FE19&gt;=FG$30,FF19&gt;=FG$34,FE19&lt;&gt;""),AND(GE19&gt;=GI$30,GF19&gt;=GI$34,GE19&lt;&gt;""),AND(GG19&gt;=GI$30,GH19&gt;=GI$34,GG19&lt;&gt;""),AND(HG19&gt;=HK$30,HH19&gt;=HK$34,HG19&lt;&gt;""),AND(HI19&gt;=HK$30,HJ19&gt;=HK$34,HI19&lt;&gt;""),AND(II19&gt;=IM$30,IJ19&gt;=IM$34,II19&lt;&gt;""),AND(IK19&gt;=IM$30,IL19&gt;=IM$34,IK19&lt;&gt;""),AND(JK19&gt;=JO$30,JL19&gt;=JO$34,JK19&lt;&gt;""),AND(JM19&gt;=JO$30,JN19&gt;=JO$34,JM19&lt;&gt;""),AND(KM19&gt;=KQ$30,KN19&gt;=KQ$34,KM19&lt;&gt;""),AND(KO19&gt;=KQ$30,KP19&gt;=KQ$34,KO19&lt;&gt;""),AND(LO19&gt;=LS$30,LP19&gt;=LS$34,LO19&lt;&gt;""),AND(LQ19&gt;=LS$30,LR19&gt;=LS$34,LQ19&lt;&gt;""),AND(MQ19&gt;=MU$30,MR19&gt;=MU$34,MQ19&lt;&gt;""),AND(MS19&gt;=MU$30,MT19&gt;=MU$34,MS19&lt;&gt;""),AND(NS19&gt;=NW$30,NT19&gt;=NW$34,NS19&lt;&gt;""),AND(NU19&gt;=NW$30,NV19&gt;=NW$34,NU19&lt;&gt;""),AND(OU19&gt;=OY$30,OV19&gt;=OY$34,OU19&lt;&gt;""),AND(OW19&gt;=OY$30,OX19&gt;=OY$34,OW19&lt;&gt;""),AND(PW19&gt;=QA$30,PX19&gt;=QA$34,PW19&lt;&gt;""),AND(PY19&gt;=QA$30,PZ19&gt;=QA$34,PY19&lt;&gt;""),AND(QY19&gt;=RC$30,QZ19&gt;=RC$34,QY19&lt;&gt;""),AND(RA19&gt;=RC$30,RB19&gt;=RC$34,RA19&lt;&gt;""),AND(SA19&gt;=SE$30,SB19&gt;=SE$34,SA19&lt;&gt;""),AND(SC19&gt;=SE$30,SD19&gt;=SE$34,SC19&lt;&gt;""),AND(TC19&gt;=TG$30,TD19&gt;=TG$34,TC19&lt;&gt;""),AND(TE19&gt;=TG$30,TF19&gt;=TG$34,TE19&lt;&gt;"")),"P","")</f>
        <v/>
      </c>
      <c r="J19" s="8">
        <f>IF(COUNT(AO19,BR19,CU19)&gt;0,LARGE((AO19,BR19,CU19),1),0)</f>
        <v>43.4</v>
      </c>
      <c r="K19" s="8" t="str">
        <f>IF(J19=0,"",IF(J19=CU19,$BY$1,IF(J19=BR19,$AV$1,IF(J19=AO19,$S$1,""))))</f>
        <v>2024 3rd Domestic Trial</v>
      </c>
      <c r="L19" s="8">
        <f>IF(COUNT(AO19,BR19,CU19)&gt;1,LARGE((AO19,BR19,CU19),2),0)</f>
        <v>41.5</v>
      </c>
      <c r="M19" s="8" t="str">
        <f>IF(K19=0,"",IF(AND(L19=J19,L19=AO19,K19=BR19),$S$1,IF(AND(L19=J19,L19=AO19,L19=CU19),$S$1,IF(AND(L19=J19,L19=CU19,L19=BR19),$AV$1,IF(L19=CU19,$BY$1,IF(L19=BR19,$AV$1,IF(L19=AO19,$S$1,"")))))))</f>
        <v>2025 Elite Canada</v>
      </c>
      <c r="N19" s="8">
        <f>IF(MAX(AT19,BW19,CZ19)&gt;0,MAX(AT19,BW19,CZ19),0)</f>
        <v>47.1</v>
      </c>
      <c r="O19" s="8" t="str">
        <f>IF(N19=0,"",IF(N19=CZ19,$BY$1,IF(N19=BW19,$AV$1,IF(N19=AT19,$S$1,""))))</f>
        <v>2024 3rd Domestic Trial</v>
      </c>
      <c r="P19" s="8">
        <f>IF(MAX(DB19:DC19)&gt;0,MAX(DB19:DC19),"")</f>
        <v>6.5</v>
      </c>
      <c r="Q19" s="11" t="str">
        <f>IF(P19="","",IF(P19=DB19,"("&amp;DB$2&amp;")",IF(P19=DC19,"("&amp;DC$2&amp;")")))</f>
        <v>(Q1)</v>
      </c>
      <c r="R19" s="8" t="str">
        <f>IF(P19="","",IF(P19=DB19,IF(P19+IF(L19="",0,L19)=TA19,$SF$1,IF(P19+IF(L19="",0,L19)=RY19,$RD$1,IF(P19+IF(L19="",0,L19)=QW19,$QB$1,IF(P19+IF(L19="",0,L19)=PU19,$OZ$1,IF(P19+IF(L19="",0,L19)=OS19,$NX$1,IF(P19+IF(L19="",0,L19)=NQ19,$MV$1,IF(P19+IF(L19="",0,L19)=MO19,$LT$1,IF(P19+IF(L19="",0,L19)=LM19,$KR$1,IF(P19+IF(L19="",0,L19)=KK19,$JP$1,IF(P19+IF(L19="",0,L19)=JI19,$IN$1,IF(P19+IF(L19="",0,L19)=IG19,$HL$1,IF(P19+IF(L19="",0,L19)=HE19,$GJ$1,IF(P19+IF(L19="",0,L19)=GC19,$FH$1,IF(P19+IF(L19="",0,L19)=FA19,$EF$1,IF(P19+IF(L19="",0,L19)=DY19,$DD$1))))))))))))))),IF(P19=DC19,IF(P19+IF(N19="",0,N19)=TF19,$SF$1,IF(P19+IF(N19="",0,N19)=SD19,$RD$1,IF(P19+IF(N19="",0,N19)=RB19,$QB$1,IF(P19+IF(N19="",0,N19)=PZ19,$OZ$1,IF(P19+IF(N19="",0,N19)=OX19,$NX$1,IF(P19+IF(N19="",0,N19)=NV19,$MV$1,IF(P19+IF(N19="",0,N19)=MT19,$LT$1,IF(P19+IF(N19="",0,N19)=LR19,$KR$1,IF(P19+IF(N19="",0,N19)=KP19,$JP$1,IF(P19+IF(N19="",0,N19)=JN19,$IN$1,IF(P19+IF(N19="",0,N19)=IL19,$HL$1,IF(P19+IF(N19="",0,N19)=HJ19,$GJ$1,IF(P19+IF(N19="",0,N19)=GH19,$FH$1,IF(P19+IF(N19="",0,N19)=FF19,$EF$1,IF(P19+IF(N19="",0,N19)=ED19,$DD$1))))))))))))))))))</f>
        <v>2025 World Cup ITA (April 6)</v>
      </c>
      <c r="S19" s="19">
        <v>18.600000000000001</v>
      </c>
      <c r="T19" s="19">
        <v>4.4000000000000004</v>
      </c>
      <c r="U19" s="19">
        <v>0.2</v>
      </c>
      <c r="V19" s="19">
        <v>0</v>
      </c>
      <c r="W19" s="19">
        <v>18.5</v>
      </c>
      <c r="X19" s="19">
        <v>3.1</v>
      </c>
      <c r="Y19" s="19">
        <v>1</v>
      </c>
      <c r="Z19" s="19">
        <v>0</v>
      </c>
      <c r="AA19" s="19">
        <v>18.899999999999999</v>
      </c>
      <c r="AB19" s="19">
        <v>5.6</v>
      </c>
      <c r="AC19" s="19">
        <v>0</v>
      </c>
      <c r="AD19" s="19">
        <v>0</v>
      </c>
      <c r="AE19" s="19">
        <v>18.8</v>
      </c>
      <c r="AF19" s="19">
        <v>4.8</v>
      </c>
      <c r="AG19" s="19">
        <v>0</v>
      </c>
      <c r="AH19" s="19">
        <v>0</v>
      </c>
      <c r="AI19" s="19">
        <v>18.7</v>
      </c>
      <c r="AJ19" s="19">
        <v>5.6</v>
      </c>
      <c r="AK19" s="19">
        <v>0.8</v>
      </c>
      <c r="AL19" s="19">
        <v>0</v>
      </c>
      <c r="AM19" s="27"/>
      <c r="AN19" s="40">
        <f>IF(SUM(T19,X19)&gt;0,SUM(T19,X19),"")</f>
        <v>7.5</v>
      </c>
      <c r="AO19" s="40">
        <f>IF(SUM(S19:T19,V19:X19,Z19)-U19-Y19&gt;0,SUM(S19:T19,V19:X19,Z19)-U19-Y19,"")</f>
        <v>43.4</v>
      </c>
      <c r="AP19" s="40">
        <f>IF(SUM(AA19:AB19,AD19)-AC19&gt;0,SUM(AA19:AB19,AD19)-AC19,"")</f>
        <v>24.5</v>
      </c>
      <c r="AQ19" s="40">
        <f>IF(SUM(T19,X19,AB19)&gt;0,SUM(T19,X19,AB19),"")</f>
        <v>13.1</v>
      </c>
      <c r="AR19" s="40">
        <f>IF(SUM(AO19,AP19)&gt;0,SUM(AO19,AP19),"")</f>
        <v>67.900000000000006</v>
      </c>
      <c r="AS19" s="40">
        <f>IF(SUM(AF19,AJ19)&gt;0,SUM(AF19,AJ19),"")</f>
        <v>10.399999999999999</v>
      </c>
      <c r="AT19" s="40">
        <f>IF(SUM(AE19:AF19,AH19:AJ19,AL19)-SUM(AG19,AK19)&gt;0,SUM(AE19:AF19,AH19:AJ19,AL19)-SUM(AG19,AK19),"")</f>
        <v>47.1</v>
      </c>
      <c r="AU19" s="40">
        <f>IF(SUM(AO19,AP19,AT19)&gt;0,SUM(AO19,AP19,AT19),"")</f>
        <v>115</v>
      </c>
      <c r="AV19" s="18">
        <v>15.4</v>
      </c>
      <c r="AW19" s="18">
        <v>2.4</v>
      </c>
      <c r="AX19" s="18">
        <v>0</v>
      </c>
      <c r="AY19" s="18">
        <v>0</v>
      </c>
      <c r="AZ19" s="18">
        <v>18.3</v>
      </c>
      <c r="BA19" s="18">
        <v>5.6</v>
      </c>
      <c r="BB19" s="18">
        <v>0.2</v>
      </c>
      <c r="BC19" s="18">
        <v>0</v>
      </c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28"/>
      <c r="BQ19" s="11">
        <f>IF(SUM(AW19,BA19)&gt;0,SUM(AW19,BA19),"")</f>
        <v>8</v>
      </c>
      <c r="BR19" s="11">
        <f>IF(SUM(AV19:AW19,AY19:BA19,BC19)-AX19-BB19&gt;0,SUM(AV19:AW19,AY19:BA19,BC19)-AX19-BB19,"")</f>
        <v>41.5</v>
      </c>
      <c r="BS19" s="11" t="str">
        <f>IF(SUM(BD19:BE19,BG19)-BF19&gt;0,SUM(BD19:BE19,BG19)-BF19,"")</f>
        <v/>
      </c>
      <c r="BT19" s="11">
        <f>IF(SUM(AW19,BA19,BE19)&gt;0,SUM(AW19,BA19,BE19),"")</f>
        <v>8</v>
      </c>
      <c r="BU19" s="11">
        <f>IF(SUM(BR19,BS19)&gt;0,SUM(BR19,BS19),"")</f>
        <v>41.5</v>
      </c>
      <c r="BV19" s="11" t="str">
        <f>IF(SUM(BI19,BM19)&gt;0,SUM(BI19,BM19),"")</f>
        <v/>
      </c>
      <c r="BW19" s="11" t="str">
        <f>IF(SUM(BH19:BI19,BK19:BM19,BO19)-SUM(BJ19,BN19)&gt;0,SUM(BH19:BI19,BK19:BM19,BO19)-SUM(BJ19,BN19),"")</f>
        <v/>
      </c>
      <c r="BX19" s="11">
        <f>IF(SUM(BR19,BS19,BW19)&gt;0,SUM(BR19,BS19,BW19),"")</f>
        <v>41.5</v>
      </c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 t="str">
        <f>IF(SUM(BZ19,CD19)&gt;0,SUM(BZ19,CD19),"")</f>
        <v/>
      </c>
      <c r="CU19" s="40" t="str">
        <f>IF(SUM(BY19:BZ19,CB19:CD19,CF19)-CA19-CE19&gt;0,SUM(BY19:BZ19,CB19:CD19,CF19)-CA19-CE19,"")</f>
        <v/>
      </c>
      <c r="CV19" s="40" t="str">
        <f>IF(SUM(CG19:CH19,CJ19)-CI19&gt;0,SUM(CG19:CH19,CJ19)-CI19,"")</f>
        <v/>
      </c>
      <c r="CW19" s="40" t="str">
        <f>IF(SUM(BZ19,CD19,CH19)&gt;0,SUM(BZ19,CD19,CH19),"")</f>
        <v/>
      </c>
      <c r="CX19" s="40" t="str">
        <f>IF(SUM(CU19,CV19)&gt;0,SUM(CU19,CV19),"")</f>
        <v/>
      </c>
      <c r="CY19" s="40" t="str">
        <f>IF(SUM(CL19,CP19)&gt;0,SUM(CL19,CP19),"")</f>
        <v/>
      </c>
      <c r="CZ19" s="40" t="str">
        <f>IF(SUM(CK19:CL19,CN19:CP19,CR19)-SUM(CM19,CQ19)&gt;0,SUM(CK19:CL19,CN19:CP19,CR19)-SUM(CM19,CQ19),"")</f>
        <v/>
      </c>
      <c r="DA19" s="40" t="str">
        <f>IF(SUM(CU19,CV19,CZ19)&gt;0,SUM(CU19,CV19,CZ19),"")</f>
        <v/>
      </c>
      <c r="DB19" s="51">
        <f>IF(MAX(DY19,FA19,GC19,HE19,IG19,JI19,KK19,LM19,MO19,NQ19,OS19,PU19,QW19,RY19,TA19)-IF(L19="",0,L19)&gt;0.001,MAX(DY19,FA19,GC19,HE19,IG19,JI19,KK19,LM19,MO19,NQ19,OS19,PU19,QW19,RY19,TA19)-IF(L19="",0,L19),"")</f>
        <v>6.5</v>
      </c>
      <c r="DC19" s="51" t="str">
        <f>IF(MAX(ED19,FF19,GH19,HJ19,IL19,JN19,KP19,LR19,MT19,NV19,OX19,PZ19,RB19,SD19,TF19)-IF(N19="",0,N19)&gt;0.001,MAX(ED19,FF19,GH19,HJ19,IL19,JN19,KP19,LR19,MT19,NV19,OX19,PZ19,RB19,SD19,TF19)-IF(N19="",0,N19),"")</f>
        <v/>
      </c>
      <c r="DD19" s="17">
        <v>18.399999999999999</v>
      </c>
      <c r="DE19" s="17">
        <v>5.6</v>
      </c>
      <c r="DF19" s="17">
        <v>0</v>
      </c>
      <c r="DG19" s="17">
        <v>0</v>
      </c>
      <c r="DH19" s="17">
        <v>18.2</v>
      </c>
      <c r="DI19" s="17">
        <v>6</v>
      </c>
      <c r="DJ19" s="17">
        <v>0.2</v>
      </c>
      <c r="DK19" s="17">
        <v>0</v>
      </c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>
        <f>IF(SUM(DE19,DI19)&gt;0,SUM(DE19,DI19),"")</f>
        <v>11.6</v>
      </c>
      <c r="DY19" s="40">
        <f>IF(SUM(DD19:DE19,DG19:DI19,DK19)-DF19-DJ19&gt;0,SUM(DD19:DE19,DG19:DI19,DK19)-DF19-DJ19,"")</f>
        <v>48</v>
      </c>
      <c r="DZ19" s="40" t="str">
        <f>IF(SUM(DL19:DM19,DO19)-DN19&gt;0,SUM(DL19:DM19,DO19)-DN19,"")</f>
        <v/>
      </c>
      <c r="EA19" s="40">
        <f>IF(SUM(DE19,DI19,DM19)&gt;0,SUM(DE19,DI19,DM19),"")</f>
        <v>11.6</v>
      </c>
      <c r="EB19" s="40">
        <f>IF(SUM(DY19,DZ19)&gt;0,SUM(DY19,DZ19),"")</f>
        <v>48</v>
      </c>
      <c r="EC19" s="40" t="str">
        <f>IF(SUM(DQ19,DU19)&gt;0,SUM(DQ19,DU19),"")</f>
        <v/>
      </c>
      <c r="ED19" s="40" t="str">
        <f>IF(SUM(DP19:DQ19,DS19:DU19,DW19)-SUM(DR19,DV19)&gt;0,SUM(DP19:DQ19,DS19:DU19,DW19)-SUM(DR19,DV19),"")</f>
        <v/>
      </c>
      <c r="EE19" s="40">
        <f>IF(SUM(DY19,DZ19,ED19)&gt;0,SUM(DY19,DZ19,ED19),"")</f>
        <v>48</v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>IF(SUM(EG19,EK19)&gt;0,SUM(EG19,EK19),"")</f>
        <v/>
      </c>
      <c r="FA19" s="11" t="str">
        <f>IF(SUM(EF19:EG19,EI19:EK19,EM19)-EH19-EL19&gt;0,SUM(EF19:EG19,EI19:EK19,EM19)-EH19-EL19,"")</f>
        <v/>
      </c>
      <c r="FB19" s="11" t="str">
        <f>IF(SUM(EN19:EO19,EQ19)-EP19&gt;0,SUM(EN19:EO19,EQ19)-EP19,"")</f>
        <v/>
      </c>
      <c r="FC19" s="11" t="str">
        <f>IF(SUM(EG19,EK19,EO19)&gt;0,SUM(EG19,EK19,EO19),"")</f>
        <v/>
      </c>
      <c r="FD19" s="11" t="str">
        <f>IF(SUM(FA19,FB19)&gt;0,SUM(FA19,FB19),"")</f>
        <v/>
      </c>
      <c r="FE19" s="11" t="str">
        <f>IF(SUM(ES19,EW19)&gt;0,SUM(ES19,EW19),"")</f>
        <v/>
      </c>
      <c r="FF19" s="11" t="str">
        <f>IF(SUM(ER19:ES19,EU19:EW19,EY19)-SUM(ET19,EX19)&gt;0,SUM(ER19:ES19,EU19:EW19,EY19)-SUM(ET19,EX19),"")</f>
        <v/>
      </c>
      <c r="FG19" s="11" t="str">
        <f>IF(SUM(FA19,FB19,FF19)&gt;0,SUM(FA19,FB19,FF19),"")</f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>IF(SUM(FI19,FM19)&gt;0,SUM(FI19,FM19),"")</f>
        <v/>
      </c>
      <c r="GC19" s="40" t="str">
        <f>IF(SUM(FH19:FI19,FK19:FM19,FO19)-FJ19-FN19&gt;0,SUM(FH19:FI19,FK19:FM19,FO19)-FJ19-FN19,"")</f>
        <v/>
      </c>
      <c r="GD19" s="40" t="str">
        <f>IF(SUM(FP19:FQ19,FS19)-FR19&gt;0,SUM(FP19:FQ19,FS19)-FR19,"")</f>
        <v/>
      </c>
      <c r="GE19" s="40" t="str">
        <f>IF(SUM(FI19,FM19,FQ19)&gt;0,SUM(FI19,FM19,FQ19),"")</f>
        <v/>
      </c>
      <c r="GF19" s="40" t="str">
        <f>IF(SUM(GC19,GD19)&gt;0,SUM(GC19,GD19),"")</f>
        <v/>
      </c>
      <c r="GG19" s="40" t="str">
        <f>IF(SUM(FU19,FY19)&gt;0,SUM(FU19,FY19),"")</f>
        <v/>
      </c>
      <c r="GH19" s="40" t="str">
        <f>IF(SUM(FT19:FU19,FW19:FY19,GA19)-SUM(FV19,FZ19)&gt;0,SUM(FT19:FU19,FW19:FY19,GA19)-SUM(FV19,FZ19),"")</f>
        <v/>
      </c>
      <c r="GI19" s="40" t="str">
        <f>IF(SUM(GC19,GD19,GH19)&gt;0,SUM(GC19,GD19,GH19),"")</f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>IF(SUM(GK19,GO19)&gt;0,SUM(GK19,GO19),"")</f>
        <v/>
      </c>
      <c r="HE19" s="11" t="str">
        <f>IF(SUM(GJ19:GK19,GM19:GO19,GQ19)-GL19-GP19&gt;0,SUM(GJ19:GK19,GM19:GO19,GQ19)-GL19-GP19,"")</f>
        <v/>
      </c>
      <c r="HF19" s="11" t="str">
        <f>IF(SUM(GR19:GS19,GU19)-GT19&gt;0,SUM(GR19:GS19,GU19)-GT19,"")</f>
        <v/>
      </c>
      <c r="HG19" s="11" t="str">
        <f>IF(SUM(GK19,GO19,GS19)&gt;0,SUM(GK19,GO19,GS19),"")</f>
        <v/>
      </c>
      <c r="HH19" s="11" t="str">
        <f>IF(SUM(HE19,HF19)&gt;0,SUM(HE19,HF19),"")</f>
        <v/>
      </c>
      <c r="HI19" s="11" t="str">
        <f>IF(SUM(GW19,HA19)&gt;0,SUM(GW19,HA19),"")</f>
        <v/>
      </c>
      <c r="HJ19" s="11" t="str">
        <f>IF(SUM(GV19:GW19,GY19:HA19,HC19)-SUM(GX19,HB19)&gt;0,SUM(GV19:GW19,GY19:HA19,HC19)-SUM(GX19,HB19),"")</f>
        <v/>
      </c>
      <c r="HK19" s="11" t="str">
        <f>IF(SUM(HE19,HF19,HJ19)&gt;0,SUM(HE19,HF19,HJ19),"")</f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>IF(SUM(HM19,HQ19)&gt;0,SUM(HM19,HQ19),"")</f>
        <v/>
      </c>
      <c r="IG19" s="40" t="str">
        <f>IF(SUM(HL19:HM19,HO19:HQ19,HS19)-HN19-HR19&gt;0,SUM(HL19:HM19,HO19:HQ19,HS19)-HN19-HR19,"")</f>
        <v/>
      </c>
      <c r="IH19" s="40" t="str">
        <f>IF(SUM(HT19:HU19,HW19)-HV19&gt;0,SUM(HT19:HU19,HW19)-HV19,"")</f>
        <v/>
      </c>
      <c r="II19" s="40" t="str">
        <f>IF(SUM(HM19,HQ19,HU19)&gt;0,SUM(HM19,HQ19,HU19),"")</f>
        <v/>
      </c>
      <c r="IJ19" s="40" t="str">
        <f>IF(SUM(IG19,IH19)&gt;0,SUM(IG19,IH19),"")</f>
        <v/>
      </c>
      <c r="IK19" s="40" t="str">
        <f>IF(SUM(HY19,IC19)&gt;0,SUM(HY19,IC19),"")</f>
        <v/>
      </c>
      <c r="IL19" s="40" t="str">
        <f>IF(SUM(HX19:HY19,IA19:IC19,IE19)-SUM(HZ19,ID19)&gt;0,SUM(HX19:HY19,IA19:IC19,IE19)-SUM(HZ19,ID19),"")</f>
        <v/>
      </c>
      <c r="IM19" s="40" t="str">
        <f>IF(SUM(IG19,IH19,IL19)&gt;0,SUM(IG19,IH19,IL19),"")</f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>IF(SUM(IO19,IS19)&gt;0,SUM(IO19,IS19),"")</f>
        <v/>
      </c>
      <c r="JI19" s="11" t="str">
        <f>IF(SUM(IN19:IO19,IQ19:IS19,IU19)-IP19-IT19&gt;0,SUM(IN19:IO19,IQ19:IS19,IU19)-IP19-IT19,"")</f>
        <v/>
      </c>
      <c r="JJ19" s="11" t="str">
        <f>IF(SUM(IV19:IW19,IY19)-IX19&gt;0,SUM(IV19:IW19,IY19)-IX19,"")</f>
        <v/>
      </c>
      <c r="JK19" s="11" t="str">
        <f>IF(SUM(IO19,IS19,IW19)&gt;0,SUM(IO19,IS19,IW19),"")</f>
        <v/>
      </c>
      <c r="JL19" s="11" t="str">
        <f>IF(SUM(JI19,JJ19)&gt;0,SUM(JI19,JJ19),"")</f>
        <v/>
      </c>
      <c r="JM19" s="11" t="str">
        <f>IF(SUM(JA19,JE19)&gt;0,SUM(JA19,JE19),"")</f>
        <v/>
      </c>
      <c r="JN19" s="11" t="str">
        <f>IF(SUM(IZ19:JA19,JC19:JE19,JG19)-SUM(JB19,JF19)&gt;0,SUM(IZ19:JA19,JC19:JE19,JG19)-SUM(JB19,JF19),"")</f>
        <v/>
      </c>
      <c r="JO19" s="11" t="str">
        <f>IF(SUM(JI19,JJ19,JN19)&gt;0,SUM(JI19,JJ19,JN19),"")</f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>IF(SUM(JQ19,JU19)&gt;0,SUM(JQ19,JU19),"")</f>
        <v/>
      </c>
      <c r="KK19" s="40" t="str">
        <f>IF(SUM(JP19:JQ19,JS19:JU19,JW19)-JR19-JV19&gt;0,SUM(JP19:JQ19,JS19:JU19,JW19)-JR19-JV19,"")</f>
        <v/>
      </c>
      <c r="KL19" s="40" t="str">
        <f>IF(SUM(JX19:JY19,KA19)-JZ19&gt;0,SUM(JX19:JY19,KA19)-JZ19,"")</f>
        <v/>
      </c>
      <c r="KM19" s="40" t="str">
        <f>IF(SUM(JQ19,JU19,JY19)&gt;0,SUM(JQ19,JU19,JY19),"")</f>
        <v/>
      </c>
      <c r="KN19" s="40" t="str">
        <f>IF(SUM(KK19,KL19)&gt;0,SUM(KK19,KL19),"")</f>
        <v/>
      </c>
      <c r="KO19" s="40" t="str">
        <f>IF(SUM(KC19,KG19)&gt;0,SUM(KC19,KG19),"")</f>
        <v/>
      </c>
      <c r="KP19" s="40" t="str">
        <f>IF(SUM(KB19:KC19,KE19:KG19,KI19)-SUM(KD19,KH19)&gt;0,SUM(KB19:KC19,KE19:KG19,KI19)-SUM(KD19,KH19),"")</f>
        <v/>
      </c>
      <c r="KQ19" s="40" t="str">
        <f>IF(SUM(KK19,KL19,KP19)&gt;0,SUM(KK19,KL19,KP19),"")</f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>IF(SUM(KS19,KW19)&gt;0,SUM(KS19,KW19),"")</f>
        <v/>
      </c>
      <c r="LM19" s="11" t="str">
        <f>IF(SUM(KR19:KS19,KU19:KW19,KY19)-KT19-KX19&gt;0,SUM(KR19:KS19,KU19:KW19,KY19)-KT19-KX19,"")</f>
        <v/>
      </c>
      <c r="LN19" s="11" t="str">
        <f>IF(SUM(KZ19:LA19,LC19)-LB19&gt;0,SUM(KZ19:LA19,LC19)-LB19,"")</f>
        <v/>
      </c>
      <c r="LO19" s="11" t="str">
        <f>IF(SUM(KS19,KW19,LA19)&gt;0,SUM(KS19,KW19,LA19),"")</f>
        <v/>
      </c>
      <c r="LP19" s="11" t="str">
        <f>IF(SUM(LM19,LN19)&gt;0,SUM(LM19,LN19),"")</f>
        <v/>
      </c>
      <c r="LQ19" s="11" t="str">
        <f>IF(SUM(LE19,LI19)&gt;0,SUM(LE19,LI19),"")</f>
        <v/>
      </c>
      <c r="LR19" s="11" t="str">
        <f>IF(SUM(LD19:LE19,LG19:LI19,LK19)-SUM(LF19,LJ19)&gt;0,SUM(LD19:LE19,LG19:LI19,LK19)-SUM(LF19,LJ19),"")</f>
        <v/>
      </c>
      <c r="LS19" s="11" t="str">
        <f>IF(SUM(LM19,LN19,LR19)&gt;0,SUM(LM19,LN19,LR19),"")</f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>IF(SUM(LU19,LY19)&gt;0,SUM(LU19,LY19),"")</f>
        <v/>
      </c>
      <c r="MO19" s="40" t="str">
        <f>IF(SUM(LT19:LU19,LW19:LY19,MA19)-LV19-LZ19&gt;0,SUM(LT19:LU19,LW19:LY19,MA19)-LV19-LZ19,"")</f>
        <v/>
      </c>
      <c r="MP19" s="40" t="str">
        <f>IF(SUM(MB19:MC19,ME19)-MD19&gt;0,SUM(MB19:MC19,ME19)-MD19,"")</f>
        <v/>
      </c>
      <c r="MQ19" s="40" t="str">
        <f>IF(SUM(LU19,LY19,MC19)&gt;0,SUM(LU19,LY19,MC19),"")</f>
        <v/>
      </c>
      <c r="MR19" s="40" t="str">
        <f>IF(SUM(MO19,MP19)&gt;0,SUM(MO19,MP19),"")</f>
        <v/>
      </c>
      <c r="MS19" s="40" t="str">
        <f>IF(SUM(MG19,MK19)&gt;0,SUM(MG19,MK19),"")</f>
        <v/>
      </c>
      <c r="MT19" s="40" t="str">
        <f>IF(SUM(MF19:MG19,MI19:MK19,MM19)-SUM(MH19,ML19)&gt;0,SUM(MF19:MG19,MI19:MK19,MM19)-SUM(MH19,ML19),"")</f>
        <v/>
      </c>
      <c r="MU19" s="40" t="str">
        <f>IF(SUM(MO19,MP19,MT19)&gt;0,SUM(MO19,MP19,MT19),"")</f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>IF(SUM(MW19,NA19)&gt;0,SUM(MW19,NA19),"")</f>
        <v/>
      </c>
      <c r="NQ19" s="11" t="str">
        <f>IF(SUM(MV19:MW19,MY19:NA19,NC19)-MX19-NB19&gt;0,SUM(MV19:MW19,MY19:NA19,NC19)-MX19-NB19,"")</f>
        <v/>
      </c>
      <c r="NR19" s="11" t="str">
        <f>IF(SUM(ND19:NE19,NG19)-NF19&gt;0,SUM(ND19:NE19,NG19)-NF19,"")</f>
        <v/>
      </c>
      <c r="NS19" s="11" t="str">
        <f>IF(SUM(MW19,NA19,NE19)&gt;0,SUM(MW19,NA19,NE19),"")</f>
        <v/>
      </c>
      <c r="NT19" s="11" t="str">
        <f>IF(SUM(NQ19,NR19)&gt;0,SUM(NQ19,NR19),"")</f>
        <v/>
      </c>
      <c r="NU19" s="11" t="str">
        <f>IF(SUM(NI19,NM19)&gt;0,SUM(NI19,NM19),"")</f>
        <v/>
      </c>
      <c r="NV19" s="11" t="str">
        <f>IF(SUM(NH19:NI19,NK19:NM19,NO19)-SUM(NJ19,NN19)&gt;0,SUM(NH19:NI19,NK19:NM19,NO19)-SUM(NJ19,NN19),"")</f>
        <v/>
      </c>
      <c r="NW19" s="11" t="str">
        <f>IF(SUM(NQ19,NR19,NV19)&gt;0,SUM(NQ19,NR19,NV19),"")</f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>IF(SUM(NY19,OC19)&gt;0,SUM(NY19,OC19),"")</f>
        <v/>
      </c>
      <c r="OS19" s="40" t="str">
        <f>IF(SUM(NX19:NY19,OA19:OC19,OE19)-NZ19-OD19&gt;0,SUM(NX19:NY19,OA19:OC19,OE19)-NZ19-OD19,"")</f>
        <v/>
      </c>
      <c r="OT19" s="40" t="str">
        <f>IF(SUM(OF19:OG19,OI19)-OH19&gt;0,SUM(OF19:OG19,OI19)-OH19,"")</f>
        <v/>
      </c>
      <c r="OU19" s="40" t="str">
        <f>IF(SUM(NY19,OC19,OG19)&gt;0,SUM(NY19,OC19,OG19),"")</f>
        <v/>
      </c>
      <c r="OV19" s="40" t="str">
        <f>IF(SUM(OS19,OT19)&gt;0,SUM(OS19,OT19),"")</f>
        <v/>
      </c>
      <c r="OW19" s="40" t="str">
        <f>IF(SUM(OK19,OO19)&gt;0,SUM(OK19,OO19),"")</f>
        <v/>
      </c>
      <c r="OX19" s="40" t="str">
        <f>IF(SUM(OJ19:OK19,OM19:OO19,OQ19)-SUM(OL19,OP19)&gt;0,SUM(OJ19:OK19,OM19:OO19,OQ19)-SUM(OL19,OP19),"")</f>
        <v/>
      </c>
      <c r="OY19" s="40" t="str">
        <f>IF(SUM(OS19,OT19,OX19)&gt;0,SUM(OS19,OT19,OX19),"")</f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>IF(SUM(PA19,PE19)&gt;0,SUM(PA19,PE19),"")</f>
        <v/>
      </c>
      <c r="PU19" s="11" t="str">
        <f>IF(SUM(OZ19:PA19,PC19:PE19,PG19)-PB19-PF19&gt;0,SUM(OZ19:PA19,PC19:PE19,PG19)-PB19-PF19,"")</f>
        <v/>
      </c>
      <c r="PV19" s="11" t="str">
        <f>IF(SUM(PH19:PI19,PK19)-PJ19&gt;0,SUM(PH19:PI19,PK19)-PJ19,"")</f>
        <v/>
      </c>
      <c r="PW19" s="11" t="str">
        <f>IF(SUM(PA19,PE19,PI19)&gt;0,SUM(PA19,PE19,PI19),"")</f>
        <v/>
      </c>
      <c r="PX19" s="11" t="str">
        <f>IF(SUM(PU19,PV19)&gt;0,SUM(PU19,PV19),"")</f>
        <v/>
      </c>
      <c r="PY19" s="11" t="str">
        <f>IF(SUM(PM19,PQ19)&gt;0,SUM(PM19,PQ19),"")</f>
        <v/>
      </c>
      <c r="PZ19" s="11" t="str">
        <f>IF(SUM(PL19:PM19,PO19:PQ19,PS19)-SUM(PN19,PR19)&gt;0,SUM(PL19:PM19,PO19:PQ19,PS19)-SUM(PN19,PR19),"")</f>
        <v/>
      </c>
      <c r="QA19" s="11" t="str">
        <f>IF(SUM(PU19,PV19,PZ19)&gt;0,SUM(PU19,PV19,PZ19),"")</f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>IF(SUM(QC19,QG19)&gt;0,SUM(QC19,QG19),"")</f>
        <v/>
      </c>
      <c r="QW19" s="40" t="str">
        <f>IF(SUM(QB19:QC19,QE19:QG19,QI19)-QD19-QH19&gt;0,SUM(QB19:QC19,QE19:QG19,QI19)-QD19-QH19,"")</f>
        <v/>
      </c>
      <c r="QX19" s="40" t="str">
        <f>IF(SUM(QJ19:QK19,QM19)-QL19&gt;0,SUM(QJ19:QK19,QM19)-QL19,"")</f>
        <v/>
      </c>
      <c r="QY19" s="40" t="str">
        <f>IF(SUM(QC19,QG19,QK19)&gt;0,SUM(QC19,QG19,QK19),"")</f>
        <v/>
      </c>
      <c r="QZ19" s="40" t="str">
        <f>IF(SUM(QW19,QX19)&gt;0,SUM(QW19,QX19),"")</f>
        <v/>
      </c>
      <c r="RA19" s="40" t="str">
        <f>IF(SUM(QO19,QS19)&gt;0,SUM(QO19,QS19),"")</f>
        <v/>
      </c>
      <c r="RB19" s="40" t="str">
        <f>IF(SUM(QN19:QO19,QQ19:QS19,QU19)-SUM(QP19,QT19)&gt;0,SUM(QN19:QO19,QQ19:QS19,QU19)-SUM(QP19,QT19),"")</f>
        <v/>
      </c>
      <c r="RC19" s="40" t="str">
        <f>IF(SUM(QW19,QX19,RB19)&gt;0,SUM(QW19,QX19,RB19),"")</f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>IF(SUM(RE19,RI19)&gt;0,SUM(RE19,RI19),"")</f>
        <v/>
      </c>
      <c r="RY19" s="11" t="str">
        <f>IF(SUM(RD19:RE19,RG19:RI19,RK19)-RF19-RJ19&gt;0,SUM(RD19:RE19,RG19:RI19,RK19)-RF19-RJ19,"")</f>
        <v/>
      </c>
      <c r="RZ19" s="11" t="str">
        <f>IF(SUM(RL19:RM19,RO19)-RN19&gt;0,SUM(RL19:RM19,RO19)-RN19,"")</f>
        <v/>
      </c>
      <c r="SA19" s="11" t="str">
        <f>IF(SUM(RE19,RI19,RM19)&gt;0,SUM(RE19,RI19,RM19),"")</f>
        <v/>
      </c>
      <c r="SB19" s="11" t="str">
        <f>IF(SUM(RY19,RZ19)&gt;0,SUM(RY19,RZ19),"")</f>
        <v/>
      </c>
      <c r="SC19" s="11" t="str">
        <f>IF(SUM(RQ19,RU19)&gt;0,SUM(RQ19,RU19),"")</f>
        <v/>
      </c>
      <c r="SD19" s="11" t="str">
        <f>IF(SUM(RP19:RQ19,RS19:RU19,RW19)-SUM(RR19,RV19)&gt;0,SUM(RP19:RQ19,RS19:RU19,RW19)-SUM(RR19,RV19),"")</f>
        <v/>
      </c>
      <c r="SE19" s="11" t="str">
        <f>IF(SUM(RY19,RZ19,SD19)&gt;0,SUM(RY19,RZ19,SD19),"")</f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>IF(SUM(SG19,SK19)&gt;0,SUM(SG19,SK19),"")</f>
        <v/>
      </c>
      <c r="TA19" s="40" t="str">
        <f>IF(SUM(SF19:SG19,SI19:SK19,SM19)-SH19-SL19&gt;0,SUM(SF19:SG19,SI19:SK19,SM19)-SH19-SL19,"")</f>
        <v/>
      </c>
      <c r="TB19" s="40" t="str">
        <f>IF(SUM(SN19:SO19,SQ19)-SP19&gt;0,SUM(SN19:SO19,SQ19)-SP19,"")</f>
        <v/>
      </c>
      <c r="TC19" s="40" t="str">
        <f>IF(SUM(SG19,SK19,SO19)&gt;0,SUM(SG19,SK19,SO19),"")</f>
        <v/>
      </c>
      <c r="TD19" s="40" t="str">
        <f>IF(SUM(TA19,TB19)&gt;0,SUM(TA19,TB19),"")</f>
        <v/>
      </c>
      <c r="TE19" s="40" t="str">
        <f>IF(SUM(SS19,SW19)&gt;0,SUM(SS19,SW19),"")</f>
        <v/>
      </c>
      <c r="TF19" s="40" t="str">
        <f>IF(SUM(SR19:SS19,SU19:SW19,SY19)-SUM(ST19,SX19)&gt;0,SUM(SR19:SS19,SU19:SW19,SY19)-SUM(ST19,SX19),"")</f>
        <v/>
      </c>
      <c r="TG19" s="40" t="str">
        <f>IF(SUM(TA19,TB19,TF19)&gt;0,SUM(TA19,TB19,TF19),"")</f>
        <v/>
      </c>
      <c r="TH19" s="26">
        <f>IF($CS19="P",BY19,(BY19+AV19)/2)</f>
        <v>7.7</v>
      </c>
      <c r="TI19" s="26">
        <f>IF($CS19="P",BZ19,(BZ19+AW19)/2)</f>
        <v>1.2</v>
      </c>
      <c r="TJ19" s="26">
        <f>IF($CS19="P",CA19,(CA19+AX19)/2)</f>
        <v>0</v>
      </c>
      <c r="TK19" s="26">
        <f>IF($CS19="P",CB19,(CB19+AY19)/2)</f>
        <v>0</v>
      </c>
      <c r="TL19" s="26">
        <f>IF($CS19="P",CC19,(CC19+AZ19)/2)</f>
        <v>9.15</v>
      </c>
      <c r="TM19" s="26">
        <f>IF($CS19="P",CD19,(CD19+BA19)/2)</f>
        <v>2.8</v>
      </c>
      <c r="TN19" s="26">
        <f>IF($CS19="P",CE19,(CE19+BB19)/2)</f>
        <v>0.1</v>
      </c>
      <c r="TO19" s="26">
        <f>IF($CS19="P",CF19,(CF19+BC19)/2)</f>
        <v>0</v>
      </c>
      <c r="TP19" s="26">
        <f>IF($CS19="P",CG19,(CG19+BD19)/2)</f>
        <v>0</v>
      </c>
      <c r="TQ19" s="26">
        <f>IF($CS19="P",CH19,(CH19+BE19)/2)</f>
        <v>0</v>
      </c>
      <c r="TR19" s="26">
        <f>IF($CS19="P",CI19,(CI19+BF19)/2)</f>
        <v>0</v>
      </c>
      <c r="TS19" s="26">
        <f>IF($CS19="P",CJ19,(CJ19+BG19)/2)</f>
        <v>0</v>
      </c>
      <c r="TT19" s="26">
        <f>IF($CS19="P",CK19,(CK19+BH19)/2)</f>
        <v>0</v>
      </c>
      <c r="TU19" s="26">
        <f>IF($CS19="P",CL19,(CL19+BI19)/2)</f>
        <v>0</v>
      </c>
      <c r="TV19" s="26">
        <f>IF($CS19="P",CM19,(CM19+BJ19)/2)</f>
        <v>0</v>
      </c>
      <c r="TW19" s="26">
        <f>IF($CS19="P",CN19,(CN19+BK19)/2)</f>
        <v>0</v>
      </c>
      <c r="TX19" s="26">
        <f>IF($CS19="P",CO19,(CO19+BL19)/2)</f>
        <v>0</v>
      </c>
      <c r="TY19" s="26">
        <f>IF($CS19="P",CP19,(CP19+BM19)/2)</f>
        <v>0</v>
      </c>
      <c r="TZ19" s="26">
        <f>IF($CS19="P",CQ19,(CQ19+BN19)/2)</f>
        <v>0</v>
      </c>
      <c r="UA19" s="26">
        <f>IF($CS19="P",CR19,(CR19+BO19)/2)</f>
        <v>0</v>
      </c>
      <c r="UB19" s="28" t="s">
        <v>53</v>
      </c>
      <c r="UC19" s="11">
        <f>IF(SUM(TI19,TM19)&gt;0,SUM(TI19,TM19),"")</f>
        <v>4</v>
      </c>
      <c r="UD19" s="11">
        <f>IF(SUM(TH19:TI19,TK19:TM19,TO19)-TJ19-TN19&gt;0,SUM(TH19:TI19,TK19:TM19,TO19)-TJ19-TN19,"")</f>
        <v>20.75</v>
      </c>
      <c r="UE19" s="11" t="str">
        <f>IF(SUM(TP19:TQ19,TS19)-TR19&gt;0,SUM(TP19:TQ19,TS19)-TR19,"")</f>
        <v/>
      </c>
      <c r="UF19" s="11">
        <f>IF(SUM(TI19,TM19,TQ19)&gt;0,SUM(TI19,TM19,TQ19),"")</f>
        <v>4</v>
      </c>
      <c r="UG19" s="11">
        <f>IF(SUM(UD19,UE19)&gt;0,SUM(UD19,UE19),"")</f>
        <v>20.75</v>
      </c>
      <c r="UH19" s="11" t="str">
        <f>IF(SUM(TU19,TY19)&gt;0,SUM(TU19,TY19),"")</f>
        <v/>
      </c>
      <c r="UI19" s="11" t="str">
        <f>IF(SUM(TT19:TU19,TW19:TY19,UA19)-SUM(TV19,TZ19)&gt;0,SUM(TT19:TU19,TW19:TY19,UA19)-SUM(TV19,TZ19),"")</f>
        <v/>
      </c>
      <c r="UJ19" s="11">
        <f>IF(SUM(UD19,UE19,UI19)&gt;0,SUM(UD19,UE19,UI19),"")</f>
        <v>20.75</v>
      </c>
    </row>
    <row r="20" spans="1:556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245</v>
      </c>
      <c r="C20" s="4" t="s">
        <v>36</v>
      </c>
      <c r="D20" s="4">
        <v>2005</v>
      </c>
      <c r="E20" s="9">
        <f>SUM(J20:P20)+SUM(J20:M20)*0.0000001+SUM(J20)*0.0000000000001</f>
        <v>137.4000091000047</v>
      </c>
      <c r="F20" s="3" t="str">
        <f>IF(OR(AND(AN20&gt;=AU$29,AO20&gt;=AU$33,AN20&lt;&gt;"",AM20=""),AND(AS20&gt;=AU$29,AT20&gt;=AU$33,AS20&lt;&gt;"",AM20=""),AND(BQ20&gt;=BX$29,BR20&gt;=BX$33,BQ20&lt;&gt;"",BP20=""),AND(BV20&gt;=BX$29,BW20&gt;=BX$33,BV20&lt;&gt;"",BP20=""),AND(CT20&gt;=DA$29,CU20&gt;=DA$33,CT20&lt;&gt;"",CS20=""),AND(CY20&gt;=DA$29,CZ20&gt;=DA$33,CY20&lt;&gt;""),AND(DX20&gt;=EE$29,DY20&gt;=EE$33,DX20&lt;&gt;""),AND(EC20&gt;=EE$29,ED20&gt;=EE$33,EC20&lt;&gt;""),AND(EZ20&gt;=FG$29,FA20&gt;=FG$33,EZ20&lt;&gt;""),AND(FE20&gt;=FG$29,FF20&gt;=FG$33,FE20&lt;&gt;""),AND(GB20&gt;=GI$29,GC20&gt;=GI$33,GB20&lt;&gt;""),AND(GG20&gt;=GI$29,GH20&gt;=GI$33,GG20&lt;&gt;""),AND(HD20&gt;=HK$29,HE20&gt;=HK$33,HD20&lt;&gt;""),AND(HI20&gt;=HK$29,HJ20&gt;=HK$33,HI20&lt;&gt;""),AND(IF20&gt;=IM$29,IG20&gt;=IM$33,IF20&lt;&gt;""),AND(IK20&gt;=IM$29,IL20&gt;=IM$33,IK20&lt;&gt;""),AND(JH20&gt;=JO$29,JI20&gt;=JO$33,JH20&lt;&gt;""),AND(JM20&gt;=JO$29,JN20&gt;=JO$33,JM20&lt;&gt;""),AND(KJ20&gt;=KQ$29,KK20&gt;=KQ$33,KJ20&lt;&gt;""),AND(KO20&gt;=KQ$29,KP20&gt;=KQ$33,KO20&lt;&gt;""),AND(LL20&gt;=LS$29,LM20&gt;=LS$33,LL20&lt;&gt;""),AND(LQ20&gt;=LS$29,LR20&gt;=LS$33,LQ20&lt;&gt;""),AND(MN20&gt;=MU$29,MO20&gt;=MU$33,MN20&lt;&gt;""),AND(MS20&gt;=MU$29,MT20&gt;=MU$33,MS20&lt;&gt;""),AND(NP20&gt;=NW$29,NQ20&gt;=NW$33,NP20&lt;&gt;""),AND(NU20&gt;=NW$29,NV20&gt;=NW$33,NU20&lt;&gt;""),AND(OR20&gt;=OY$29,OS20&gt;=OY$33,OR20&lt;&gt;""),AND(OW20&gt;=OY$29,OX20&gt;=OY$33,OW20&lt;&gt;""),AND(PT20&gt;=QA$29,PU20&gt;=QA$33,PT20&lt;&gt;""),AND(PY20&gt;=QA$29,PZ20&gt;=QA$33,PY20&lt;&gt;""),AND(QV20&gt;=RC$29,QW20&gt;=RC$33,QV20&lt;&gt;""),AND(RA20&gt;=RC$29,RB20&gt;=RC$33,RA20&lt;&gt;""),AND(RX20&gt;=SE$29,RY20&gt;=SE$33,RX20&lt;&gt;""),AND(SC20&gt;=SE$29,SD20&gt;=SE$33,SC20&lt;&gt;""),AND(SZ20&gt;=TG$29,TA20&gt;=TG$33,SZ20&lt;&gt;""),AND(TF20&gt;=TG$29,TG20&gt;=TG$33,TF20&lt;&gt;"")),"P","")</f>
        <v/>
      </c>
      <c r="G20" s="3" t="str">
        <f>IF(OR(AND(AO20&gt;=AU$33,AO20&lt;&gt;"",AM20=""),AND(AT20&gt;=AU$33,AT20&lt;&gt;"",AM20=""),AND(BR20&gt;=BX$33,BR20&lt;&gt;"",BP20=""),AND(BW20&gt;=BX$33,BW20&lt;&gt;"",BP20=""),AND(CU20&gt;=DA$33,CU20&lt;&gt;"",CS20=""),AND(CZ20&gt;=DA$33,CZ20&lt;&gt;"",CS20=""),AND(DY20&gt;=EE$33,DY20&lt;&gt;""),AND(ED20&gt;=EE$33,ED20&lt;&gt;""),AND(FA20&gt;=FG$33,FA20&lt;&gt;""),AND(FF20&gt;=FG$33,FF20&lt;&gt;""),AND(GC20&gt;=GI$33,GC20&lt;&gt;""),AND(GH20&gt;=GI$33,GH20&lt;&gt;""),AND(HE20&gt;=HK$33,HE20&lt;&gt;""),AND(HJ20&gt;=HK$33,HJ20&lt;&gt;""),AND(IG20&gt;=IM$33,IG20&lt;&gt;""),AND(IL20&gt;=IM$33,IL20&lt;&gt;""),AND(JI20&gt;=JO$33,JI20&lt;&gt;""),AND(JN20&gt;=JO$33,JN20&lt;&gt;""),AND(KK20&gt;=KQ$33,KK20&lt;&gt;""),AND(KP20&gt;=KQ$33,KP20&lt;&gt;""),AND(LM20&gt;=LS$33,LM20&lt;&gt;""),AND(LR20&gt;=LS$33,LR20&lt;&gt;""),AND(MO20&gt;=MU$33,MO20&lt;&gt;""),AND(MT20&gt;=MU$33,MT20&lt;&gt;""),AND(NQ20&gt;=NW$33,NQ20&lt;&gt;""),AND(NV20&gt;=NW$33,NV20&lt;&gt;""),AND(OS20&gt;=OY$33,OS20&lt;&gt;""),AND(OX20&gt;=OY$33,OX20&lt;&gt;""),AND(PU20&gt;=QA$33,PU20&lt;&gt;""),AND(PZ20&gt;=QA$33,PZ20&lt;&gt;""),AND(QW20&gt;=RC$33,QW20&lt;&gt;""),AND(RB20&gt;=RC$33,RB20&lt;&gt;""),AND(RY20&gt;=SE$33,RY20&lt;&gt;""),AND(SD20&gt;=SE$33,SD20&lt;&gt;""),AND(TA20&gt;=TG$33,TA20&lt;&gt;""),AND(TG20&gt;=TG$33,TG20&lt;&gt;"")),"P","")</f>
        <v/>
      </c>
      <c r="H20" s="36" t="str">
        <f>IF(AND(G20="P",F20=""),"No DD",IF(OR(AND(AQ20&gt;=AU$32,AR20&gt;=AU$36,AQ20&lt;&gt;"",AM20=""),AND(AS20&gt;=AU$32,AT20&gt;=AU$36,AS20&lt;&gt;"",AM20=""),AND(BT20&gt;=BX$32,BU20&gt;=BX$36,BT20&lt;&gt;"",BP20=""),AND(BV20&gt;=BX$32,BW20&gt;=BX$36,BV20&lt;&gt;"",BP20=""),AND(CW20&gt;=DA$32,CX20&gt;=DA$36,CW20&lt;&gt;"",CS20=""),AND(CY20&gt;=DA$32,CZ20&gt;=DA$36,CY20&lt;&gt;"",CS20=""),AND(EA20&gt;=EE$32,EB20&gt;=EE$36,EA20&lt;&gt;""),AND(EC20&gt;=EE$32,ED20&gt;=EE$36,EC20&lt;&gt;""),AND(FC20&gt;=FG$32,FD20&gt;=FG$36,FC20&lt;&gt;""),AND(FE20&gt;=FG$32,FF20&gt;=FG$36,FE20&lt;&gt;""),AND(GE20&gt;=GI$32,GF20&gt;=GI$36,GE20&lt;&gt;""),AND(GG20&gt;=GI$32,GH20&gt;=GI$36,GG20&lt;&gt;""),AND(HG20&gt;=HK$32,HH20&gt;=HK$36,HG20&lt;&gt;""),AND(HI20&gt;=HK$32,HJ20&gt;=HK$36,HI20&lt;&gt;""),AND(II20&gt;=IM$32,IJ20&gt;=IM$36,II20&lt;&gt;""),AND(IK20&gt;=IM$32,IL20&gt;=IM$36,IK20&lt;&gt;""),AND(JK20&gt;=JO$32,JL20&gt;=JO$36,JK20&lt;&gt;""),AND(JM20&gt;=JO$32,JN20&gt;=JO$36,JM20&lt;&gt;""),AND(KM20&gt;=KQ$32,KN20&gt;=KQ$36,KM20&lt;&gt;""),AND(KO20&gt;=KQ$32,KP20&gt;=KQ$36,KO20&lt;&gt;""),AND(LO20&gt;=LS$32,LP20&gt;=LS$36,LO20&lt;&gt;""),AND(LQ20&gt;=LS$32,LR20&gt;=LS$36,LQ20&lt;&gt;""),AND(MQ20&gt;=MU$32,MR20&gt;=MU$36,MQ20&lt;&gt;""),AND(MS20&gt;=MU$32,MT20&gt;=MU$36,MS20&lt;&gt;""),AND(NS20&gt;=NW$32,NT20&gt;=NW$36,NS20&lt;&gt;""),AND(NU20&gt;=NW$32,NV20&gt;=NW$36,NU20&lt;&gt;""),AND(OU20&gt;=OY$32,OV20&gt;=OY$36,OU20&lt;&gt;""),AND(OW20&gt;=OY$32,OX20&gt;=OY$36,OW20&lt;&gt;""),AND(PW20&gt;=QA$32,PX20&gt;=QA$36,PW20&lt;&gt;""),AND(PY20&gt;=QA$32,PZ20&gt;=QA$36,PY20&lt;&gt;""),AND(QY20&gt;=RC$32,QZ20&gt;=RC$36,QY20&lt;&gt;""),AND(RA20&gt;=RC$32,RB20&gt;=RC$36,RA20&lt;&gt;""),AND(SA20&gt;=SE$32,SB20&gt;=SE$36,SA20&lt;&gt;""),AND(SC20&gt;=SE$32,SD20&gt;=SE$36,SC20&lt;&gt;""),AND(TC20&gt;=TG$32,TD20&gt;=TG$36,TC20&lt;&gt;""),AND(TE20&gt;=TG$32,TF20&gt;=TG$36,TE20&lt;&gt;"")),"Merit",IF(OR(AND(AQ20&gt;=AU$31,AR20&gt;=AU$35,AQ20&lt;&gt;"",AM20=""),AND(AS20&gt;=AU$31,AT20&gt;=AU$35,AS20&lt;&gt;"",AM20=""),AND(BT20&gt;=BX$31,BU20&gt;=BX$35,BT20&lt;&gt;"",BP20=""),AND(BV20&gt;=BX$31,BW20&gt;=BX$35,BV20&lt;&gt;"",BP20=""),AND(CW20&gt;=DA$31,CX20&gt;=DA$35,CW20&lt;&gt;"",CS20=""),AND(CY20&gt;=DA$31,CZ20&gt;=DA$35,CY20&lt;&gt;"",CS20=""),AND(EA20&gt;=EE$31,EB20&gt;=EE$35,EA20&lt;&gt;""),AND(EC20&gt;=EE$31,ED20&gt;=EE$35,EC20&lt;&gt;""),AND(FC20&gt;=FG$31,FD20&gt;=FG$35,FC20&lt;&gt;""),AND(FE20&gt;=FG$31,FF20&gt;=FG$35,FE20&lt;&gt;""),AND(GE20&gt;=GI$31,GF20&gt;=GI$35,GE20&lt;&gt;""),AND(GG20&gt;=GI$31,GH20&gt;=GI$35,GG20&lt;&gt;""),AND(HG20&gt;=HK$31,HH20&gt;=HK$35,HG20&lt;&gt;""),AND(HI20&gt;=HK$31,HJ20&gt;=HK$35,HI20&lt;&gt;""),AND(II20&gt;=IM$31,IJ20&gt;=IM$35,II20&lt;&gt;""),AND(IK20&gt;=IM$31,IL20&gt;=IM$35,IK20&lt;&gt;""),AND(JK20&gt;=JO$31,JL20&gt;=JO$35,JK20&lt;&gt;""),AND(JM20&gt;=JO$31,JN20&gt;=JO$35,JM20&lt;&gt;""),AND(KM20&gt;=KQ$31,KN20&gt;=KQ$35,KM20&lt;&gt;""),AND(KO20&gt;=KQ$31,KP20&gt;=KQ$35,KO20&lt;&gt;""),AND(LO20&gt;=LS$31,LP20&gt;=LS$35,LO20&lt;&gt;""),AND(LQ20&gt;=LS$31,LR20&gt;=LS$35,LQ20&lt;&gt;""),AND(MQ20&gt;=MU$31,MR20&gt;=MU$35,MQ20&lt;&gt;""),AND(MS20&gt;=MU$31,MT20&gt;=MU$35,MS20&lt;&gt;""),AND(NS20&gt;=NW$31,NT20&gt;=NW$35,NS20&lt;&gt;""),AND(NU20&gt;=NW$31,NV20&gt;=NW$35,NU20&lt;&gt;""),AND(OU20&gt;=OY$31,OV20&gt;=OY$35,OU20&lt;&gt;""),AND(OW20&gt;=OY$31,OX20&gt;=OY$35,OW20&lt;&gt;""),AND(PW20&gt;=QA$31,PX20&gt;=QA$35,PW20&lt;&gt;""),AND(PY20&gt;=QA$31,PZ20&gt;=QA$35,PY20&lt;&gt;""),AND(QY20&gt;=RC$31,QZ20&gt;=RC$35,QY20&lt;&gt;""),AND(RA20&gt;=RC$31,RB20&gt;=RC$35,RA20&lt;&gt;""),AND(SA20&gt;=SE$31,SB20&gt;=SE$35,SA20&lt;&gt;""),AND(SC20&gt;=SE$31,SD20&gt;=SE$35,SC20&lt;&gt;""),AND(TC20&gt;=TG$31,TD20&gt;=TG$35,TC20&lt;&gt;""),AND(TE20&gt;=TG$31,TF20&gt;=TG$35,TE20&lt;&gt;"")),"Excellence",IF(I20="P","Worlds Team",IF(F20="P","National Team","")))))</f>
        <v/>
      </c>
      <c r="I20" s="3" t="str">
        <f>IF(OR(AND(AQ20&gt;=AU$30,AR20&gt;=AU$34,AQ20&lt;&gt;"",AM20=""),AND(AS20&gt;=AU$30,AT20&gt;=AU$34,AS20&lt;&gt;"",AM20=""),AND(BT20&gt;=BX$30,BU20&gt;=BX$34,BT20&lt;&gt;"",BP20=""),AND(BV20&gt;=BX$30,BW20&gt;=BX$34,BV20&lt;&gt;"",BP20=""),AND(CW20&gt;=DA$30,CX20&gt;=DA$34,CW20&lt;&gt;"",CS20=""),AND(CY20&gt;=DA$30,CZ20&gt;=DA$34,CY20&lt;&gt;"",CS20=""),AND(EA20&gt;=EE$30,EB20&gt;=EE$34,EA20&lt;&gt;""),AND(EC20&gt;=EE$30,ED20&gt;=EE$34,EC20&lt;&gt;""),AND(FC20&gt;=FG$30,FD20&gt;=FG$34,FC20&lt;&gt;""),AND(FE20&gt;=FG$30,FF20&gt;=FG$34,FE20&lt;&gt;""),AND(GE20&gt;=GI$30,GF20&gt;=GI$34,GE20&lt;&gt;""),AND(GG20&gt;=GI$30,GH20&gt;=GI$34,GG20&lt;&gt;""),AND(HG20&gt;=HK$30,HH20&gt;=HK$34,HG20&lt;&gt;""),AND(HI20&gt;=HK$30,HJ20&gt;=HK$34,HI20&lt;&gt;""),AND(II20&gt;=IM$30,IJ20&gt;=IM$34,II20&lt;&gt;""),AND(IK20&gt;=IM$30,IL20&gt;=IM$34,IK20&lt;&gt;""),AND(JK20&gt;=JO$30,JL20&gt;=JO$34,JK20&lt;&gt;""),AND(JM20&gt;=JO$30,JN20&gt;=JO$34,JM20&lt;&gt;""),AND(KM20&gt;=KQ$30,KN20&gt;=KQ$34,KM20&lt;&gt;""),AND(KO20&gt;=KQ$30,KP20&gt;=KQ$34,KO20&lt;&gt;""),AND(LO20&gt;=LS$30,LP20&gt;=LS$34,LO20&lt;&gt;""),AND(LQ20&gt;=LS$30,LR20&gt;=LS$34,LQ20&lt;&gt;""),AND(MQ20&gt;=MU$30,MR20&gt;=MU$34,MQ20&lt;&gt;""),AND(MS20&gt;=MU$30,MT20&gt;=MU$34,MS20&lt;&gt;""),AND(NS20&gt;=NW$30,NT20&gt;=NW$34,NS20&lt;&gt;""),AND(NU20&gt;=NW$30,NV20&gt;=NW$34,NU20&lt;&gt;""),AND(OU20&gt;=OY$30,OV20&gt;=OY$34,OU20&lt;&gt;""),AND(OW20&gt;=OY$30,OX20&gt;=OY$34,OW20&lt;&gt;""),AND(PW20&gt;=QA$30,PX20&gt;=QA$34,PW20&lt;&gt;""),AND(PY20&gt;=QA$30,PZ20&gt;=QA$34,PY20&lt;&gt;""),AND(QY20&gt;=RC$30,QZ20&gt;=RC$34,QY20&lt;&gt;""),AND(RA20&gt;=RC$30,RB20&gt;=RC$34,RA20&lt;&gt;""),AND(SA20&gt;=SE$30,SB20&gt;=SE$34,SA20&lt;&gt;""),AND(SC20&gt;=SE$30,SD20&gt;=SE$34,SC20&lt;&gt;""),AND(TC20&gt;=TG$30,TD20&gt;=TG$34,TC20&lt;&gt;""),AND(TE20&gt;=TG$30,TF20&gt;=TG$34,TE20&lt;&gt;"")),"P","")</f>
        <v/>
      </c>
      <c r="J20" s="8">
        <f>IF(COUNT(AO20,BR20,CU20)&gt;0,LARGE((AO20,BR20,CU20),1),0)</f>
        <v>46.8</v>
      </c>
      <c r="K20" s="8" t="str">
        <f>IF(J20=0,"",IF(J20=CU20,$BY$1,IF(J20=BR20,$AV$1,IF(J20=AO20,$S$1,""))))</f>
        <v>2025 Elite Canada</v>
      </c>
      <c r="L20" s="8">
        <f>IF(COUNT(AO20,BR20,CU20)&gt;1,LARGE((AO20,BR20,CU20),2),0)</f>
        <v>44.199999999999996</v>
      </c>
      <c r="M20" s="8" t="str">
        <f>IF(K20=0,"",IF(AND(L20=J20,L20=AO20,K20=BR20),$S$1,IF(AND(L20=J20,L20=AO20,L20=CU20),$S$1,IF(AND(L20=J20,L20=CU20,L20=BR20),$AV$1,IF(L20=CU20,$BY$1,IF(L20=BR20,$AV$1,IF(L20=AO20,$S$1,"")))))))</f>
        <v>2025 Nationals</v>
      </c>
      <c r="N20" s="8">
        <f>IF(MAX(AT20,BW20,CZ20)&gt;0,MAX(AT20,BW20,CZ20),0)</f>
        <v>46.4</v>
      </c>
      <c r="O20" s="8" t="str">
        <f>IF(N20=0,"",IF(N20=CZ20,$BY$1,IF(N20=BW20,$AV$1,IF(N20=AT20,$S$1,""))))</f>
        <v>2025 Elite Canada</v>
      </c>
      <c r="P20" s="8" t="str">
        <f>IF(MAX(DB20:DC20)&gt;0,MAX(DB20:DC20),"")</f>
        <v/>
      </c>
      <c r="Q20" s="11" t="str">
        <f>IF(P20="","",IF(P20=DB20,"("&amp;DB$2&amp;")",IF(P20=DC20,"("&amp;DC$2&amp;")")))</f>
        <v/>
      </c>
      <c r="R20" s="8" t="str">
        <f>IF(P20="","",IF(P20=DB20,IF(P20+IF(L20="",0,L20)=TA20,$SF$1,IF(P20+IF(L20="",0,L20)=RY20,$RD$1,IF(P20+IF(L20="",0,L20)=QW20,$QB$1,IF(P20+IF(L20="",0,L20)=PU20,$OZ$1,IF(P20+IF(L20="",0,L20)=OS20,$NX$1,IF(P20+IF(L20="",0,L20)=NQ20,$MV$1,IF(P20+IF(L20="",0,L20)=MO20,$LT$1,IF(P20+IF(L20="",0,L20)=LM20,$KR$1,IF(P20+IF(L20="",0,L20)=KK20,$JP$1,IF(P20+IF(L20="",0,L20)=JI20,$IN$1,IF(P20+IF(L20="",0,L20)=IG20,$HL$1,IF(P20+IF(L20="",0,L20)=HE20,$GJ$1,IF(P20+IF(L20="",0,L20)=GC20,$FH$1,IF(P20+IF(L20="",0,L20)=FA20,$EF$1,IF(P20+IF(L20="",0,L20)=DY20,$DD$1))))))))))))))),IF(P20=DC20,IF(P20+IF(N20="",0,N20)=TF20,$SF$1,IF(P20+IF(N20="",0,N20)=SD20,$RD$1,IF(P20+IF(N20="",0,N20)=RB20,$QB$1,IF(P20+IF(N20="",0,N20)=PZ20,$OZ$1,IF(P20+IF(N20="",0,N20)=OX20,$NX$1,IF(P20+IF(N20="",0,N20)=NV20,$MV$1,IF(P20+IF(N20="",0,N20)=MT20,$LT$1,IF(P20+IF(N20="",0,N20)=LR20,$KR$1,IF(P20+IF(N20="",0,N20)=KP20,$JP$1,IF(P20+IF(N20="",0,N20)=JN20,$IN$1,IF(P20+IF(N20="",0,N20)=IL20,$HL$1,IF(P20+IF(N20="",0,N20)=HJ20,$GJ$1,IF(P20+IF(N20="",0,N20)=GH20,$FH$1,IF(P20+IF(N20="",0,N20)=FF20,$EF$1,IF(P20+IF(N20="",0,N20)=ED20,$DD$1))))))))))))))))))</f>
        <v/>
      </c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27"/>
      <c r="AN20" s="40" t="str">
        <f>IF(SUM(T20,X20)&gt;0,SUM(T20,X20),"")</f>
        <v/>
      </c>
      <c r="AO20" s="40" t="str">
        <f>IF(SUM(S20:T20,V20:X20,Z20)-U20-Y20&gt;0,SUM(S20:T20,V20:X20,Z20)-U20-Y20,"")</f>
        <v/>
      </c>
      <c r="AP20" s="40" t="str">
        <f>IF(SUM(AA20:AB20,AD20)-AC20&gt;0,SUM(AA20:AB20,AD20)-AC20,"")</f>
        <v/>
      </c>
      <c r="AQ20" s="40" t="str">
        <f>IF(SUM(T20,X20,AB20)&gt;0,SUM(T20,X20,AB20),"")</f>
        <v/>
      </c>
      <c r="AR20" s="40" t="str">
        <f>IF(SUM(AO20,AP20)&gt;0,SUM(AO20,AP20),"")</f>
        <v/>
      </c>
      <c r="AS20" s="40" t="str">
        <f>IF(SUM(AF20,AJ20)&gt;0,SUM(AF20,AJ20),"")</f>
        <v/>
      </c>
      <c r="AT20" s="40" t="str">
        <f>IF(SUM(AE20:AF20,AH20:AJ20,AL20)-SUM(AG20,AK20)&gt;0,SUM(AE20:AF20,AH20:AJ20,AL20)-SUM(AG20,AK20),"")</f>
        <v/>
      </c>
      <c r="AU20" s="40" t="str">
        <f>IF(SUM(AO20,AP20,AT20)&gt;0,SUM(AO20,AP20,AT20),"")</f>
        <v/>
      </c>
      <c r="AV20" s="18">
        <v>18.3</v>
      </c>
      <c r="AW20" s="18">
        <v>5.6</v>
      </c>
      <c r="AX20" s="18">
        <v>0.6</v>
      </c>
      <c r="AY20" s="18"/>
      <c r="AZ20" s="18">
        <v>18.5</v>
      </c>
      <c r="BA20" s="18">
        <v>5.2</v>
      </c>
      <c r="BB20" s="18">
        <v>0.2</v>
      </c>
      <c r="BC20" s="18"/>
      <c r="BD20" s="18"/>
      <c r="BE20" s="18"/>
      <c r="BF20" s="18"/>
      <c r="BG20" s="18"/>
      <c r="BH20" s="18">
        <v>18.5</v>
      </c>
      <c r="BI20" s="18">
        <v>5.6</v>
      </c>
      <c r="BJ20" s="18">
        <v>0.6</v>
      </c>
      <c r="BK20" s="18"/>
      <c r="BL20" s="18">
        <v>17.7</v>
      </c>
      <c r="BM20" s="18">
        <v>5.2</v>
      </c>
      <c r="BN20" s="18">
        <v>0</v>
      </c>
      <c r="BO20" s="18">
        <v>0</v>
      </c>
      <c r="BP20" s="28"/>
      <c r="BQ20" s="11">
        <f>IF(SUM(AW20,BA20)&gt;0,SUM(AW20,BA20),"")</f>
        <v>10.8</v>
      </c>
      <c r="BR20" s="11">
        <f>IF(SUM(AV20:AW20,AY20:BA20,BC20)-AX20-BB20&gt;0,SUM(AV20:AW20,AY20:BA20,BC20)-AX20-BB20,"")</f>
        <v>46.8</v>
      </c>
      <c r="BS20" s="11" t="str">
        <f>IF(SUM(BD20:BE20,BG20)-BF20&gt;0,SUM(BD20:BE20,BG20)-BF20,"")</f>
        <v/>
      </c>
      <c r="BT20" s="11">
        <f>IF(SUM(AW20,BA20,BE20)&gt;0,SUM(AW20,BA20,BE20),"")</f>
        <v>10.8</v>
      </c>
      <c r="BU20" s="11">
        <f>IF(SUM(BR20,BS20)&gt;0,SUM(BR20,BS20),"")</f>
        <v>46.8</v>
      </c>
      <c r="BV20" s="11">
        <f>IF(SUM(BI20,BM20)&gt;0,SUM(BI20,BM20),"")</f>
        <v>10.8</v>
      </c>
      <c r="BW20" s="11">
        <f>IF(SUM(BH20:BI20,BK20:BM20,BO20)-SUM(BJ20,BN20)&gt;0,SUM(BH20:BI20,BK20:BM20,BO20)-SUM(BJ20,BN20),"")</f>
        <v>46.4</v>
      </c>
      <c r="BX20" s="11">
        <f>IF(SUM(BR20,BS20,BW20)&gt;0,SUM(BR20,BS20,BW20),"")</f>
        <v>93.199999999999989</v>
      </c>
      <c r="BY20" s="19">
        <v>16.399999999999999</v>
      </c>
      <c r="BZ20" s="19">
        <v>4.8</v>
      </c>
      <c r="CA20" s="19">
        <v>0.8</v>
      </c>
      <c r="CB20" s="19">
        <v>0</v>
      </c>
      <c r="CC20" s="19">
        <v>18.399999999999999</v>
      </c>
      <c r="CD20" s="19">
        <v>5.6</v>
      </c>
      <c r="CE20" s="19">
        <v>0.2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>IF(SUM(BZ20,CD20)&gt;0,SUM(BZ20,CD20),"")</f>
        <v>10.399999999999999</v>
      </c>
      <c r="CU20" s="40">
        <f>IF(SUM(BY20:BZ20,CB20:CD20,CF20)-CA20-CE20&gt;0,SUM(BY20:BZ20,CB20:CD20,CF20)-CA20-CE20,"")</f>
        <v>44.199999999999996</v>
      </c>
      <c r="CV20" s="40" t="str">
        <f>IF(SUM(CG20:CH20,CJ20)-CI20&gt;0,SUM(CG20:CH20,CJ20)-CI20,"")</f>
        <v/>
      </c>
      <c r="CW20" s="40">
        <f>IF(SUM(BZ20,CD20,CH20)&gt;0,SUM(BZ20,CD20,CH20),"")</f>
        <v>10.399999999999999</v>
      </c>
      <c r="CX20" s="40">
        <f>IF(SUM(CU20,CV20)&gt;0,SUM(CU20,CV20),"")</f>
        <v>44.199999999999996</v>
      </c>
      <c r="CY20" s="40" t="str">
        <f>IF(SUM(CL20,CP20)&gt;0,SUM(CL20,CP20),"")</f>
        <v/>
      </c>
      <c r="CZ20" s="40" t="str">
        <f>IF(SUM(CK20:CL20,CN20:CP20,CR20)-SUM(CM20,CQ20)&gt;0,SUM(CK20:CL20,CN20:CP20,CR20)-SUM(CM20,CQ20),"")</f>
        <v/>
      </c>
      <c r="DA20" s="40">
        <f>IF(SUM(CU20,CV20,CZ20)&gt;0,SUM(CU20,CV20,CZ20),"")</f>
        <v>44.199999999999996</v>
      </c>
      <c r="DB20" s="51" t="str">
        <f>IF(MAX(DY20,FA20,GC20,HE20,IG20,JI20,KK20,LM20,MO20,NQ20,OS20,PU20,QW20,RY20,TA20)-IF(L20="",0,L20)&gt;0.001,MAX(DY20,FA20,GC20,HE20,IG20,JI20,KK20,LM20,MO20,NQ20,OS20,PU20,QW20,RY20,TA20)-IF(L20="",0,L20),"")</f>
        <v/>
      </c>
      <c r="DC20" s="51" t="str">
        <f>IF(MAX(ED20,FF20,GH20,HJ20,IL20,JN20,KP20,LR20,MT20,NV20,OX20,PZ20,RB20,SD20,TF20)-IF(N20="",0,N20)&gt;0.001,MAX(ED20,FF20,GH20,HJ20,IL20,JN20,KP20,LR20,MT20,NV20,OX20,PZ20,RB20,SD20,TF20)-IF(N20="",0,N20),"")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IF(SUM(DE20,DI20)&gt;0,SUM(DE20,DI20),"")</f>
        <v/>
      </c>
      <c r="DY20" s="40" t="str">
        <f>IF(SUM(DD20:DE20,DG20:DI20,DK20)-DF20-DJ20&gt;0,SUM(DD20:DE20,DG20:DI20,DK20)-DF20-DJ20,"")</f>
        <v/>
      </c>
      <c r="DZ20" s="40" t="str">
        <f>IF(SUM(DL20:DM20,DO20)-DN20&gt;0,SUM(DL20:DM20,DO20)-DN20,"")</f>
        <v/>
      </c>
      <c r="EA20" s="40" t="str">
        <f>IF(SUM(DE20,DI20,DM20)&gt;0,SUM(DE20,DI20,DM20),"")</f>
        <v/>
      </c>
      <c r="EB20" s="40" t="str">
        <f>IF(SUM(DY20,DZ20)&gt;0,SUM(DY20,DZ20),"")</f>
        <v/>
      </c>
      <c r="EC20" s="40" t="str">
        <f>IF(SUM(DQ20,DU20)&gt;0,SUM(DQ20,DU20),"")</f>
        <v/>
      </c>
      <c r="ED20" s="40" t="str">
        <f>IF(SUM(DP20:DQ20,DS20:DU20,DW20)-SUM(DR20,DV20)&gt;0,SUM(DP20:DQ20,DS20:DU20,DW20)-SUM(DR20,DV20),"")</f>
        <v/>
      </c>
      <c r="EE20" s="40" t="str">
        <f>IF(SUM(DY20,DZ20,ED20)&gt;0,SUM(DY20,DZ20,ED20),"")</f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>IF(SUM(EG20,EK20)&gt;0,SUM(EG20,EK20),"")</f>
        <v/>
      </c>
      <c r="FA20" s="11" t="str">
        <f>IF(SUM(EF20:EG20,EI20:EK20,EM20)-EH20-EL20&gt;0,SUM(EF20:EG20,EI20:EK20,EM20)-EH20-EL20,"")</f>
        <v/>
      </c>
      <c r="FB20" s="11" t="str">
        <f>IF(SUM(EN20:EO20,EQ20)-EP20&gt;0,SUM(EN20:EO20,EQ20)-EP20,"")</f>
        <v/>
      </c>
      <c r="FC20" s="11" t="str">
        <f>IF(SUM(EG20,EK20,EO20)&gt;0,SUM(EG20,EK20,EO20),"")</f>
        <v/>
      </c>
      <c r="FD20" s="11" t="str">
        <f>IF(SUM(FA20,FB20)&gt;0,SUM(FA20,FB20),"")</f>
        <v/>
      </c>
      <c r="FE20" s="11" t="str">
        <f>IF(SUM(ES20,EW20)&gt;0,SUM(ES20,EW20),"")</f>
        <v/>
      </c>
      <c r="FF20" s="11" t="str">
        <f>IF(SUM(ER20:ES20,EU20:EW20,EY20)-SUM(ET20,EX20)&gt;0,SUM(ER20:ES20,EU20:EW20,EY20)-SUM(ET20,EX20),"")</f>
        <v/>
      </c>
      <c r="FG20" s="11" t="str">
        <f>IF(SUM(FA20,FB20,FF20)&gt;0,SUM(FA20,FB20,FF20),"")</f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>IF(SUM(FI20,FM20)&gt;0,SUM(FI20,FM20),"")</f>
        <v/>
      </c>
      <c r="GC20" s="40" t="str">
        <f>IF(SUM(FH20:FI20,FK20:FM20,FO20)-FJ20-FN20&gt;0,SUM(FH20:FI20,FK20:FM20,FO20)-FJ20-FN20,"")</f>
        <v/>
      </c>
      <c r="GD20" s="40" t="str">
        <f>IF(SUM(FP20:FQ20,FS20)-FR20&gt;0,SUM(FP20:FQ20,FS20)-FR20,"")</f>
        <v/>
      </c>
      <c r="GE20" s="40" t="str">
        <f>IF(SUM(FI20,FM20,FQ20)&gt;0,SUM(FI20,FM20,FQ20),"")</f>
        <v/>
      </c>
      <c r="GF20" s="40" t="str">
        <f>IF(SUM(GC20,GD20)&gt;0,SUM(GC20,GD20),"")</f>
        <v/>
      </c>
      <c r="GG20" s="40" t="str">
        <f>IF(SUM(FU20,FY20)&gt;0,SUM(FU20,FY20),"")</f>
        <v/>
      </c>
      <c r="GH20" s="40" t="str">
        <f>IF(SUM(FT20:FU20,FW20:FY20,GA20)-SUM(FV20,FZ20)&gt;0,SUM(FT20:FU20,FW20:FY20,GA20)-SUM(FV20,FZ20),"")</f>
        <v/>
      </c>
      <c r="GI20" s="40" t="str">
        <f>IF(SUM(GC20,GD20,GH20)&gt;0,SUM(GC20,GD20,GH20),"")</f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>IF(SUM(GK20,GO20)&gt;0,SUM(GK20,GO20),"")</f>
        <v/>
      </c>
      <c r="HE20" s="11" t="str">
        <f>IF(SUM(GJ20:GK20,GM20:GO20,GQ20)-GL20-GP20&gt;0,SUM(GJ20:GK20,GM20:GO20,GQ20)-GL20-GP20,"")</f>
        <v/>
      </c>
      <c r="HF20" s="11" t="str">
        <f>IF(SUM(GR20:GS20,GU20)-GT20&gt;0,SUM(GR20:GS20,GU20)-GT20,"")</f>
        <v/>
      </c>
      <c r="HG20" s="11" t="str">
        <f>IF(SUM(GK20,GO20,GS20)&gt;0,SUM(GK20,GO20,GS20),"")</f>
        <v/>
      </c>
      <c r="HH20" s="11" t="str">
        <f>IF(SUM(HE20,HF20)&gt;0,SUM(HE20,HF20),"")</f>
        <v/>
      </c>
      <c r="HI20" s="11" t="str">
        <f>IF(SUM(GW20,HA20)&gt;0,SUM(GW20,HA20),"")</f>
        <v/>
      </c>
      <c r="HJ20" s="11" t="str">
        <f>IF(SUM(GV20:GW20,GY20:HA20,HC20)-SUM(GX20,HB20)&gt;0,SUM(GV20:GW20,GY20:HA20,HC20)-SUM(GX20,HB20),"")</f>
        <v/>
      </c>
      <c r="HK20" s="11" t="str">
        <f>IF(SUM(HE20,HF20,HJ20)&gt;0,SUM(HE20,HF20,HJ20),"")</f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>IF(SUM(HM20,HQ20)&gt;0,SUM(HM20,HQ20),"")</f>
        <v/>
      </c>
      <c r="IG20" s="40" t="str">
        <f>IF(SUM(HL20:HM20,HO20:HQ20,HS20)-HN20-HR20&gt;0,SUM(HL20:HM20,HO20:HQ20,HS20)-HN20-HR20,"")</f>
        <v/>
      </c>
      <c r="IH20" s="40" t="str">
        <f>IF(SUM(HT20:HU20,HW20)-HV20&gt;0,SUM(HT20:HU20,HW20)-HV20,"")</f>
        <v/>
      </c>
      <c r="II20" s="40" t="str">
        <f>IF(SUM(HM20,HQ20,HU20)&gt;0,SUM(HM20,HQ20,HU20),"")</f>
        <v/>
      </c>
      <c r="IJ20" s="40" t="str">
        <f>IF(SUM(IG20,IH20)&gt;0,SUM(IG20,IH20),"")</f>
        <v/>
      </c>
      <c r="IK20" s="40" t="str">
        <f>IF(SUM(HY20,IC20)&gt;0,SUM(HY20,IC20),"")</f>
        <v/>
      </c>
      <c r="IL20" s="40" t="str">
        <f>IF(SUM(HX20:HY20,IA20:IC20,IE20)-SUM(HZ20,ID20)&gt;0,SUM(HX20:HY20,IA20:IC20,IE20)-SUM(HZ20,ID20),"")</f>
        <v/>
      </c>
      <c r="IM20" s="40" t="str">
        <f>IF(SUM(IG20,IH20,IL20)&gt;0,SUM(IG20,IH20,IL20),"")</f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>IF(SUM(IO20,IS20)&gt;0,SUM(IO20,IS20),"")</f>
        <v/>
      </c>
      <c r="JI20" s="11" t="str">
        <f>IF(SUM(IN20:IO20,IQ20:IS20,IU20)-IP20-IT20&gt;0,SUM(IN20:IO20,IQ20:IS20,IU20)-IP20-IT20,"")</f>
        <v/>
      </c>
      <c r="JJ20" s="11" t="str">
        <f>IF(SUM(IV20:IW20,IY20)-IX20&gt;0,SUM(IV20:IW20,IY20)-IX20,"")</f>
        <v/>
      </c>
      <c r="JK20" s="11" t="str">
        <f>IF(SUM(IO20,IS20,IW20)&gt;0,SUM(IO20,IS20,IW20),"")</f>
        <v/>
      </c>
      <c r="JL20" s="11" t="str">
        <f>IF(SUM(JI20,JJ20)&gt;0,SUM(JI20,JJ20),"")</f>
        <v/>
      </c>
      <c r="JM20" s="11" t="str">
        <f>IF(SUM(JA20,JE20)&gt;0,SUM(JA20,JE20),"")</f>
        <v/>
      </c>
      <c r="JN20" s="11" t="str">
        <f>IF(SUM(IZ20:JA20,JC20:JE20,JG20)-SUM(JB20,JF20)&gt;0,SUM(IZ20:JA20,JC20:JE20,JG20)-SUM(JB20,JF20),"")</f>
        <v/>
      </c>
      <c r="JO20" s="11" t="str">
        <f>IF(SUM(JI20,JJ20,JN20)&gt;0,SUM(JI20,JJ20,JN20),"")</f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>IF(SUM(JQ20,JU20)&gt;0,SUM(JQ20,JU20),"")</f>
        <v/>
      </c>
      <c r="KK20" s="40" t="str">
        <f>IF(SUM(JP20:JQ20,JS20:JU20,JW20)-JR20-JV20&gt;0,SUM(JP20:JQ20,JS20:JU20,JW20)-JR20-JV20,"")</f>
        <v/>
      </c>
      <c r="KL20" s="40" t="str">
        <f>IF(SUM(JX20:JY20,KA20)-JZ20&gt;0,SUM(JX20:JY20,KA20)-JZ20,"")</f>
        <v/>
      </c>
      <c r="KM20" s="40" t="str">
        <f>IF(SUM(JQ20,JU20,JY20)&gt;0,SUM(JQ20,JU20,JY20),"")</f>
        <v/>
      </c>
      <c r="KN20" s="40" t="str">
        <f>IF(SUM(KK20,KL20)&gt;0,SUM(KK20,KL20),"")</f>
        <v/>
      </c>
      <c r="KO20" s="40" t="str">
        <f>IF(SUM(KC20,KG20)&gt;0,SUM(KC20,KG20),"")</f>
        <v/>
      </c>
      <c r="KP20" s="40" t="str">
        <f>IF(SUM(KB20:KC20,KE20:KG20,KI20)-SUM(KD20,KH20)&gt;0,SUM(KB20:KC20,KE20:KG20,KI20)-SUM(KD20,KH20),"")</f>
        <v/>
      </c>
      <c r="KQ20" s="40" t="str">
        <f>IF(SUM(KK20,KL20,KP20)&gt;0,SUM(KK20,KL20,KP20),"")</f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>IF(SUM(KS20,KW20)&gt;0,SUM(KS20,KW20),"")</f>
        <v/>
      </c>
      <c r="LM20" s="11" t="str">
        <f>IF(SUM(KR20:KS20,KU20:KW20,KY20)-KT20-KX20&gt;0,SUM(KR20:KS20,KU20:KW20,KY20)-KT20-KX20,"")</f>
        <v/>
      </c>
      <c r="LN20" s="11" t="str">
        <f>IF(SUM(KZ20:LA20,LC20)-LB20&gt;0,SUM(KZ20:LA20,LC20)-LB20,"")</f>
        <v/>
      </c>
      <c r="LO20" s="11" t="str">
        <f>IF(SUM(KS20,KW20,LA20)&gt;0,SUM(KS20,KW20,LA20),"")</f>
        <v/>
      </c>
      <c r="LP20" s="11" t="str">
        <f>IF(SUM(LM20,LN20)&gt;0,SUM(LM20,LN20),"")</f>
        <v/>
      </c>
      <c r="LQ20" s="11" t="str">
        <f>IF(SUM(LE20,LI20)&gt;0,SUM(LE20,LI20),"")</f>
        <v/>
      </c>
      <c r="LR20" s="11" t="str">
        <f>IF(SUM(LD20:LE20,LG20:LI20,LK20)-SUM(LF20,LJ20)&gt;0,SUM(LD20:LE20,LG20:LI20,LK20)-SUM(LF20,LJ20),"")</f>
        <v/>
      </c>
      <c r="LS20" s="11" t="str">
        <f>IF(SUM(LM20,LN20,LR20)&gt;0,SUM(LM20,LN20,LR20),"")</f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>IF(SUM(LU20,LY20)&gt;0,SUM(LU20,LY20),"")</f>
        <v/>
      </c>
      <c r="MO20" s="40" t="str">
        <f>IF(SUM(LT20:LU20,LW20:LY20,MA20)-LV20-LZ20&gt;0,SUM(LT20:LU20,LW20:LY20,MA20)-LV20-LZ20,"")</f>
        <v/>
      </c>
      <c r="MP20" s="40" t="str">
        <f>IF(SUM(MB20:MC20,ME20)-MD20&gt;0,SUM(MB20:MC20,ME20)-MD20,"")</f>
        <v/>
      </c>
      <c r="MQ20" s="40" t="str">
        <f>IF(SUM(LU20,LY20,MC20)&gt;0,SUM(LU20,LY20,MC20),"")</f>
        <v/>
      </c>
      <c r="MR20" s="40" t="str">
        <f>IF(SUM(MO20,MP20)&gt;0,SUM(MO20,MP20),"")</f>
        <v/>
      </c>
      <c r="MS20" s="40" t="str">
        <f>IF(SUM(MG20,MK20)&gt;0,SUM(MG20,MK20),"")</f>
        <v/>
      </c>
      <c r="MT20" s="40" t="str">
        <f>IF(SUM(MF20:MG20,MI20:MK20,MM20)-SUM(MH20,ML20)&gt;0,SUM(MF20:MG20,MI20:MK20,MM20)-SUM(MH20,ML20),"")</f>
        <v/>
      </c>
      <c r="MU20" s="40" t="str">
        <f>IF(SUM(MO20,MP20,MT20)&gt;0,SUM(MO20,MP20,MT20),"")</f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>IF(SUM(MW20,NA20)&gt;0,SUM(MW20,NA20),"")</f>
        <v/>
      </c>
      <c r="NQ20" s="11" t="str">
        <f>IF(SUM(MV20:MW20,MY20:NA20,NC20)-MX20-NB20&gt;0,SUM(MV20:MW20,MY20:NA20,NC20)-MX20-NB20,"")</f>
        <v/>
      </c>
      <c r="NR20" s="11" t="str">
        <f>IF(SUM(ND20:NE20,NG20)-NF20&gt;0,SUM(ND20:NE20,NG20)-NF20,"")</f>
        <v/>
      </c>
      <c r="NS20" s="11" t="str">
        <f>IF(SUM(MW20,NA20,NE20)&gt;0,SUM(MW20,NA20,NE20),"")</f>
        <v/>
      </c>
      <c r="NT20" s="11" t="str">
        <f>IF(SUM(NQ20,NR20)&gt;0,SUM(NQ20,NR20),"")</f>
        <v/>
      </c>
      <c r="NU20" s="11" t="str">
        <f>IF(SUM(NI20,NM20)&gt;0,SUM(NI20,NM20),"")</f>
        <v/>
      </c>
      <c r="NV20" s="11" t="str">
        <f>IF(SUM(NH20:NI20,NK20:NM20,NO20)-SUM(NJ20,NN20)&gt;0,SUM(NH20:NI20,NK20:NM20,NO20)-SUM(NJ20,NN20),"")</f>
        <v/>
      </c>
      <c r="NW20" s="11" t="str">
        <f>IF(SUM(NQ20,NR20,NV20)&gt;0,SUM(NQ20,NR20,NV20),"")</f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>IF(SUM(NY20,OC20)&gt;0,SUM(NY20,OC20),"")</f>
        <v/>
      </c>
      <c r="OS20" s="40" t="str">
        <f>IF(SUM(NX20:NY20,OA20:OC20,OE20)-NZ20-OD20&gt;0,SUM(NX20:NY20,OA20:OC20,OE20)-NZ20-OD20,"")</f>
        <v/>
      </c>
      <c r="OT20" s="40" t="str">
        <f>IF(SUM(OF20:OG20,OI20)-OH20&gt;0,SUM(OF20:OG20,OI20)-OH20,"")</f>
        <v/>
      </c>
      <c r="OU20" s="40" t="str">
        <f>IF(SUM(NY20,OC20,OG20)&gt;0,SUM(NY20,OC20,OG20),"")</f>
        <v/>
      </c>
      <c r="OV20" s="40" t="str">
        <f>IF(SUM(OS20,OT20)&gt;0,SUM(OS20,OT20),"")</f>
        <v/>
      </c>
      <c r="OW20" s="40" t="str">
        <f>IF(SUM(OK20,OO20)&gt;0,SUM(OK20,OO20),"")</f>
        <v/>
      </c>
      <c r="OX20" s="40" t="str">
        <f>IF(SUM(OJ20:OK20,OM20:OO20,OQ20)-SUM(OL20,OP20)&gt;0,SUM(OJ20:OK20,OM20:OO20,OQ20)-SUM(OL20,OP20),"")</f>
        <v/>
      </c>
      <c r="OY20" s="40" t="str">
        <f>IF(SUM(OS20,OT20,OX20)&gt;0,SUM(OS20,OT20,OX20),"")</f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>IF(SUM(PA20,PE20)&gt;0,SUM(PA20,PE20),"")</f>
        <v/>
      </c>
      <c r="PU20" s="11" t="str">
        <f>IF(SUM(OZ20:PA20,PC20:PE20,PG20)-PB20-PF20&gt;0,SUM(OZ20:PA20,PC20:PE20,PG20)-PB20-PF20,"")</f>
        <v/>
      </c>
      <c r="PV20" s="11" t="str">
        <f>IF(SUM(PH20:PI20,PK20)-PJ20&gt;0,SUM(PH20:PI20,PK20)-PJ20,"")</f>
        <v/>
      </c>
      <c r="PW20" s="11" t="str">
        <f>IF(SUM(PA20,PE20,PI20)&gt;0,SUM(PA20,PE20,PI20),"")</f>
        <v/>
      </c>
      <c r="PX20" s="11" t="str">
        <f>IF(SUM(PU20,PV20)&gt;0,SUM(PU20,PV20),"")</f>
        <v/>
      </c>
      <c r="PY20" s="11" t="str">
        <f>IF(SUM(PM20,PQ20)&gt;0,SUM(PM20,PQ20),"")</f>
        <v/>
      </c>
      <c r="PZ20" s="11" t="str">
        <f>IF(SUM(PL20:PM20,PO20:PQ20,PS20)-SUM(PN20,PR20)&gt;0,SUM(PL20:PM20,PO20:PQ20,PS20)-SUM(PN20,PR20),"")</f>
        <v/>
      </c>
      <c r="QA20" s="11" t="str">
        <f>IF(SUM(PU20,PV20,PZ20)&gt;0,SUM(PU20,PV20,PZ20),"")</f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>IF(SUM(QC20,QG20)&gt;0,SUM(QC20,QG20),"")</f>
        <v/>
      </c>
      <c r="QW20" s="40" t="str">
        <f>IF(SUM(QB20:QC20,QE20:QG20,QI20)-QD20-QH20&gt;0,SUM(QB20:QC20,QE20:QG20,QI20)-QD20-QH20,"")</f>
        <v/>
      </c>
      <c r="QX20" s="40" t="str">
        <f>IF(SUM(QJ20:QK20,QM20)-QL20&gt;0,SUM(QJ20:QK20,QM20)-QL20,"")</f>
        <v/>
      </c>
      <c r="QY20" s="40" t="str">
        <f>IF(SUM(QC20,QG20,QK20)&gt;0,SUM(QC20,QG20,QK20),"")</f>
        <v/>
      </c>
      <c r="QZ20" s="40" t="str">
        <f>IF(SUM(QW20,QX20)&gt;0,SUM(QW20,QX20),"")</f>
        <v/>
      </c>
      <c r="RA20" s="40" t="str">
        <f>IF(SUM(QO20,QS20)&gt;0,SUM(QO20,QS20),"")</f>
        <v/>
      </c>
      <c r="RB20" s="40" t="str">
        <f>IF(SUM(QN20:QO20,QQ20:QS20,QU20)-SUM(QP20,QT20)&gt;0,SUM(QN20:QO20,QQ20:QS20,QU20)-SUM(QP20,QT20),"")</f>
        <v/>
      </c>
      <c r="RC20" s="40" t="str">
        <f>IF(SUM(QW20,QX20,RB20)&gt;0,SUM(QW20,QX20,RB20),"")</f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>IF(SUM(RE20,RI20)&gt;0,SUM(RE20,RI20),"")</f>
        <v/>
      </c>
      <c r="RY20" s="11" t="str">
        <f>IF(SUM(RD20:RE20,RG20:RI20,RK20)-RF20-RJ20&gt;0,SUM(RD20:RE20,RG20:RI20,RK20)-RF20-RJ20,"")</f>
        <v/>
      </c>
      <c r="RZ20" s="11" t="str">
        <f>IF(SUM(RL20:RM20,RO20)-RN20&gt;0,SUM(RL20:RM20,RO20)-RN20,"")</f>
        <v/>
      </c>
      <c r="SA20" s="11" t="str">
        <f>IF(SUM(RE20,RI20,RM20)&gt;0,SUM(RE20,RI20,RM20),"")</f>
        <v/>
      </c>
      <c r="SB20" s="11" t="str">
        <f>IF(SUM(RY20,RZ20)&gt;0,SUM(RY20,RZ20),"")</f>
        <v/>
      </c>
      <c r="SC20" s="11" t="str">
        <f>IF(SUM(RQ20,RU20)&gt;0,SUM(RQ20,RU20),"")</f>
        <v/>
      </c>
      <c r="SD20" s="11" t="str">
        <f>IF(SUM(RP20:RQ20,RS20:RU20,RW20)-SUM(RR20,RV20)&gt;0,SUM(RP20:RQ20,RS20:RU20,RW20)-SUM(RR20,RV20),"")</f>
        <v/>
      </c>
      <c r="SE20" s="11" t="str">
        <f>IF(SUM(RY20,RZ20,SD20)&gt;0,SUM(RY20,RZ20,SD20),"")</f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>IF(SUM(SG20,SK20)&gt;0,SUM(SG20,SK20),"")</f>
        <v/>
      </c>
      <c r="TA20" s="40" t="str">
        <f>IF(SUM(SF20:SG20,SI20:SK20,SM20)-SH20-SL20&gt;0,SUM(SF20:SG20,SI20:SK20,SM20)-SH20-SL20,"")</f>
        <v/>
      </c>
      <c r="TB20" s="40" t="str">
        <f>IF(SUM(SN20:SO20,SQ20)-SP20&gt;0,SUM(SN20:SO20,SQ20)-SP20,"")</f>
        <v/>
      </c>
      <c r="TC20" s="40" t="str">
        <f>IF(SUM(SG20,SK20,SO20)&gt;0,SUM(SG20,SK20,SO20),"")</f>
        <v/>
      </c>
      <c r="TD20" s="40" t="str">
        <f>IF(SUM(TA20,TB20)&gt;0,SUM(TA20,TB20),"")</f>
        <v/>
      </c>
      <c r="TE20" s="40" t="str">
        <f>IF(SUM(SS20,SW20)&gt;0,SUM(SS20,SW20),"")</f>
        <v/>
      </c>
      <c r="TF20" s="40" t="str">
        <f>IF(SUM(SR20:SS20,SU20:SW20,SY20)-SUM(ST20,SX20)&gt;0,SUM(SR20:SS20,SU20:SW20,SY20)-SUM(ST20,SX20),"")</f>
        <v/>
      </c>
      <c r="TG20" s="40" t="str">
        <f>IF(SUM(TA20,TB20,TF20)&gt;0,SUM(TA20,TB20,TF20),"")</f>
        <v/>
      </c>
      <c r="TH20" s="26">
        <f>IF($CS20="P",BY20,(BY20+AV20)/2)</f>
        <v>17.350000000000001</v>
      </c>
      <c r="TI20" s="26">
        <f>IF($CS20="P",BZ20,(BZ20+AW20)/2)</f>
        <v>5.1999999999999993</v>
      </c>
      <c r="TJ20" s="26">
        <f>IF($CS20="P",CA20,(CA20+AX20)/2)</f>
        <v>0.7</v>
      </c>
      <c r="TK20" s="26">
        <f>IF($CS20="P",CB20,(CB20+AY20)/2)</f>
        <v>0</v>
      </c>
      <c r="TL20" s="26">
        <f>IF($CS20="P",CC20,(CC20+AZ20)/2)</f>
        <v>18.45</v>
      </c>
      <c r="TM20" s="26">
        <f>IF($CS20="P",CD20,(CD20+BA20)/2)</f>
        <v>5.4</v>
      </c>
      <c r="TN20" s="26">
        <f>IF($CS20="P",CE20,(CE20+BB20)/2)</f>
        <v>0.2</v>
      </c>
      <c r="TO20" s="26">
        <f>IF($CS20="P",CF20,(CF20+BC20)/2)</f>
        <v>0</v>
      </c>
      <c r="TP20" s="26">
        <f>IF($CS20="P",CG20,(CG20+BD20)/2)</f>
        <v>0</v>
      </c>
      <c r="TQ20" s="26">
        <f>IF($CS20="P",CH20,(CH20+BE20)/2)</f>
        <v>0</v>
      </c>
      <c r="TR20" s="26">
        <f>IF($CS20="P",CI20,(CI20+BF20)/2)</f>
        <v>0</v>
      </c>
      <c r="TS20" s="26">
        <f>IF($CS20="P",CJ20,(CJ20+BG20)/2)</f>
        <v>0</v>
      </c>
      <c r="TT20" s="26">
        <f>IF($CS20="P",CK20,(CK20+BH20)/2)</f>
        <v>9.25</v>
      </c>
      <c r="TU20" s="26">
        <f>IF($CS20="P",CL20,(CL20+BI20)/2)</f>
        <v>2.8</v>
      </c>
      <c r="TV20" s="26">
        <f>IF($CS20="P",CM20,(CM20+BJ20)/2)</f>
        <v>0.3</v>
      </c>
      <c r="TW20" s="26">
        <f>IF($CS20="P",CN20,(CN20+BK20)/2)</f>
        <v>0</v>
      </c>
      <c r="TX20" s="26">
        <f>IF($CS20="P",CO20,(CO20+BL20)/2)</f>
        <v>8.85</v>
      </c>
      <c r="TY20" s="26">
        <f>IF($CS20="P",CP20,(CP20+BM20)/2)</f>
        <v>2.6</v>
      </c>
      <c r="TZ20" s="26">
        <f>IF($CS20="P",CQ20,(CQ20+BN20)/2)</f>
        <v>0</v>
      </c>
      <c r="UA20" s="26">
        <f>IF($CS20="P",CR20,(CR20+BO20)/2)</f>
        <v>0</v>
      </c>
      <c r="UB20" s="28" t="s">
        <v>53</v>
      </c>
      <c r="UC20" s="11">
        <f>IF(SUM(TI20,TM20)&gt;0,SUM(TI20,TM20),"")</f>
        <v>10.6</v>
      </c>
      <c r="UD20" s="11">
        <f>IF(SUM(TH20:TI20,TK20:TM20,TO20)-TJ20-TN20&gt;0,SUM(TH20:TI20,TK20:TM20,TO20)-TJ20-TN20,"")</f>
        <v>45.499999999999993</v>
      </c>
      <c r="UE20" s="11" t="str">
        <f>IF(SUM(TP20:TQ20,TS20)-TR20&gt;0,SUM(TP20:TQ20,TS20)-TR20,"")</f>
        <v/>
      </c>
      <c r="UF20" s="11">
        <f>IF(SUM(TI20,TM20,TQ20)&gt;0,SUM(TI20,TM20,TQ20),"")</f>
        <v>10.6</v>
      </c>
      <c r="UG20" s="11">
        <f>IF(SUM(UD20,UE20)&gt;0,SUM(UD20,UE20),"")</f>
        <v>45.499999999999993</v>
      </c>
      <c r="UH20" s="11">
        <f>IF(SUM(TU20,TY20)&gt;0,SUM(TU20,TY20),"")</f>
        <v>5.4</v>
      </c>
      <c r="UI20" s="11">
        <f>IF(SUM(TT20:TU20,TW20:TY20,UA20)-SUM(TV20,TZ20)&gt;0,SUM(TT20:TU20,TW20:TY20,UA20)-SUM(TV20,TZ20),"")</f>
        <v>23.2</v>
      </c>
      <c r="UJ20" s="11">
        <f>IF(SUM(UD20,UE20,UI20)&gt;0,SUM(UD20,UE20,UI20),"")</f>
        <v>68.699999999999989</v>
      </c>
    </row>
    <row r="21" spans="1:556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191</v>
      </c>
      <c r="C21" s="4" t="s">
        <v>36</v>
      </c>
      <c r="D21" s="4">
        <v>2003</v>
      </c>
      <c r="E21" s="9">
        <f>SUM(J21:P21)+SUM(J21:M21)*0.0000001+SUM(J21)*0.0000000000001</f>
        <v>135.00000908000465</v>
      </c>
      <c r="F21" s="3" t="str">
        <f>IF(OR(AND(AN21&gt;=AU$29,AO21&gt;=AU$33,AN21&lt;&gt;"",AM21=""),AND(AS21&gt;=AU$29,AT21&gt;=AU$33,AS21&lt;&gt;"",AM21=""),AND(BQ21&gt;=BX$29,BR21&gt;=BX$33,BQ21&lt;&gt;"",BP21=""),AND(BV21&gt;=BX$29,BW21&gt;=BX$33,BV21&lt;&gt;"",BP21=""),AND(CT21&gt;=DA$29,CU21&gt;=DA$33,CT21&lt;&gt;"",CS21=""),AND(CY21&gt;=DA$29,CZ21&gt;=DA$33,CY21&lt;&gt;""),AND(DX21&gt;=EE$29,DY21&gt;=EE$33,DX21&lt;&gt;""),AND(EC21&gt;=EE$29,ED21&gt;=EE$33,EC21&lt;&gt;""),AND(EZ21&gt;=FG$29,FA21&gt;=FG$33,EZ21&lt;&gt;""),AND(FE21&gt;=FG$29,FF21&gt;=FG$33,FE21&lt;&gt;""),AND(GB21&gt;=GI$29,GC21&gt;=GI$33,GB21&lt;&gt;""),AND(GG21&gt;=GI$29,GH21&gt;=GI$33,GG21&lt;&gt;""),AND(HD21&gt;=HK$29,HE21&gt;=HK$33,HD21&lt;&gt;""),AND(HI21&gt;=HK$29,HJ21&gt;=HK$33,HI21&lt;&gt;""),AND(IF21&gt;=IM$29,IG21&gt;=IM$33,IF21&lt;&gt;""),AND(IK21&gt;=IM$29,IL21&gt;=IM$33,IK21&lt;&gt;""),AND(JH21&gt;=JO$29,JI21&gt;=JO$33,JH21&lt;&gt;""),AND(JM21&gt;=JO$29,JN21&gt;=JO$33,JM21&lt;&gt;""),AND(KJ21&gt;=KQ$29,KK21&gt;=KQ$33,KJ21&lt;&gt;""),AND(KO21&gt;=KQ$29,KP21&gt;=KQ$33,KO21&lt;&gt;""),AND(LL21&gt;=LS$29,LM21&gt;=LS$33,LL21&lt;&gt;""),AND(LQ21&gt;=LS$29,LR21&gt;=LS$33,LQ21&lt;&gt;""),AND(MN21&gt;=MU$29,MO21&gt;=MU$33,MN21&lt;&gt;""),AND(MS21&gt;=MU$29,MT21&gt;=MU$33,MS21&lt;&gt;""),AND(NP21&gt;=NW$29,NQ21&gt;=NW$33,NP21&lt;&gt;""),AND(NU21&gt;=NW$29,NV21&gt;=NW$33,NU21&lt;&gt;""),AND(OR21&gt;=OY$29,OS21&gt;=OY$33,OR21&lt;&gt;""),AND(OW21&gt;=OY$29,OX21&gt;=OY$33,OW21&lt;&gt;""),AND(PT21&gt;=QA$29,PU21&gt;=QA$33,PT21&lt;&gt;""),AND(PY21&gt;=QA$29,PZ21&gt;=QA$33,PY21&lt;&gt;""),AND(QV21&gt;=RC$29,QW21&gt;=RC$33,QV21&lt;&gt;""),AND(RA21&gt;=RC$29,RB21&gt;=RC$33,RA21&lt;&gt;""),AND(RX21&gt;=SE$29,RY21&gt;=SE$33,RX21&lt;&gt;""),AND(SC21&gt;=SE$29,SD21&gt;=SE$33,SC21&lt;&gt;""),AND(SZ21&gt;=TG$29,TA21&gt;=TG$33,SZ21&lt;&gt;""),AND(TF21&gt;=TG$29,TG21&gt;=TG$33,TF21&lt;&gt;"")),"P","")</f>
        <v/>
      </c>
      <c r="G21" s="3" t="str">
        <f>IF(OR(AND(AO21&gt;=AU$33,AO21&lt;&gt;"",AM21=""),AND(AT21&gt;=AU$33,AT21&lt;&gt;"",AM21=""),AND(BR21&gt;=BX$33,BR21&lt;&gt;"",BP21=""),AND(BW21&gt;=BX$33,BW21&lt;&gt;"",BP21=""),AND(CU21&gt;=DA$33,CU21&lt;&gt;"",CS21=""),AND(CZ21&gt;=DA$33,CZ21&lt;&gt;"",CS21=""),AND(DY21&gt;=EE$33,DY21&lt;&gt;""),AND(ED21&gt;=EE$33,ED21&lt;&gt;""),AND(FA21&gt;=FG$33,FA21&lt;&gt;""),AND(FF21&gt;=FG$33,FF21&lt;&gt;""),AND(GC21&gt;=GI$33,GC21&lt;&gt;""),AND(GH21&gt;=GI$33,GH21&lt;&gt;""),AND(HE21&gt;=HK$33,HE21&lt;&gt;""),AND(HJ21&gt;=HK$33,HJ21&lt;&gt;""),AND(IG21&gt;=IM$33,IG21&lt;&gt;""),AND(IL21&gt;=IM$33,IL21&lt;&gt;""),AND(JI21&gt;=JO$33,JI21&lt;&gt;""),AND(JN21&gt;=JO$33,JN21&lt;&gt;""),AND(KK21&gt;=KQ$33,KK21&lt;&gt;""),AND(KP21&gt;=KQ$33,KP21&lt;&gt;""),AND(LM21&gt;=LS$33,LM21&lt;&gt;""),AND(LR21&gt;=LS$33,LR21&lt;&gt;""),AND(MO21&gt;=MU$33,MO21&lt;&gt;""),AND(MT21&gt;=MU$33,MT21&lt;&gt;""),AND(NQ21&gt;=NW$33,NQ21&lt;&gt;""),AND(NV21&gt;=NW$33,NV21&lt;&gt;""),AND(OS21&gt;=OY$33,OS21&lt;&gt;""),AND(OX21&gt;=OY$33,OX21&lt;&gt;""),AND(PU21&gt;=QA$33,PU21&lt;&gt;""),AND(PZ21&gt;=QA$33,PZ21&lt;&gt;""),AND(QW21&gt;=RC$33,QW21&lt;&gt;""),AND(RB21&gt;=RC$33,RB21&lt;&gt;""),AND(RY21&gt;=SE$33,RY21&lt;&gt;""),AND(SD21&gt;=SE$33,SD21&lt;&gt;""),AND(TA21&gt;=TG$33,TA21&lt;&gt;""),AND(TG21&gt;=TG$33,TG21&lt;&gt;"")),"P","")</f>
        <v/>
      </c>
      <c r="H21" s="36" t="str">
        <f>IF(AND(G21="P",F21=""),"No DD",IF(OR(AND(AQ21&gt;=AU$32,AR21&gt;=AU$36,AQ21&lt;&gt;"",AM21=""),AND(AS21&gt;=AU$32,AT21&gt;=AU$36,AS21&lt;&gt;"",AM21=""),AND(BT21&gt;=BX$32,BU21&gt;=BX$36,BT21&lt;&gt;"",BP21=""),AND(BV21&gt;=BX$32,BW21&gt;=BX$36,BV21&lt;&gt;"",BP21=""),AND(CW21&gt;=DA$32,CX21&gt;=DA$36,CW21&lt;&gt;"",CS21=""),AND(CY21&gt;=DA$32,CZ21&gt;=DA$36,CY21&lt;&gt;"",CS21=""),AND(EA21&gt;=EE$32,EB21&gt;=EE$36,EA21&lt;&gt;""),AND(EC21&gt;=EE$32,ED21&gt;=EE$36,EC21&lt;&gt;""),AND(FC21&gt;=FG$32,FD21&gt;=FG$36,FC21&lt;&gt;""),AND(FE21&gt;=FG$32,FF21&gt;=FG$36,FE21&lt;&gt;""),AND(GE21&gt;=GI$32,GF21&gt;=GI$36,GE21&lt;&gt;""),AND(GG21&gt;=GI$32,GH21&gt;=GI$36,GG21&lt;&gt;""),AND(HG21&gt;=HK$32,HH21&gt;=HK$36,HG21&lt;&gt;""),AND(HI21&gt;=HK$32,HJ21&gt;=HK$36,HI21&lt;&gt;""),AND(II21&gt;=IM$32,IJ21&gt;=IM$36,II21&lt;&gt;""),AND(IK21&gt;=IM$32,IL21&gt;=IM$36,IK21&lt;&gt;""),AND(JK21&gt;=JO$32,JL21&gt;=JO$36,JK21&lt;&gt;""),AND(JM21&gt;=JO$32,JN21&gt;=JO$36,JM21&lt;&gt;""),AND(KM21&gt;=KQ$32,KN21&gt;=KQ$36,KM21&lt;&gt;""),AND(KO21&gt;=KQ$32,KP21&gt;=KQ$36,KO21&lt;&gt;""),AND(LO21&gt;=LS$32,LP21&gt;=LS$36,LO21&lt;&gt;""),AND(LQ21&gt;=LS$32,LR21&gt;=LS$36,LQ21&lt;&gt;""),AND(MQ21&gt;=MU$32,MR21&gt;=MU$36,MQ21&lt;&gt;""),AND(MS21&gt;=MU$32,MT21&gt;=MU$36,MS21&lt;&gt;""),AND(NS21&gt;=NW$32,NT21&gt;=NW$36,NS21&lt;&gt;""),AND(NU21&gt;=NW$32,NV21&gt;=NW$36,NU21&lt;&gt;""),AND(OU21&gt;=OY$32,OV21&gt;=OY$36,OU21&lt;&gt;""),AND(OW21&gt;=OY$32,OX21&gt;=OY$36,OW21&lt;&gt;""),AND(PW21&gt;=QA$32,PX21&gt;=QA$36,PW21&lt;&gt;""),AND(PY21&gt;=QA$32,PZ21&gt;=QA$36,PY21&lt;&gt;""),AND(QY21&gt;=RC$32,QZ21&gt;=RC$36,QY21&lt;&gt;""),AND(RA21&gt;=RC$32,RB21&gt;=RC$36,RA21&lt;&gt;""),AND(SA21&gt;=SE$32,SB21&gt;=SE$36,SA21&lt;&gt;""),AND(SC21&gt;=SE$32,SD21&gt;=SE$36,SC21&lt;&gt;""),AND(TC21&gt;=TG$32,TD21&gt;=TG$36,TC21&lt;&gt;""),AND(TE21&gt;=TG$32,TF21&gt;=TG$36,TE21&lt;&gt;"")),"Merit",IF(OR(AND(AQ21&gt;=AU$31,AR21&gt;=AU$35,AQ21&lt;&gt;"",AM21=""),AND(AS21&gt;=AU$31,AT21&gt;=AU$35,AS21&lt;&gt;"",AM21=""),AND(BT21&gt;=BX$31,BU21&gt;=BX$35,BT21&lt;&gt;"",BP21=""),AND(BV21&gt;=BX$31,BW21&gt;=BX$35,BV21&lt;&gt;"",BP21=""),AND(CW21&gt;=DA$31,CX21&gt;=DA$35,CW21&lt;&gt;"",CS21=""),AND(CY21&gt;=DA$31,CZ21&gt;=DA$35,CY21&lt;&gt;"",CS21=""),AND(EA21&gt;=EE$31,EB21&gt;=EE$35,EA21&lt;&gt;""),AND(EC21&gt;=EE$31,ED21&gt;=EE$35,EC21&lt;&gt;""),AND(FC21&gt;=FG$31,FD21&gt;=FG$35,FC21&lt;&gt;""),AND(FE21&gt;=FG$31,FF21&gt;=FG$35,FE21&lt;&gt;""),AND(GE21&gt;=GI$31,GF21&gt;=GI$35,GE21&lt;&gt;""),AND(GG21&gt;=GI$31,GH21&gt;=GI$35,GG21&lt;&gt;""),AND(HG21&gt;=HK$31,HH21&gt;=HK$35,HG21&lt;&gt;""),AND(HI21&gt;=HK$31,HJ21&gt;=HK$35,HI21&lt;&gt;""),AND(II21&gt;=IM$31,IJ21&gt;=IM$35,II21&lt;&gt;""),AND(IK21&gt;=IM$31,IL21&gt;=IM$35,IK21&lt;&gt;""),AND(JK21&gt;=JO$31,JL21&gt;=JO$35,JK21&lt;&gt;""),AND(JM21&gt;=JO$31,JN21&gt;=JO$35,JM21&lt;&gt;""),AND(KM21&gt;=KQ$31,KN21&gt;=KQ$35,KM21&lt;&gt;""),AND(KO21&gt;=KQ$31,KP21&gt;=KQ$35,KO21&lt;&gt;""),AND(LO21&gt;=LS$31,LP21&gt;=LS$35,LO21&lt;&gt;""),AND(LQ21&gt;=LS$31,LR21&gt;=LS$35,LQ21&lt;&gt;""),AND(MQ21&gt;=MU$31,MR21&gt;=MU$35,MQ21&lt;&gt;""),AND(MS21&gt;=MU$31,MT21&gt;=MU$35,MS21&lt;&gt;""),AND(NS21&gt;=NW$31,NT21&gt;=NW$35,NS21&lt;&gt;""),AND(NU21&gt;=NW$31,NV21&gt;=NW$35,NU21&lt;&gt;""),AND(OU21&gt;=OY$31,OV21&gt;=OY$35,OU21&lt;&gt;""),AND(OW21&gt;=OY$31,OX21&gt;=OY$35,OW21&lt;&gt;""),AND(PW21&gt;=QA$31,PX21&gt;=QA$35,PW21&lt;&gt;""),AND(PY21&gt;=QA$31,PZ21&gt;=QA$35,PY21&lt;&gt;""),AND(QY21&gt;=RC$31,QZ21&gt;=RC$35,QY21&lt;&gt;""),AND(RA21&gt;=RC$31,RB21&gt;=RC$35,RA21&lt;&gt;""),AND(SA21&gt;=SE$31,SB21&gt;=SE$35,SA21&lt;&gt;""),AND(SC21&gt;=SE$31,SD21&gt;=SE$35,SC21&lt;&gt;""),AND(TC21&gt;=TG$31,TD21&gt;=TG$35,TC21&lt;&gt;""),AND(TE21&gt;=TG$31,TF21&gt;=TG$35,TE21&lt;&gt;"")),"Excellence",IF(I21="P","Worlds Team",IF(F21="P","National Team","")))))</f>
        <v/>
      </c>
      <c r="I21" s="3" t="str">
        <f>IF(OR(AND(AQ21&gt;=AU$30,AR21&gt;=AU$34,AQ21&lt;&gt;"",AM21=""),AND(AS21&gt;=AU$30,AT21&gt;=AU$34,AS21&lt;&gt;"",AM21=""),AND(BT21&gt;=BX$30,BU21&gt;=BX$34,BT21&lt;&gt;"",BP21=""),AND(BV21&gt;=BX$30,BW21&gt;=BX$34,BV21&lt;&gt;"",BP21=""),AND(CW21&gt;=DA$30,CX21&gt;=DA$34,CW21&lt;&gt;"",CS21=""),AND(CY21&gt;=DA$30,CZ21&gt;=DA$34,CY21&lt;&gt;"",CS21=""),AND(EA21&gt;=EE$30,EB21&gt;=EE$34,EA21&lt;&gt;""),AND(EC21&gt;=EE$30,ED21&gt;=EE$34,EC21&lt;&gt;""),AND(FC21&gt;=FG$30,FD21&gt;=FG$34,FC21&lt;&gt;""),AND(FE21&gt;=FG$30,FF21&gt;=FG$34,FE21&lt;&gt;""),AND(GE21&gt;=GI$30,GF21&gt;=GI$34,GE21&lt;&gt;""),AND(GG21&gt;=GI$30,GH21&gt;=GI$34,GG21&lt;&gt;""),AND(HG21&gt;=HK$30,HH21&gt;=HK$34,HG21&lt;&gt;""),AND(HI21&gt;=HK$30,HJ21&gt;=HK$34,HI21&lt;&gt;""),AND(II21&gt;=IM$30,IJ21&gt;=IM$34,II21&lt;&gt;""),AND(IK21&gt;=IM$30,IL21&gt;=IM$34,IK21&lt;&gt;""),AND(JK21&gt;=JO$30,JL21&gt;=JO$34,JK21&lt;&gt;""),AND(JM21&gt;=JO$30,JN21&gt;=JO$34,JM21&lt;&gt;""),AND(KM21&gt;=KQ$30,KN21&gt;=KQ$34,KM21&lt;&gt;""),AND(KO21&gt;=KQ$30,KP21&gt;=KQ$34,KO21&lt;&gt;""),AND(LO21&gt;=LS$30,LP21&gt;=LS$34,LO21&lt;&gt;""),AND(LQ21&gt;=LS$30,LR21&gt;=LS$34,LQ21&lt;&gt;""),AND(MQ21&gt;=MU$30,MR21&gt;=MU$34,MQ21&lt;&gt;""),AND(MS21&gt;=MU$30,MT21&gt;=MU$34,MS21&lt;&gt;""),AND(NS21&gt;=NW$30,NT21&gt;=NW$34,NS21&lt;&gt;""),AND(NU21&gt;=NW$30,NV21&gt;=NW$34,NU21&lt;&gt;""),AND(OU21&gt;=OY$30,OV21&gt;=OY$34,OU21&lt;&gt;""),AND(OW21&gt;=OY$30,OX21&gt;=OY$34,OW21&lt;&gt;""),AND(PW21&gt;=QA$30,PX21&gt;=QA$34,PW21&lt;&gt;""),AND(PY21&gt;=QA$30,PZ21&gt;=QA$34,PY21&lt;&gt;""),AND(QY21&gt;=RC$30,QZ21&gt;=RC$34,QY21&lt;&gt;""),AND(RA21&gt;=RC$30,RB21&gt;=RC$34,RA21&lt;&gt;""),AND(SA21&gt;=SE$30,SB21&gt;=SE$34,SA21&lt;&gt;""),AND(SC21&gt;=SE$30,SD21&gt;=SE$34,SC21&lt;&gt;""),AND(TC21&gt;=TG$30,TD21&gt;=TG$34,TC21&lt;&gt;""),AND(TE21&gt;=TG$30,TF21&gt;=TG$34,TE21&lt;&gt;"")),"P","")</f>
        <v/>
      </c>
      <c r="J21" s="8">
        <f>IF(COUNT(AO21,BR21,CU21)&gt;0,LARGE((AO21,BR21,CU21),1),0)</f>
        <v>46.400000000000006</v>
      </c>
      <c r="K21" s="8" t="str">
        <f>IF(J21=0,"",IF(J21=CU21,$BY$1,IF(J21=BR21,$AV$1,IF(J21=AO21,$S$1,""))))</f>
        <v>2025 Elite Canada</v>
      </c>
      <c r="L21" s="8">
        <f>IF(COUNT(AO21,BR21,CU21)&gt;1,LARGE((AO21,BR21,CU21),2),0)</f>
        <v>44.400000000000006</v>
      </c>
      <c r="M21" s="8" t="str">
        <f>IF(K21=0,"",IF(AND(L21=J21,L21=AO21,K21=BR21),$S$1,IF(AND(L21=J21,L21=AO21,L21=CU21),$S$1,IF(AND(L21=J21,L21=CU21,L21=BR21),$AV$1,IF(L21=CU21,$BY$1,IF(L21=BR21,$AV$1,IF(L21=AO21,$S$1,"")))))))</f>
        <v>2024 3rd Domestic Trial</v>
      </c>
      <c r="N21" s="8">
        <f>IF(MAX(AT21,BW21,CZ21)&gt;0,MAX(AT21,BW21,CZ21),0)</f>
        <v>44.199999999999996</v>
      </c>
      <c r="O21" s="8" t="str">
        <f>IF(N21=0,"",IF(N21=CZ21,$BY$1,IF(N21=BW21,$AV$1,IF(N21=AT21,$S$1,""))))</f>
        <v>2024 3rd Domestic Trial</v>
      </c>
      <c r="P21" s="8" t="str">
        <f>IF(MAX(DB21:DC21)&gt;0,MAX(DB21:DC21),"")</f>
        <v/>
      </c>
      <c r="Q21" s="11" t="str">
        <f>IF(P21="","",IF(P21=DB21,"("&amp;DB$2&amp;")",IF(P21=DC21,"("&amp;DC$2&amp;")")))</f>
        <v/>
      </c>
      <c r="R21" s="8" t="str">
        <f>IF(P21="","",IF(P21=DB21,IF(P21+IF(L21="",0,L21)=TA21,$SF$1,IF(P21+IF(L21="",0,L21)=RY21,$RD$1,IF(P21+IF(L21="",0,L21)=QW21,$QB$1,IF(P21+IF(L21="",0,L21)=PU21,$OZ$1,IF(P21+IF(L21="",0,L21)=OS21,$NX$1,IF(P21+IF(L21="",0,L21)=NQ21,$MV$1,IF(P21+IF(L21="",0,L21)=MO21,$LT$1,IF(P21+IF(L21="",0,L21)=LM21,$KR$1,IF(P21+IF(L21="",0,L21)=KK21,$JP$1,IF(P21+IF(L21="",0,L21)=JI21,$IN$1,IF(P21+IF(L21="",0,L21)=IG21,$HL$1,IF(P21+IF(L21="",0,L21)=HE21,$GJ$1,IF(P21+IF(L21="",0,L21)=GC21,$FH$1,IF(P21+IF(L21="",0,L21)=FA21,$EF$1,IF(P21+IF(L21="",0,L21)=DY21,$DD$1))))))))))))))),IF(P21=DC21,IF(P21+IF(N21="",0,N21)=TF21,$SF$1,IF(P21+IF(N21="",0,N21)=SD21,$RD$1,IF(P21+IF(N21="",0,N21)=RB21,$QB$1,IF(P21+IF(N21="",0,N21)=PZ21,$OZ$1,IF(P21+IF(N21="",0,N21)=OX21,$NX$1,IF(P21+IF(N21="",0,N21)=NV21,$MV$1,IF(P21+IF(N21="",0,N21)=MT21,$LT$1,IF(P21+IF(N21="",0,N21)=LR21,$KR$1,IF(P21+IF(N21="",0,N21)=KP21,$JP$1,IF(P21+IF(N21="",0,N21)=JN21,$IN$1,IF(P21+IF(N21="",0,N21)=IL21,$HL$1,IF(P21+IF(N21="",0,N21)=HJ21,$GJ$1,IF(P21+IF(N21="",0,N21)=GH21,$FH$1,IF(P21+IF(N21="",0,N21)=FF21,$EF$1,IF(P21+IF(N21="",0,N21)=ED21,$DD$1))))))))))))))))))</f>
        <v/>
      </c>
      <c r="S21" s="19">
        <v>18.600000000000001</v>
      </c>
      <c r="T21" s="19">
        <v>5.2</v>
      </c>
      <c r="U21" s="19">
        <v>0.2</v>
      </c>
      <c r="V21" s="19">
        <v>0</v>
      </c>
      <c r="W21" s="19">
        <v>16.600000000000001</v>
      </c>
      <c r="X21" s="19">
        <v>5.2</v>
      </c>
      <c r="Y21" s="19">
        <v>1</v>
      </c>
      <c r="Z21" s="19">
        <v>0</v>
      </c>
      <c r="AA21" s="19">
        <v>18.5</v>
      </c>
      <c r="AB21" s="19">
        <v>4.4000000000000004</v>
      </c>
      <c r="AC21" s="19">
        <v>0.8</v>
      </c>
      <c r="AD21" s="19">
        <v>0</v>
      </c>
      <c r="AE21" s="19">
        <v>18.8</v>
      </c>
      <c r="AF21" s="19">
        <v>5.2</v>
      </c>
      <c r="AG21" s="19">
        <v>0</v>
      </c>
      <c r="AH21" s="19">
        <v>0</v>
      </c>
      <c r="AI21" s="19">
        <v>17.399999999999999</v>
      </c>
      <c r="AJ21" s="19">
        <v>2.8</v>
      </c>
      <c r="AK21" s="19">
        <v>0</v>
      </c>
      <c r="AL21" s="19">
        <v>0</v>
      </c>
      <c r="AM21" s="27"/>
      <c r="AN21" s="40">
        <f>IF(SUM(T21,X21)&gt;0,SUM(T21,X21),"")</f>
        <v>10.4</v>
      </c>
      <c r="AO21" s="40">
        <f>IF(SUM(S21:T21,V21:X21,Z21)-U21-Y21&gt;0,SUM(S21:T21,V21:X21,Z21)-U21-Y21,"")</f>
        <v>44.400000000000006</v>
      </c>
      <c r="AP21" s="40">
        <f>IF(SUM(AA21:AB21,AD21)-AC21&gt;0,SUM(AA21:AB21,AD21)-AC21,"")</f>
        <v>22.099999999999998</v>
      </c>
      <c r="AQ21" s="40">
        <f>IF(SUM(T21,X21,AB21)&gt;0,SUM(T21,X21,AB21),"")</f>
        <v>14.8</v>
      </c>
      <c r="AR21" s="40">
        <f>IF(SUM(AO21,AP21)&gt;0,SUM(AO21,AP21),"")</f>
        <v>66.5</v>
      </c>
      <c r="AS21" s="40">
        <f>IF(SUM(AF21,AJ21)&gt;0,SUM(AF21,AJ21),"")</f>
        <v>8</v>
      </c>
      <c r="AT21" s="40">
        <f>IF(SUM(AE21:AF21,AH21:AJ21,AL21)-SUM(AG21,AK21)&gt;0,SUM(AE21:AF21,AH21:AJ21,AL21)-SUM(AG21,AK21),"")</f>
        <v>44.199999999999996</v>
      </c>
      <c r="AU21" s="40">
        <f>IF(SUM(AO21,AP21,AT21)&gt;0,SUM(AO21,AP21,AT21),"")</f>
        <v>110.69999999999999</v>
      </c>
      <c r="AV21" s="18">
        <v>18.2</v>
      </c>
      <c r="AW21" s="18">
        <v>4.4000000000000004</v>
      </c>
      <c r="AX21" s="18">
        <v>0.4</v>
      </c>
      <c r="AY21" s="18">
        <v>0</v>
      </c>
      <c r="AZ21" s="18">
        <v>19</v>
      </c>
      <c r="BA21" s="18">
        <v>5.2</v>
      </c>
      <c r="BB21" s="18">
        <v>0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>IF(SUM(AW21,BA21)&gt;0,SUM(AW21,BA21),"")</f>
        <v>9.6000000000000014</v>
      </c>
      <c r="BR21" s="11">
        <f>IF(SUM(AV21:AW21,AY21:BA21,BC21)-AX21-BB21&gt;0,SUM(AV21:AW21,AY21:BA21,BC21)-AX21-BB21,"")</f>
        <v>46.400000000000006</v>
      </c>
      <c r="BS21" s="11" t="str">
        <f>IF(SUM(BD21:BE21,BG21)-BF21&gt;0,SUM(BD21:BE21,BG21)-BF21,"")</f>
        <v/>
      </c>
      <c r="BT21" s="11">
        <f>IF(SUM(AW21,BA21,BE21)&gt;0,SUM(AW21,BA21,BE21),"")</f>
        <v>9.6000000000000014</v>
      </c>
      <c r="BU21" s="11">
        <f>IF(SUM(BR21,BS21)&gt;0,SUM(BR21,BS21),"")</f>
        <v>46.400000000000006</v>
      </c>
      <c r="BV21" s="11" t="str">
        <f>IF(SUM(BI21,BM21)&gt;0,SUM(BI21,BM21),"")</f>
        <v/>
      </c>
      <c r="BW21" s="11" t="str">
        <f>IF(SUM(BH21:BI21,BK21:BM21,BO21)-SUM(BJ21,BN21)&gt;0,SUM(BH21:BI21,BK21:BM21,BO21)-SUM(BJ21,BN21),"")</f>
        <v/>
      </c>
      <c r="BX21" s="11">
        <f>IF(SUM(BR21,BS21,BW21)&gt;0,SUM(BR21,BS21,BW21),"")</f>
        <v>46.400000000000006</v>
      </c>
      <c r="BY21" s="19">
        <v>18.600000000000001</v>
      </c>
      <c r="BZ21" s="19">
        <v>5.2</v>
      </c>
      <c r="CA21" s="19">
        <v>0.8</v>
      </c>
      <c r="CB21" s="19">
        <v>0</v>
      </c>
      <c r="CC21" s="19">
        <v>16.3</v>
      </c>
      <c r="CD21" s="19">
        <v>5.2</v>
      </c>
      <c r="CE21" s="19">
        <v>1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>IF(SUM(BZ21,CD21)&gt;0,SUM(BZ21,CD21),"")</f>
        <v>10.4</v>
      </c>
      <c r="CU21" s="40">
        <f>IF(SUM(BY21:BZ21,CB21:CD21,CF21)-CA21-CE21&gt;0,SUM(BY21:BZ21,CB21:CD21,CF21)-CA21-CE21,"")</f>
        <v>43.500000000000007</v>
      </c>
      <c r="CV21" s="40" t="str">
        <f>IF(SUM(CG21:CH21,CJ21)-CI21&gt;0,SUM(CG21:CH21,CJ21)-CI21,"")</f>
        <v/>
      </c>
      <c r="CW21" s="40">
        <f>IF(SUM(BZ21,CD21,CH21)&gt;0,SUM(BZ21,CD21,CH21),"")</f>
        <v>10.4</v>
      </c>
      <c r="CX21" s="40">
        <f>IF(SUM(CU21,CV21)&gt;0,SUM(CU21,CV21),"")</f>
        <v>43.500000000000007</v>
      </c>
      <c r="CY21" s="40" t="str">
        <f>IF(SUM(CL21,CP21)&gt;0,SUM(CL21,CP21),"")</f>
        <v/>
      </c>
      <c r="CZ21" s="40" t="str">
        <f>IF(SUM(CK21:CL21,CN21:CP21,CR21)-SUM(CM21,CQ21)&gt;0,SUM(CK21:CL21,CN21:CP21,CR21)-SUM(CM21,CQ21),"")</f>
        <v/>
      </c>
      <c r="DA21" s="40">
        <f>IF(SUM(CU21,CV21,CZ21)&gt;0,SUM(CU21,CV21,CZ21),"")</f>
        <v>43.500000000000007</v>
      </c>
      <c r="DB21" s="51" t="str">
        <f>IF(MAX(DY21,FA21,GC21,HE21,IG21,JI21,KK21,LM21,MO21,NQ21,OS21,PU21,QW21,RY21,TA21)-IF(L21="",0,L21)&gt;0.001,MAX(DY21,FA21,GC21,HE21,IG21,JI21,KK21,LM21,MO21,NQ21,OS21,PU21,QW21,RY21,TA21)-IF(L21="",0,L21),"")</f>
        <v/>
      </c>
      <c r="DC21" s="51" t="str">
        <f>IF(MAX(ED21,FF21,GH21,HJ21,IL21,JN21,KP21,LR21,MT21,NV21,OX21,PZ21,RB21,SD21,TF21)-IF(N21="",0,N21)&gt;0.001,MAX(ED21,FF21,GH21,HJ21,IL21,JN21,KP21,LR21,MT21,NV21,OX21,PZ21,RB21,SD21,TF21)-IF(N21="",0,N21),"")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IF(SUM(DE21,DI21)&gt;0,SUM(DE21,DI21),"")</f>
        <v/>
      </c>
      <c r="DY21" s="40" t="str">
        <f>IF(SUM(DD21:DE21,DG21:DI21,DK21)-DF21-DJ21&gt;0,SUM(DD21:DE21,DG21:DI21,DK21)-DF21-DJ21,"")</f>
        <v/>
      </c>
      <c r="DZ21" s="40" t="str">
        <f>IF(SUM(DL21:DM21,DO21)-DN21&gt;0,SUM(DL21:DM21,DO21)-DN21,"")</f>
        <v/>
      </c>
      <c r="EA21" s="40" t="str">
        <f>IF(SUM(DE21,DI21,DM21)&gt;0,SUM(DE21,DI21,DM21),"")</f>
        <v/>
      </c>
      <c r="EB21" s="40" t="str">
        <f>IF(SUM(DY21,DZ21)&gt;0,SUM(DY21,DZ21),"")</f>
        <v/>
      </c>
      <c r="EC21" s="40" t="str">
        <f>IF(SUM(DQ21,DU21)&gt;0,SUM(DQ21,DU21),"")</f>
        <v/>
      </c>
      <c r="ED21" s="40" t="str">
        <f>IF(SUM(DP21:DQ21,DS21:DU21,DW21)-SUM(DR21,DV21)&gt;0,SUM(DP21:DQ21,DS21:DU21,DW21)-SUM(DR21,DV21),"")</f>
        <v/>
      </c>
      <c r="EE21" s="40" t="str">
        <f>IF(SUM(DY21,DZ21,ED21)&gt;0,SUM(DY21,DZ21,ED21),"")</f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>IF(SUM(EG21,EK21)&gt;0,SUM(EG21,EK21),"")</f>
        <v/>
      </c>
      <c r="FA21" s="11" t="str">
        <f>IF(SUM(EF21:EG21,EI21:EK21,EM21)-EH21-EL21&gt;0,SUM(EF21:EG21,EI21:EK21,EM21)-EH21-EL21,"")</f>
        <v/>
      </c>
      <c r="FB21" s="11" t="str">
        <f>IF(SUM(EN21:EO21,EQ21)-EP21&gt;0,SUM(EN21:EO21,EQ21)-EP21,"")</f>
        <v/>
      </c>
      <c r="FC21" s="11" t="str">
        <f>IF(SUM(EG21,EK21,EO21)&gt;0,SUM(EG21,EK21,EO21),"")</f>
        <v/>
      </c>
      <c r="FD21" s="11" t="str">
        <f>IF(SUM(FA21,FB21)&gt;0,SUM(FA21,FB21),"")</f>
        <v/>
      </c>
      <c r="FE21" s="11" t="str">
        <f>IF(SUM(ES21,EW21)&gt;0,SUM(ES21,EW21),"")</f>
        <v/>
      </c>
      <c r="FF21" s="11" t="str">
        <f>IF(SUM(ER21:ES21,EU21:EW21,EY21)-SUM(ET21,EX21)&gt;0,SUM(ER21:ES21,EU21:EW21,EY21)-SUM(ET21,EX21),"")</f>
        <v/>
      </c>
      <c r="FG21" s="11" t="str">
        <f>IF(SUM(FA21,FB21,FF21)&gt;0,SUM(FA21,FB21,FF21),"")</f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>IF(SUM(FI21,FM21)&gt;0,SUM(FI21,FM21),"")</f>
        <v/>
      </c>
      <c r="GC21" s="40" t="str">
        <f>IF(SUM(FH21:FI21,FK21:FM21,FO21)-FJ21-FN21&gt;0,SUM(FH21:FI21,FK21:FM21,FO21)-FJ21-FN21,"")</f>
        <v/>
      </c>
      <c r="GD21" s="40" t="str">
        <f>IF(SUM(FP21:FQ21,FS21)-FR21&gt;0,SUM(FP21:FQ21,FS21)-FR21,"")</f>
        <v/>
      </c>
      <c r="GE21" s="40" t="str">
        <f>IF(SUM(FI21,FM21,FQ21)&gt;0,SUM(FI21,FM21,FQ21),"")</f>
        <v/>
      </c>
      <c r="GF21" s="40" t="str">
        <f>IF(SUM(GC21,GD21)&gt;0,SUM(GC21,GD21),"")</f>
        <v/>
      </c>
      <c r="GG21" s="40" t="str">
        <f>IF(SUM(FU21,FY21)&gt;0,SUM(FU21,FY21),"")</f>
        <v/>
      </c>
      <c r="GH21" s="40" t="str">
        <f>IF(SUM(FT21:FU21,FW21:FY21,GA21)-SUM(FV21,FZ21)&gt;0,SUM(FT21:FU21,FW21:FY21,GA21)-SUM(FV21,FZ21),"")</f>
        <v/>
      </c>
      <c r="GI21" s="40" t="str">
        <f>IF(SUM(GC21,GD21,GH21)&gt;0,SUM(GC21,GD21,GH21),"")</f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>IF(SUM(GK21,GO21)&gt;0,SUM(GK21,GO21),"")</f>
        <v/>
      </c>
      <c r="HE21" s="11" t="str">
        <f>IF(SUM(GJ21:GK21,GM21:GO21,GQ21)-GL21-GP21&gt;0,SUM(GJ21:GK21,GM21:GO21,GQ21)-GL21-GP21,"")</f>
        <v/>
      </c>
      <c r="HF21" s="11" t="str">
        <f>IF(SUM(GR21:GS21,GU21)-GT21&gt;0,SUM(GR21:GS21,GU21)-GT21,"")</f>
        <v/>
      </c>
      <c r="HG21" s="11" t="str">
        <f>IF(SUM(GK21,GO21,GS21)&gt;0,SUM(GK21,GO21,GS21),"")</f>
        <v/>
      </c>
      <c r="HH21" s="11" t="str">
        <f>IF(SUM(HE21,HF21)&gt;0,SUM(HE21,HF21),"")</f>
        <v/>
      </c>
      <c r="HI21" s="11" t="str">
        <f>IF(SUM(GW21,HA21)&gt;0,SUM(GW21,HA21),"")</f>
        <v/>
      </c>
      <c r="HJ21" s="11" t="str">
        <f>IF(SUM(GV21:GW21,GY21:HA21,HC21)-SUM(GX21,HB21)&gt;0,SUM(GV21:GW21,GY21:HA21,HC21)-SUM(GX21,HB21),"")</f>
        <v/>
      </c>
      <c r="HK21" s="11" t="str">
        <f>IF(SUM(HE21,HF21,HJ21)&gt;0,SUM(HE21,HF21,HJ21),"")</f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>IF(SUM(HM21,HQ21)&gt;0,SUM(HM21,HQ21),"")</f>
        <v/>
      </c>
      <c r="IG21" s="40" t="str">
        <f>IF(SUM(HL21:HM21,HO21:HQ21,HS21)-HN21-HR21&gt;0,SUM(HL21:HM21,HO21:HQ21,HS21)-HN21-HR21,"")</f>
        <v/>
      </c>
      <c r="IH21" s="40" t="str">
        <f>IF(SUM(HT21:HU21,HW21)-HV21&gt;0,SUM(HT21:HU21,HW21)-HV21,"")</f>
        <v/>
      </c>
      <c r="II21" s="40" t="str">
        <f>IF(SUM(HM21,HQ21,HU21)&gt;0,SUM(HM21,HQ21,HU21),"")</f>
        <v/>
      </c>
      <c r="IJ21" s="40" t="str">
        <f>IF(SUM(IG21,IH21)&gt;0,SUM(IG21,IH21),"")</f>
        <v/>
      </c>
      <c r="IK21" s="40" t="str">
        <f>IF(SUM(HY21,IC21)&gt;0,SUM(HY21,IC21),"")</f>
        <v/>
      </c>
      <c r="IL21" s="40" t="str">
        <f>IF(SUM(HX21:HY21,IA21:IC21,IE21)-SUM(HZ21,ID21)&gt;0,SUM(HX21:HY21,IA21:IC21,IE21)-SUM(HZ21,ID21),"")</f>
        <v/>
      </c>
      <c r="IM21" s="40" t="str">
        <f>IF(SUM(IG21,IH21,IL21)&gt;0,SUM(IG21,IH21,IL21),"")</f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>IF(SUM(IO21,IS21)&gt;0,SUM(IO21,IS21),"")</f>
        <v/>
      </c>
      <c r="JI21" s="11" t="str">
        <f>IF(SUM(IN21:IO21,IQ21:IS21,IU21)-IP21-IT21&gt;0,SUM(IN21:IO21,IQ21:IS21,IU21)-IP21-IT21,"")</f>
        <v/>
      </c>
      <c r="JJ21" s="11" t="str">
        <f>IF(SUM(IV21:IW21,IY21)-IX21&gt;0,SUM(IV21:IW21,IY21)-IX21,"")</f>
        <v/>
      </c>
      <c r="JK21" s="11" t="str">
        <f>IF(SUM(IO21,IS21,IW21)&gt;0,SUM(IO21,IS21,IW21),"")</f>
        <v/>
      </c>
      <c r="JL21" s="11" t="str">
        <f>IF(SUM(JI21,JJ21)&gt;0,SUM(JI21,JJ21),"")</f>
        <v/>
      </c>
      <c r="JM21" s="11" t="str">
        <f>IF(SUM(JA21,JE21)&gt;0,SUM(JA21,JE21),"")</f>
        <v/>
      </c>
      <c r="JN21" s="11" t="str">
        <f>IF(SUM(IZ21:JA21,JC21:JE21,JG21)-SUM(JB21,JF21)&gt;0,SUM(IZ21:JA21,JC21:JE21,JG21)-SUM(JB21,JF21),"")</f>
        <v/>
      </c>
      <c r="JO21" s="11" t="str">
        <f>IF(SUM(JI21,JJ21,JN21)&gt;0,SUM(JI21,JJ21,JN21),"")</f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>IF(SUM(JQ21,JU21)&gt;0,SUM(JQ21,JU21),"")</f>
        <v/>
      </c>
      <c r="KK21" s="40" t="str">
        <f>IF(SUM(JP21:JQ21,JS21:JU21,JW21)-JR21-JV21&gt;0,SUM(JP21:JQ21,JS21:JU21,JW21)-JR21-JV21,"")</f>
        <v/>
      </c>
      <c r="KL21" s="40" t="str">
        <f>IF(SUM(JX21:JY21,KA21)-JZ21&gt;0,SUM(JX21:JY21,KA21)-JZ21,"")</f>
        <v/>
      </c>
      <c r="KM21" s="40" t="str">
        <f>IF(SUM(JQ21,JU21,JY21)&gt;0,SUM(JQ21,JU21,JY21),"")</f>
        <v/>
      </c>
      <c r="KN21" s="40" t="str">
        <f>IF(SUM(KK21,KL21)&gt;0,SUM(KK21,KL21),"")</f>
        <v/>
      </c>
      <c r="KO21" s="40" t="str">
        <f>IF(SUM(KC21,KG21)&gt;0,SUM(KC21,KG21),"")</f>
        <v/>
      </c>
      <c r="KP21" s="40" t="str">
        <f>IF(SUM(KB21:KC21,KE21:KG21,KI21)-SUM(KD21,KH21)&gt;0,SUM(KB21:KC21,KE21:KG21,KI21)-SUM(KD21,KH21),"")</f>
        <v/>
      </c>
      <c r="KQ21" s="40" t="str">
        <f>IF(SUM(KK21,KL21,KP21)&gt;0,SUM(KK21,KL21,KP21),"")</f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>IF(SUM(KS21,KW21)&gt;0,SUM(KS21,KW21),"")</f>
        <v/>
      </c>
      <c r="LM21" s="11" t="str">
        <f>IF(SUM(KR21:KS21,KU21:KW21,KY21)-KT21-KX21&gt;0,SUM(KR21:KS21,KU21:KW21,KY21)-KT21-KX21,"")</f>
        <v/>
      </c>
      <c r="LN21" s="11" t="str">
        <f>IF(SUM(KZ21:LA21,LC21)-LB21&gt;0,SUM(KZ21:LA21,LC21)-LB21,"")</f>
        <v/>
      </c>
      <c r="LO21" s="11" t="str">
        <f>IF(SUM(KS21,KW21,LA21)&gt;0,SUM(KS21,KW21,LA21),"")</f>
        <v/>
      </c>
      <c r="LP21" s="11" t="str">
        <f>IF(SUM(LM21,LN21)&gt;0,SUM(LM21,LN21),"")</f>
        <v/>
      </c>
      <c r="LQ21" s="11" t="str">
        <f>IF(SUM(LE21,LI21)&gt;0,SUM(LE21,LI21),"")</f>
        <v/>
      </c>
      <c r="LR21" s="11" t="str">
        <f>IF(SUM(LD21:LE21,LG21:LI21,LK21)-SUM(LF21,LJ21)&gt;0,SUM(LD21:LE21,LG21:LI21,LK21)-SUM(LF21,LJ21),"")</f>
        <v/>
      </c>
      <c r="LS21" s="11" t="str">
        <f>IF(SUM(LM21,LN21,LR21)&gt;0,SUM(LM21,LN21,LR21),"")</f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>IF(SUM(LU21,LY21)&gt;0,SUM(LU21,LY21),"")</f>
        <v/>
      </c>
      <c r="MO21" s="40" t="str">
        <f>IF(SUM(LT21:LU21,LW21:LY21,MA21)-LV21-LZ21&gt;0,SUM(LT21:LU21,LW21:LY21,MA21)-LV21-LZ21,"")</f>
        <v/>
      </c>
      <c r="MP21" s="40" t="str">
        <f>IF(SUM(MB21:MC21,ME21)-MD21&gt;0,SUM(MB21:MC21,ME21)-MD21,"")</f>
        <v/>
      </c>
      <c r="MQ21" s="40" t="str">
        <f>IF(SUM(LU21,LY21,MC21)&gt;0,SUM(LU21,LY21,MC21),"")</f>
        <v/>
      </c>
      <c r="MR21" s="40" t="str">
        <f>IF(SUM(MO21,MP21)&gt;0,SUM(MO21,MP21),"")</f>
        <v/>
      </c>
      <c r="MS21" s="40" t="str">
        <f>IF(SUM(MG21,MK21)&gt;0,SUM(MG21,MK21),"")</f>
        <v/>
      </c>
      <c r="MT21" s="40" t="str">
        <f>IF(SUM(MF21:MG21,MI21:MK21,MM21)-SUM(MH21,ML21)&gt;0,SUM(MF21:MG21,MI21:MK21,MM21)-SUM(MH21,ML21),"")</f>
        <v/>
      </c>
      <c r="MU21" s="40" t="str">
        <f>IF(SUM(MO21,MP21,MT21)&gt;0,SUM(MO21,MP21,MT21),"")</f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>IF(SUM(MW21,NA21)&gt;0,SUM(MW21,NA21),"")</f>
        <v/>
      </c>
      <c r="NQ21" s="11" t="str">
        <f>IF(SUM(MV21:MW21,MY21:NA21,NC21)-MX21-NB21&gt;0,SUM(MV21:MW21,MY21:NA21,NC21)-MX21-NB21,"")</f>
        <v/>
      </c>
      <c r="NR21" s="11" t="str">
        <f>IF(SUM(ND21:NE21,NG21)-NF21&gt;0,SUM(ND21:NE21,NG21)-NF21,"")</f>
        <v/>
      </c>
      <c r="NS21" s="11" t="str">
        <f>IF(SUM(MW21,NA21,NE21)&gt;0,SUM(MW21,NA21,NE21),"")</f>
        <v/>
      </c>
      <c r="NT21" s="11" t="str">
        <f>IF(SUM(NQ21,NR21)&gt;0,SUM(NQ21,NR21),"")</f>
        <v/>
      </c>
      <c r="NU21" s="11" t="str">
        <f>IF(SUM(NI21,NM21)&gt;0,SUM(NI21,NM21),"")</f>
        <v/>
      </c>
      <c r="NV21" s="11" t="str">
        <f>IF(SUM(NH21:NI21,NK21:NM21,NO21)-SUM(NJ21,NN21)&gt;0,SUM(NH21:NI21,NK21:NM21,NO21)-SUM(NJ21,NN21),"")</f>
        <v/>
      </c>
      <c r="NW21" s="11" t="str">
        <f>IF(SUM(NQ21,NR21,NV21)&gt;0,SUM(NQ21,NR21,NV21),"")</f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>IF(SUM(NY21,OC21)&gt;0,SUM(NY21,OC21),"")</f>
        <v/>
      </c>
      <c r="OS21" s="40" t="str">
        <f>IF(SUM(NX21:NY21,OA21:OC21,OE21)-NZ21-OD21&gt;0,SUM(NX21:NY21,OA21:OC21,OE21)-NZ21-OD21,"")</f>
        <v/>
      </c>
      <c r="OT21" s="40" t="str">
        <f>IF(SUM(OF21:OG21,OI21)-OH21&gt;0,SUM(OF21:OG21,OI21)-OH21,"")</f>
        <v/>
      </c>
      <c r="OU21" s="40" t="str">
        <f>IF(SUM(NY21,OC21,OG21)&gt;0,SUM(NY21,OC21,OG21),"")</f>
        <v/>
      </c>
      <c r="OV21" s="40" t="str">
        <f>IF(SUM(OS21,OT21)&gt;0,SUM(OS21,OT21),"")</f>
        <v/>
      </c>
      <c r="OW21" s="40" t="str">
        <f>IF(SUM(OK21,OO21)&gt;0,SUM(OK21,OO21),"")</f>
        <v/>
      </c>
      <c r="OX21" s="40" t="str">
        <f>IF(SUM(OJ21:OK21,OM21:OO21,OQ21)-SUM(OL21,OP21)&gt;0,SUM(OJ21:OK21,OM21:OO21,OQ21)-SUM(OL21,OP21),"")</f>
        <v/>
      </c>
      <c r="OY21" s="40" t="str">
        <f>IF(SUM(OS21,OT21,OX21)&gt;0,SUM(OS21,OT21,OX21),"")</f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>IF(SUM(PA21,PE21)&gt;0,SUM(PA21,PE21),"")</f>
        <v/>
      </c>
      <c r="PU21" s="11" t="str">
        <f>IF(SUM(OZ21:PA21,PC21:PE21,PG21)-PB21-PF21&gt;0,SUM(OZ21:PA21,PC21:PE21,PG21)-PB21-PF21,"")</f>
        <v/>
      </c>
      <c r="PV21" s="11" t="str">
        <f>IF(SUM(PH21:PI21,PK21)-PJ21&gt;0,SUM(PH21:PI21,PK21)-PJ21,"")</f>
        <v/>
      </c>
      <c r="PW21" s="11" t="str">
        <f>IF(SUM(PA21,PE21,PI21)&gt;0,SUM(PA21,PE21,PI21),"")</f>
        <v/>
      </c>
      <c r="PX21" s="11" t="str">
        <f>IF(SUM(PU21,PV21)&gt;0,SUM(PU21,PV21),"")</f>
        <v/>
      </c>
      <c r="PY21" s="11" t="str">
        <f>IF(SUM(PM21,PQ21)&gt;0,SUM(PM21,PQ21),"")</f>
        <v/>
      </c>
      <c r="PZ21" s="11" t="str">
        <f>IF(SUM(PL21:PM21,PO21:PQ21,PS21)-SUM(PN21,PR21)&gt;0,SUM(PL21:PM21,PO21:PQ21,PS21)-SUM(PN21,PR21),"")</f>
        <v/>
      </c>
      <c r="QA21" s="11" t="str">
        <f>IF(SUM(PU21,PV21,PZ21)&gt;0,SUM(PU21,PV21,PZ21),"")</f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>IF(SUM(QC21,QG21)&gt;0,SUM(QC21,QG21),"")</f>
        <v/>
      </c>
      <c r="QW21" s="40" t="str">
        <f>IF(SUM(QB21:QC21,QE21:QG21,QI21)-QD21-QH21&gt;0,SUM(QB21:QC21,QE21:QG21,QI21)-QD21-QH21,"")</f>
        <v/>
      </c>
      <c r="QX21" s="40" t="str">
        <f>IF(SUM(QJ21:QK21,QM21)-QL21&gt;0,SUM(QJ21:QK21,QM21)-QL21,"")</f>
        <v/>
      </c>
      <c r="QY21" s="40" t="str">
        <f>IF(SUM(QC21,QG21,QK21)&gt;0,SUM(QC21,QG21,QK21),"")</f>
        <v/>
      </c>
      <c r="QZ21" s="40" t="str">
        <f>IF(SUM(QW21,QX21)&gt;0,SUM(QW21,QX21),"")</f>
        <v/>
      </c>
      <c r="RA21" s="40" t="str">
        <f>IF(SUM(QO21,QS21)&gt;0,SUM(QO21,QS21),"")</f>
        <v/>
      </c>
      <c r="RB21" s="40" t="str">
        <f>IF(SUM(QN21:QO21,QQ21:QS21,QU21)-SUM(QP21,QT21)&gt;0,SUM(QN21:QO21,QQ21:QS21,QU21)-SUM(QP21,QT21),"")</f>
        <v/>
      </c>
      <c r="RC21" s="40" t="str">
        <f>IF(SUM(QW21,QX21,RB21)&gt;0,SUM(QW21,QX21,RB21),"")</f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>IF(SUM(RE21,RI21)&gt;0,SUM(RE21,RI21),"")</f>
        <v/>
      </c>
      <c r="RY21" s="11" t="str">
        <f>IF(SUM(RD21:RE21,RG21:RI21,RK21)-RF21-RJ21&gt;0,SUM(RD21:RE21,RG21:RI21,RK21)-RF21-RJ21,"")</f>
        <v/>
      </c>
      <c r="RZ21" s="11" t="str">
        <f>IF(SUM(RL21:RM21,RO21)-RN21&gt;0,SUM(RL21:RM21,RO21)-RN21,"")</f>
        <v/>
      </c>
      <c r="SA21" s="11" t="str">
        <f>IF(SUM(RE21,RI21,RM21)&gt;0,SUM(RE21,RI21,RM21),"")</f>
        <v/>
      </c>
      <c r="SB21" s="11" t="str">
        <f>IF(SUM(RY21,RZ21)&gt;0,SUM(RY21,RZ21),"")</f>
        <v/>
      </c>
      <c r="SC21" s="11" t="str">
        <f>IF(SUM(RQ21,RU21)&gt;0,SUM(RQ21,RU21),"")</f>
        <v/>
      </c>
      <c r="SD21" s="11" t="str">
        <f>IF(SUM(RP21:RQ21,RS21:RU21,RW21)-SUM(RR21,RV21)&gt;0,SUM(RP21:RQ21,RS21:RU21,RW21)-SUM(RR21,RV21),"")</f>
        <v/>
      </c>
      <c r="SE21" s="11" t="str">
        <f>IF(SUM(RY21,RZ21,SD21)&gt;0,SUM(RY21,RZ21,SD21),"")</f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>IF(SUM(SG21,SK21)&gt;0,SUM(SG21,SK21),"")</f>
        <v/>
      </c>
      <c r="TA21" s="40" t="str">
        <f>IF(SUM(SF21:SG21,SI21:SK21,SM21)-SH21-SL21&gt;0,SUM(SF21:SG21,SI21:SK21,SM21)-SH21-SL21,"")</f>
        <v/>
      </c>
      <c r="TB21" s="40" t="str">
        <f>IF(SUM(SN21:SO21,SQ21)-SP21&gt;0,SUM(SN21:SO21,SQ21)-SP21,"")</f>
        <v/>
      </c>
      <c r="TC21" s="40" t="str">
        <f>IF(SUM(SG21,SK21,SO21)&gt;0,SUM(SG21,SK21,SO21),"")</f>
        <v/>
      </c>
      <c r="TD21" s="40" t="str">
        <f>IF(SUM(TA21,TB21)&gt;0,SUM(TA21,TB21),"")</f>
        <v/>
      </c>
      <c r="TE21" s="40" t="str">
        <f>IF(SUM(SS21,SW21)&gt;0,SUM(SS21,SW21),"")</f>
        <v/>
      </c>
      <c r="TF21" s="40" t="str">
        <f>IF(SUM(SR21:SS21,SU21:SW21,SY21)-SUM(ST21,SX21)&gt;0,SUM(SR21:SS21,SU21:SW21,SY21)-SUM(ST21,SX21),"")</f>
        <v/>
      </c>
      <c r="TG21" s="40" t="str">
        <f>IF(SUM(TA21,TB21,TF21)&gt;0,SUM(TA21,TB21,TF21),"")</f>
        <v/>
      </c>
      <c r="TH21" s="26">
        <f>IF($CS21="P",BY21,(BY21+AV21)/2)</f>
        <v>18.399999999999999</v>
      </c>
      <c r="TI21" s="26">
        <f>IF($CS21="P",BZ21,(BZ21+AW21)/2)</f>
        <v>4.8000000000000007</v>
      </c>
      <c r="TJ21" s="26">
        <f>IF($CS21="P",CA21,(CA21+AX21)/2)</f>
        <v>0.60000000000000009</v>
      </c>
      <c r="TK21" s="26">
        <f>IF($CS21="P",CB21,(CB21+AY21)/2)</f>
        <v>0</v>
      </c>
      <c r="TL21" s="26">
        <f>IF($CS21="P",CC21,(CC21+AZ21)/2)</f>
        <v>17.649999999999999</v>
      </c>
      <c r="TM21" s="26">
        <f>IF($CS21="P",CD21,(CD21+BA21)/2)</f>
        <v>5.2</v>
      </c>
      <c r="TN21" s="26">
        <f>IF($CS21="P",CE21,(CE21+BB21)/2)</f>
        <v>0.5</v>
      </c>
      <c r="TO21" s="26">
        <f>IF($CS21="P",CF21,(CF21+BC21)/2)</f>
        <v>0</v>
      </c>
      <c r="TP21" s="26">
        <f>IF($CS21="P",CG21,(CG21+BD21)/2)</f>
        <v>0</v>
      </c>
      <c r="TQ21" s="26">
        <f>IF($CS21="P",CH21,(CH21+BE21)/2)</f>
        <v>0</v>
      </c>
      <c r="TR21" s="26">
        <f>IF($CS21="P",CI21,(CI21+BF21)/2)</f>
        <v>0</v>
      </c>
      <c r="TS21" s="26">
        <f>IF($CS21="P",CJ21,(CJ21+BG21)/2)</f>
        <v>0</v>
      </c>
      <c r="TT21" s="26">
        <f>IF($CS21="P",CK21,(CK21+BH21)/2)</f>
        <v>0</v>
      </c>
      <c r="TU21" s="26">
        <f>IF($CS21="P",CL21,(CL21+BI21)/2)</f>
        <v>0</v>
      </c>
      <c r="TV21" s="26">
        <f>IF($CS21="P",CM21,(CM21+BJ21)/2)</f>
        <v>0</v>
      </c>
      <c r="TW21" s="26">
        <f>IF($CS21="P",CN21,(CN21+BK21)/2)</f>
        <v>0</v>
      </c>
      <c r="TX21" s="26">
        <f>IF($CS21="P",CO21,(CO21+BL21)/2)</f>
        <v>0</v>
      </c>
      <c r="TY21" s="26">
        <f>IF($CS21="P",CP21,(CP21+BM21)/2)</f>
        <v>0</v>
      </c>
      <c r="TZ21" s="26">
        <f>IF($CS21="P",CQ21,(CQ21+BN21)/2)</f>
        <v>0</v>
      </c>
      <c r="UA21" s="26">
        <f>IF($CS21="P",CR21,(CR21+BO21)/2)</f>
        <v>0</v>
      </c>
      <c r="UB21" s="28" t="s">
        <v>53</v>
      </c>
      <c r="UC21" s="11">
        <f>IF(SUM(TI21,TM21)&gt;0,SUM(TI21,TM21),"")</f>
        <v>10</v>
      </c>
      <c r="UD21" s="11">
        <f>IF(SUM(TH21:TI21,TK21:TM21,TO21)-TJ21-TN21&gt;0,SUM(TH21:TI21,TK21:TM21,TO21)-TJ21-TN21,"")</f>
        <v>44.949999999999996</v>
      </c>
      <c r="UE21" s="11" t="str">
        <f>IF(SUM(TP21:TQ21,TS21)-TR21&gt;0,SUM(TP21:TQ21,TS21)-TR21,"")</f>
        <v/>
      </c>
      <c r="UF21" s="11">
        <f>IF(SUM(TI21,TM21,TQ21)&gt;0,SUM(TI21,TM21,TQ21),"")</f>
        <v>10</v>
      </c>
      <c r="UG21" s="11">
        <f>IF(SUM(UD21,UE21)&gt;0,SUM(UD21,UE21),"")</f>
        <v>44.949999999999996</v>
      </c>
      <c r="UH21" s="11" t="str">
        <f>IF(SUM(TU21,TY21)&gt;0,SUM(TU21,TY21),"")</f>
        <v/>
      </c>
      <c r="UI21" s="11" t="str">
        <f>IF(SUM(TT21:TU21,TW21:TY21,UA21)-SUM(TV21,TZ21)&gt;0,SUM(TT21:TU21,TW21:TY21,UA21)-SUM(TV21,TZ21),"")</f>
        <v/>
      </c>
      <c r="UJ21" s="11">
        <f>IF(SUM(UD21,UE21,UI21)&gt;0,SUM(UD21,UE21,UI21),"")</f>
        <v>44.949999999999996</v>
      </c>
    </row>
    <row r="22" spans="1:556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244</v>
      </c>
      <c r="C22" s="4" t="s">
        <v>36</v>
      </c>
      <c r="D22" s="4">
        <v>2007</v>
      </c>
      <c r="E22" s="9">
        <f>SUM(J22:P22)+SUM(J22:M22)*0.0000001+SUM(J22)*0.0000000000001</f>
        <v>134.30000892000447</v>
      </c>
      <c r="F22" s="3" t="str">
        <f>IF(OR(AND(AN22&gt;=AU$29,AO22&gt;=AU$33,AN22&lt;&gt;"",AM22=""),AND(AS22&gt;=AU$29,AT22&gt;=AU$33,AS22&lt;&gt;"",AM22=""),AND(BQ22&gt;=BX$29,BR22&gt;=BX$33,BQ22&lt;&gt;"",BP22=""),AND(BV22&gt;=BX$29,BW22&gt;=BX$33,BV22&lt;&gt;"",BP22=""),AND(CT22&gt;=DA$29,CU22&gt;=DA$33,CT22&lt;&gt;"",CS22=""),AND(CY22&gt;=DA$29,CZ22&gt;=DA$33,CY22&lt;&gt;""),AND(DX22&gt;=EE$29,DY22&gt;=EE$33,DX22&lt;&gt;""),AND(EC22&gt;=EE$29,ED22&gt;=EE$33,EC22&lt;&gt;""),AND(EZ22&gt;=FG$29,FA22&gt;=FG$33,EZ22&lt;&gt;""),AND(FE22&gt;=FG$29,FF22&gt;=FG$33,FE22&lt;&gt;""),AND(GB22&gt;=GI$29,GC22&gt;=GI$33,GB22&lt;&gt;""),AND(GG22&gt;=GI$29,GH22&gt;=GI$33,GG22&lt;&gt;""),AND(HD22&gt;=HK$29,HE22&gt;=HK$33,HD22&lt;&gt;""),AND(HI22&gt;=HK$29,HJ22&gt;=HK$33,HI22&lt;&gt;""),AND(IF22&gt;=IM$29,IG22&gt;=IM$33,IF22&lt;&gt;""),AND(IK22&gt;=IM$29,IL22&gt;=IM$33,IK22&lt;&gt;""),AND(JH22&gt;=JO$29,JI22&gt;=JO$33,JH22&lt;&gt;""),AND(JM22&gt;=JO$29,JN22&gt;=JO$33,JM22&lt;&gt;""),AND(KJ22&gt;=KQ$29,KK22&gt;=KQ$33,KJ22&lt;&gt;""),AND(KO22&gt;=KQ$29,KP22&gt;=KQ$33,KO22&lt;&gt;""),AND(LL22&gt;=LS$29,LM22&gt;=LS$33,LL22&lt;&gt;""),AND(LQ22&gt;=LS$29,LR22&gt;=LS$33,LQ22&lt;&gt;""),AND(MN22&gt;=MU$29,MO22&gt;=MU$33,MN22&lt;&gt;""),AND(MS22&gt;=MU$29,MT22&gt;=MU$33,MS22&lt;&gt;""),AND(NP22&gt;=NW$29,NQ22&gt;=NW$33,NP22&lt;&gt;""),AND(NU22&gt;=NW$29,NV22&gt;=NW$33,NU22&lt;&gt;""),AND(OR22&gt;=OY$29,OS22&gt;=OY$33,OR22&lt;&gt;""),AND(OW22&gt;=OY$29,OX22&gt;=OY$33,OW22&lt;&gt;""),AND(PT22&gt;=QA$29,PU22&gt;=QA$33,PT22&lt;&gt;""),AND(PY22&gt;=QA$29,PZ22&gt;=QA$33,PY22&lt;&gt;""),AND(QV22&gt;=RC$29,QW22&gt;=RC$33,QV22&lt;&gt;""),AND(RA22&gt;=RC$29,RB22&gt;=RC$33,RA22&lt;&gt;""),AND(RX22&gt;=SE$29,RY22&gt;=SE$33,RX22&lt;&gt;""),AND(SC22&gt;=SE$29,SD22&gt;=SE$33,SC22&lt;&gt;""),AND(SZ22&gt;=TG$29,TA22&gt;=TG$33,SZ22&lt;&gt;""),AND(TF22&gt;=TG$29,TG22&gt;=TG$33,TF22&lt;&gt;"")),"P","")</f>
        <v/>
      </c>
      <c r="G22" s="3" t="str">
        <f>IF(OR(AND(AO22&gt;=AU$33,AO22&lt;&gt;"",AM22=""),AND(AT22&gt;=AU$33,AT22&lt;&gt;"",AM22=""),AND(BR22&gt;=BX$33,BR22&lt;&gt;"",BP22=""),AND(BW22&gt;=BX$33,BW22&lt;&gt;"",BP22=""),AND(CU22&gt;=DA$33,CU22&lt;&gt;"",CS22=""),AND(CZ22&gt;=DA$33,CZ22&lt;&gt;"",CS22=""),AND(DY22&gt;=EE$33,DY22&lt;&gt;""),AND(ED22&gt;=EE$33,ED22&lt;&gt;""),AND(FA22&gt;=FG$33,FA22&lt;&gt;""),AND(FF22&gt;=FG$33,FF22&lt;&gt;""),AND(GC22&gt;=GI$33,GC22&lt;&gt;""),AND(GH22&gt;=GI$33,GH22&lt;&gt;""),AND(HE22&gt;=HK$33,HE22&lt;&gt;""),AND(HJ22&gt;=HK$33,HJ22&lt;&gt;""),AND(IG22&gt;=IM$33,IG22&lt;&gt;""),AND(IL22&gt;=IM$33,IL22&lt;&gt;""),AND(JI22&gt;=JO$33,JI22&lt;&gt;""),AND(JN22&gt;=JO$33,JN22&lt;&gt;""),AND(KK22&gt;=KQ$33,KK22&lt;&gt;""),AND(KP22&gt;=KQ$33,KP22&lt;&gt;""),AND(LM22&gt;=LS$33,LM22&lt;&gt;""),AND(LR22&gt;=LS$33,LR22&lt;&gt;""),AND(MO22&gt;=MU$33,MO22&lt;&gt;""),AND(MT22&gt;=MU$33,MT22&lt;&gt;""),AND(NQ22&gt;=NW$33,NQ22&lt;&gt;""),AND(NV22&gt;=NW$33,NV22&lt;&gt;""),AND(OS22&gt;=OY$33,OS22&lt;&gt;""),AND(OX22&gt;=OY$33,OX22&lt;&gt;""),AND(PU22&gt;=QA$33,PU22&lt;&gt;""),AND(PZ22&gt;=QA$33,PZ22&lt;&gt;""),AND(QW22&gt;=RC$33,QW22&lt;&gt;""),AND(RB22&gt;=RC$33,RB22&lt;&gt;""),AND(RY22&gt;=SE$33,RY22&lt;&gt;""),AND(SD22&gt;=SE$33,SD22&lt;&gt;""),AND(TA22&gt;=TG$33,TA22&lt;&gt;""),AND(TG22&gt;=TG$33,TG22&lt;&gt;"")),"P","")</f>
        <v/>
      </c>
      <c r="H22" s="36" t="str">
        <f>IF(AND(G22="P",F22=""),"No DD",IF(OR(AND(AQ22&gt;=AU$32,AR22&gt;=AU$36,AQ22&lt;&gt;"",AM22=""),AND(AS22&gt;=AU$32,AT22&gt;=AU$36,AS22&lt;&gt;"",AM22=""),AND(BT22&gt;=BX$32,BU22&gt;=BX$36,BT22&lt;&gt;"",BP22=""),AND(BV22&gt;=BX$32,BW22&gt;=BX$36,BV22&lt;&gt;"",BP22=""),AND(CW22&gt;=DA$32,CX22&gt;=DA$36,CW22&lt;&gt;"",CS22=""),AND(CY22&gt;=DA$32,CZ22&gt;=DA$36,CY22&lt;&gt;"",CS22=""),AND(EA22&gt;=EE$32,EB22&gt;=EE$36,EA22&lt;&gt;""),AND(EC22&gt;=EE$32,ED22&gt;=EE$36,EC22&lt;&gt;""),AND(FC22&gt;=FG$32,FD22&gt;=FG$36,FC22&lt;&gt;""),AND(FE22&gt;=FG$32,FF22&gt;=FG$36,FE22&lt;&gt;""),AND(GE22&gt;=GI$32,GF22&gt;=GI$36,GE22&lt;&gt;""),AND(GG22&gt;=GI$32,GH22&gt;=GI$36,GG22&lt;&gt;""),AND(HG22&gt;=HK$32,HH22&gt;=HK$36,HG22&lt;&gt;""),AND(HI22&gt;=HK$32,HJ22&gt;=HK$36,HI22&lt;&gt;""),AND(II22&gt;=IM$32,IJ22&gt;=IM$36,II22&lt;&gt;""),AND(IK22&gt;=IM$32,IL22&gt;=IM$36,IK22&lt;&gt;""),AND(JK22&gt;=JO$32,JL22&gt;=JO$36,JK22&lt;&gt;""),AND(JM22&gt;=JO$32,JN22&gt;=JO$36,JM22&lt;&gt;""),AND(KM22&gt;=KQ$32,KN22&gt;=KQ$36,KM22&lt;&gt;""),AND(KO22&gt;=KQ$32,KP22&gt;=KQ$36,KO22&lt;&gt;""),AND(LO22&gt;=LS$32,LP22&gt;=LS$36,LO22&lt;&gt;""),AND(LQ22&gt;=LS$32,LR22&gt;=LS$36,LQ22&lt;&gt;""),AND(MQ22&gt;=MU$32,MR22&gt;=MU$36,MQ22&lt;&gt;""),AND(MS22&gt;=MU$32,MT22&gt;=MU$36,MS22&lt;&gt;""),AND(NS22&gt;=NW$32,NT22&gt;=NW$36,NS22&lt;&gt;""),AND(NU22&gt;=NW$32,NV22&gt;=NW$36,NU22&lt;&gt;""),AND(OU22&gt;=OY$32,OV22&gt;=OY$36,OU22&lt;&gt;""),AND(OW22&gt;=OY$32,OX22&gt;=OY$36,OW22&lt;&gt;""),AND(PW22&gt;=QA$32,PX22&gt;=QA$36,PW22&lt;&gt;""),AND(PY22&gt;=QA$32,PZ22&gt;=QA$36,PY22&lt;&gt;""),AND(QY22&gt;=RC$32,QZ22&gt;=RC$36,QY22&lt;&gt;""),AND(RA22&gt;=RC$32,RB22&gt;=RC$36,RA22&lt;&gt;""),AND(SA22&gt;=SE$32,SB22&gt;=SE$36,SA22&lt;&gt;""),AND(SC22&gt;=SE$32,SD22&gt;=SE$36,SC22&lt;&gt;""),AND(TC22&gt;=TG$32,TD22&gt;=TG$36,TC22&lt;&gt;""),AND(TE22&gt;=TG$32,TF22&gt;=TG$36,TE22&lt;&gt;"")),"Merit",IF(OR(AND(AQ22&gt;=AU$31,AR22&gt;=AU$35,AQ22&lt;&gt;"",AM22=""),AND(AS22&gt;=AU$31,AT22&gt;=AU$35,AS22&lt;&gt;"",AM22=""),AND(BT22&gt;=BX$31,BU22&gt;=BX$35,BT22&lt;&gt;"",BP22=""),AND(BV22&gt;=BX$31,BW22&gt;=BX$35,BV22&lt;&gt;"",BP22=""),AND(CW22&gt;=DA$31,CX22&gt;=DA$35,CW22&lt;&gt;"",CS22=""),AND(CY22&gt;=DA$31,CZ22&gt;=DA$35,CY22&lt;&gt;"",CS22=""),AND(EA22&gt;=EE$31,EB22&gt;=EE$35,EA22&lt;&gt;""),AND(EC22&gt;=EE$31,ED22&gt;=EE$35,EC22&lt;&gt;""),AND(FC22&gt;=FG$31,FD22&gt;=FG$35,FC22&lt;&gt;""),AND(FE22&gt;=FG$31,FF22&gt;=FG$35,FE22&lt;&gt;""),AND(GE22&gt;=GI$31,GF22&gt;=GI$35,GE22&lt;&gt;""),AND(GG22&gt;=GI$31,GH22&gt;=GI$35,GG22&lt;&gt;""),AND(HG22&gt;=HK$31,HH22&gt;=HK$35,HG22&lt;&gt;""),AND(HI22&gt;=HK$31,HJ22&gt;=HK$35,HI22&lt;&gt;""),AND(II22&gt;=IM$31,IJ22&gt;=IM$35,II22&lt;&gt;""),AND(IK22&gt;=IM$31,IL22&gt;=IM$35,IK22&lt;&gt;""),AND(JK22&gt;=JO$31,JL22&gt;=JO$35,JK22&lt;&gt;""),AND(JM22&gt;=JO$31,JN22&gt;=JO$35,JM22&lt;&gt;""),AND(KM22&gt;=KQ$31,KN22&gt;=KQ$35,KM22&lt;&gt;""),AND(KO22&gt;=KQ$31,KP22&gt;=KQ$35,KO22&lt;&gt;""),AND(LO22&gt;=LS$31,LP22&gt;=LS$35,LO22&lt;&gt;""),AND(LQ22&gt;=LS$31,LR22&gt;=LS$35,LQ22&lt;&gt;""),AND(MQ22&gt;=MU$31,MR22&gt;=MU$35,MQ22&lt;&gt;""),AND(MS22&gt;=MU$31,MT22&gt;=MU$35,MS22&lt;&gt;""),AND(NS22&gt;=NW$31,NT22&gt;=NW$35,NS22&lt;&gt;""),AND(NU22&gt;=NW$31,NV22&gt;=NW$35,NU22&lt;&gt;""),AND(OU22&gt;=OY$31,OV22&gt;=OY$35,OU22&lt;&gt;""),AND(OW22&gt;=OY$31,OX22&gt;=OY$35,OW22&lt;&gt;""),AND(PW22&gt;=QA$31,PX22&gt;=QA$35,PW22&lt;&gt;""),AND(PY22&gt;=QA$31,PZ22&gt;=QA$35,PY22&lt;&gt;""),AND(QY22&gt;=RC$31,QZ22&gt;=RC$35,QY22&lt;&gt;""),AND(RA22&gt;=RC$31,RB22&gt;=RC$35,RA22&lt;&gt;""),AND(SA22&gt;=SE$31,SB22&gt;=SE$35,SA22&lt;&gt;""),AND(SC22&gt;=SE$31,SD22&gt;=SE$35,SC22&lt;&gt;""),AND(TC22&gt;=TG$31,TD22&gt;=TG$35,TC22&lt;&gt;""),AND(TE22&gt;=TG$31,TF22&gt;=TG$35,TE22&lt;&gt;"")),"Excellence",IF(I22="P","Worlds Team",IF(F22="P","National Team","")))))</f>
        <v/>
      </c>
      <c r="I22" s="3" t="str">
        <f>IF(OR(AND(AQ22&gt;=AU$30,AR22&gt;=AU$34,AQ22&lt;&gt;"",AM22=""),AND(AS22&gt;=AU$30,AT22&gt;=AU$34,AS22&lt;&gt;"",AM22=""),AND(BT22&gt;=BX$30,BU22&gt;=BX$34,BT22&lt;&gt;"",BP22=""),AND(BV22&gt;=BX$30,BW22&gt;=BX$34,BV22&lt;&gt;"",BP22=""),AND(CW22&gt;=DA$30,CX22&gt;=DA$34,CW22&lt;&gt;"",CS22=""),AND(CY22&gt;=DA$30,CZ22&gt;=DA$34,CY22&lt;&gt;"",CS22=""),AND(EA22&gt;=EE$30,EB22&gt;=EE$34,EA22&lt;&gt;""),AND(EC22&gt;=EE$30,ED22&gt;=EE$34,EC22&lt;&gt;""),AND(FC22&gt;=FG$30,FD22&gt;=FG$34,FC22&lt;&gt;""),AND(FE22&gt;=FG$30,FF22&gt;=FG$34,FE22&lt;&gt;""),AND(GE22&gt;=GI$30,GF22&gt;=GI$34,GE22&lt;&gt;""),AND(GG22&gt;=GI$30,GH22&gt;=GI$34,GG22&lt;&gt;""),AND(HG22&gt;=HK$30,HH22&gt;=HK$34,HG22&lt;&gt;""),AND(HI22&gt;=HK$30,HJ22&gt;=HK$34,HI22&lt;&gt;""),AND(II22&gt;=IM$30,IJ22&gt;=IM$34,II22&lt;&gt;""),AND(IK22&gt;=IM$30,IL22&gt;=IM$34,IK22&lt;&gt;""),AND(JK22&gt;=JO$30,JL22&gt;=JO$34,JK22&lt;&gt;""),AND(JM22&gt;=JO$30,JN22&gt;=JO$34,JM22&lt;&gt;""),AND(KM22&gt;=KQ$30,KN22&gt;=KQ$34,KM22&lt;&gt;""),AND(KO22&gt;=KQ$30,KP22&gt;=KQ$34,KO22&lt;&gt;""),AND(LO22&gt;=LS$30,LP22&gt;=LS$34,LO22&lt;&gt;""),AND(LQ22&gt;=LS$30,LR22&gt;=LS$34,LQ22&lt;&gt;""),AND(MQ22&gt;=MU$30,MR22&gt;=MU$34,MQ22&lt;&gt;""),AND(MS22&gt;=MU$30,MT22&gt;=MU$34,MS22&lt;&gt;""),AND(NS22&gt;=NW$30,NT22&gt;=NW$34,NS22&lt;&gt;""),AND(NU22&gt;=NW$30,NV22&gt;=NW$34,NU22&lt;&gt;""),AND(OU22&gt;=OY$30,OV22&gt;=OY$34,OU22&lt;&gt;""),AND(OW22&gt;=OY$30,OX22&gt;=OY$34,OW22&lt;&gt;""),AND(PW22&gt;=QA$30,PX22&gt;=QA$34,PW22&lt;&gt;""),AND(PY22&gt;=QA$30,PZ22&gt;=QA$34,PY22&lt;&gt;""),AND(QY22&gt;=RC$30,QZ22&gt;=RC$34,QY22&lt;&gt;""),AND(RA22&gt;=RC$30,RB22&gt;=RC$34,RA22&lt;&gt;""),AND(SA22&gt;=SE$30,SB22&gt;=SE$34,SA22&lt;&gt;""),AND(SC22&gt;=SE$30,SD22&gt;=SE$34,SC22&lt;&gt;""),AND(TC22&gt;=TG$30,TD22&gt;=TG$34,TC22&lt;&gt;""),AND(TE22&gt;=TG$30,TF22&gt;=TG$34,TE22&lt;&gt;"")),"P","")</f>
        <v/>
      </c>
      <c r="J22" s="8">
        <f>IF(COUNT(AO22,BR22,CU22)&gt;0,LARGE((AO22,BR22,CU22),1),0)</f>
        <v>44.8</v>
      </c>
      <c r="K22" s="8" t="str">
        <f>IF(J22=0,"",IF(J22=CU22,$BY$1,IF(J22=BR22,$AV$1,IF(J22=AO22,$S$1,""))))</f>
        <v>2025 Elite Canada</v>
      </c>
      <c r="L22" s="8">
        <f>IF(COUNT(AO22,BR22,CU22)&gt;1,LARGE((AO22,BR22,CU22),2),0)</f>
        <v>44.4</v>
      </c>
      <c r="M22" s="8" t="str">
        <f>IF(K22=0,"",IF(AND(L22=J22,L22=AO22,K22=BR22),$S$1,IF(AND(L22=J22,L22=AO22,L22=CU22),$S$1,IF(AND(L22=J22,L22=CU22,L22=BR22),$AV$1,IF(L22=CU22,$BY$1,IF(L22=BR22,$AV$1,IF(L22=AO22,$S$1,"")))))))</f>
        <v>2025 Nationals</v>
      </c>
      <c r="N22" s="8">
        <f>IF(MAX(AT22,BW22,CZ22)&gt;0,MAX(AT22,BW22,CZ22),0)</f>
        <v>45.1</v>
      </c>
      <c r="O22" s="8" t="str">
        <f>IF(N22=0,"",IF(N22=CZ22,$BY$1,IF(N22=BW22,$AV$1,IF(N22=AT22,$S$1,""))))</f>
        <v>2025 Elite Canada</v>
      </c>
      <c r="P22" s="8" t="str">
        <f>IF(MAX(DB22:DC22)&gt;0,MAX(DB22:DC22),"")</f>
        <v/>
      </c>
      <c r="Q22" s="11" t="str">
        <f>IF(P22="","",IF(P22=DB22,"("&amp;DB$2&amp;")",IF(P22=DC22,"("&amp;DC$2&amp;")")))</f>
        <v/>
      </c>
      <c r="R22" s="8" t="str">
        <f>IF(P22="","",IF(P22=DB22,IF(P22+IF(L22="",0,L22)=TA22,$SF$1,IF(P22+IF(L22="",0,L22)=RY22,$RD$1,IF(P22+IF(L22="",0,L22)=QW22,$QB$1,IF(P22+IF(L22="",0,L22)=PU22,$OZ$1,IF(P22+IF(L22="",0,L22)=OS22,$NX$1,IF(P22+IF(L22="",0,L22)=NQ22,$MV$1,IF(P22+IF(L22="",0,L22)=MO22,$LT$1,IF(P22+IF(L22="",0,L22)=LM22,$KR$1,IF(P22+IF(L22="",0,L22)=KK22,$JP$1,IF(P22+IF(L22="",0,L22)=JI22,$IN$1,IF(P22+IF(L22="",0,L22)=IG22,$HL$1,IF(P22+IF(L22="",0,L22)=HE22,$GJ$1,IF(P22+IF(L22="",0,L22)=GC22,$FH$1,IF(P22+IF(L22="",0,L22)=FA22,$EF$1,IF(P22+IF(L22="",0,L22)=DY22,$DD$1))))))))))))))),IF(P22=DC22,IF(P22+IF(N22="",0,N22)=TF22,$SF$1,IF(P22+IF(N22="",0,N22)=SD22,$RD$1,IF(P22+IF(N22="",0,N22)=RB22,$QB$1,IF(P22+IF(N22="",0,N22)=PZ22,$OZ$1,IF(P22+IF(N22="",0,N22)=OX22,$NX$1,IF(P22+IF(N22="",0,N22)=NV22,$MV$1,IF(P22+IF(N22="",0,N22)=MT22,$LT$1,IF(P22+IF(N22="",0,N22)=LR22,$KR$1,IF(P22+IF(N22="",0,N22)=KP22,$JP$1,IF(P22+IF(N22="",0,N22)=JN22,$IN$1,IF(P22+IF(N22="",0,N22)=IL22,$HL$1,IF(P22+IF(N22="",0,N22)=HJ22,$GJ$1,IF(P22+IF(N22="",0,N22)=GH22,$FH$1,IF(P22+IF(N22="",0,N22)=FF22,$EF$1,IF(P22+IF(N22="",0,N22)=ED22,$DD$1))))))))))))))))))</f>
        <v/>
      </c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27"/>
      <c r="AN22" s="40" t="str">
        <f>IF(SUM(T22,X22)&gt;0,SUM(T22,X22),"")</f>
        <v/>
      </c>
      <c r="AO22" s="40" t="str">
        <f>IF(SUM(S22:T22,V22:X22,Z22)-U22-Y22&gt;0,SUM(S22:T22,V22:X22,Z22)-U22-Y22,"")</f>
        <v/>
      </c>
      <c r="AP22" s="40" t="str">
        <f>IF(SUM(AA22:AB22,AD22)-AC22&gt;0,SUM(AA22:AB22,AD22)-AC22,"")</f>
        <v/>
      </c>
      <c r="AQ22" s="40" t="str">
        <f>IF(SUM(T22,X22,AB22)&gt;0,SUM(T22,X22,AB22),"")</f>
        <v/>
      </c>
      <c r="AR22" s="40" t="str">
        <f>IF(SUM(AO22,AP22)&gt;0,SUM(AO22,AP22),"")</f>
        <v/>
      </c>
      <c r="AS22" s="40" t="str">
        <f>IF(SUM(AF22,AJ22)&gt;0,SUM(AF22,AJ22),"")</f>
        <v/>
      </c>
      <c r="AT22" s="40" t="str">
        <f>IF(SUM(AE22:AF22,AH22:AJ22,AL22)-SUM(AG22,AK22)&gt;0,SUM(AE22:AF22,AH22:AJ22,AL22)-SUM(AG22,AK22),"")</f>
        <v/>
      </c>
      <c r="AU22" s="40" t="str">
        <f>IF(SUM(AO22,AP22,AT22)&gt;0,SUM(AO22,AP22,AT22),"")</f>
        <v/>
      </c>
      <c r="AV22" s="18">
        <v>18.3</v>
      </c>
      <c r="AW22" s="18">
        <v>4.8</v>
      </c>
      <c r="AX22" s="18">
        <v>1</v>
      </c>
      <c r="AY22" s="18"/>
      <c r="AZ22" s="18">
        <v>18.100000000000001</v>
      </c>
      <c r="BA22" s="18">
        <v>4.8</v>
      </c>
      <c r="BB22" s="18">
        <v>0.2</v>
      </c>
      <c r="BC22" s="18">
        <v>0</v>
      </c>
      <c r="BD22" s="18"/>
      <c r="BE22" s="18"/>
      <c r="BF22" s="18"/>
      <c r="BG22" s="18"/>
      <c r="BH22" s="18">
        <v>18.3</v>
      </c>
      <c r="BI22" s="18">
        <v>5.2</v>
      </c>
      <c r="BJ22" s="18">
        <v>0.8</v>
      </c>
      <c r="BK22" s="18"/>
      <c r="BL22" s="18">
        <v>18.2</v>
      </c>
      <c r="BM22" s="18">
        <v>4.4000000000000004</v>
      </c>
      <c r="BN22" s="18">
        <v>0.2</v>
      </c>
      <c r="BO22" s="18">
        <v>0</v>
      </c>
      <c r="BP22" s="28"/>
      <c r="BQ22" s="11">
        <f>IF(SUM(AW22,BA22)&gt;0,SUM(AW22,BA22),"")</f>
        <v>9.6</v>
      </c>
      <c r="BR22" s="11">
        <f>IF(SUM(AV22:AW22,AY22:BA22,BC22)-AX22-BB22&gt;0,SUM(AV22:AW22,AY22:BA22,BC22)-AX22-BB22,"")</f>
        <v>44.8</v>
      </c>
      <c r="BS22" s="11" t="str">
        <f>IF(SUM(BD22:BE22,BG22)-BF22&gt;0,SUM(BD22:BE22,BG22)-BF22,"")</f>
        <v/>
      </c>
      <c r="BT22" s="11">
        <f>IF(SUM(AW22,BA22,BE22)&gt;0,SUM(AW22,BA22,BE22),"")</f>
        <v>9.6</v>
      </c>
      <c r="BU22" s="11">
        <f>IF(SUM(BR22,BS22)&gt;0,SUM(BR22,BS22),"")</f>
        <v>44.8</v>
      </c>
      <c r="BV22" s="11">
        <f>IF(SUM(BI22,BM22)&gt;0,SUM(BI22,BM22),"")</f>
        <v>9.6000000000000014</v>
      </c>
      <c r="BW22" s="11">
        <f>IF(SUM(BH22:BI22,BK22:BM22,BO22)-SUM(BJ22,BN22)&gt;0,SUM(BH22:BI22,BK22:BM22,BO22)-SUM(BJ22,BN22),"")</f>
        <v>45.1</v>
      </c>
      <c r="BX22" s="11">
        <f>IF(SUM(BR22,BS22,BW22)&gt;0,SUM(BR22,BS22,BW22),"")</f>
        <v>89.9</v>
      </c>
      <c r="BY22" s="19">
        <v>18</v>
      </c>
      <c r="BZ22" s="19">
        <v>5.6</v>
      </c>
      <c r="CA22" s="19">
        <v>0.2</v>
      </c>
      <c r="CB22" s="19">
        <v>0</v>
      </c>
      <c r="CC22" s="19">
        <v>16.2</v>
      </c>
      <c r="CD22" s="19">
        <v>5.6</v>
      </c>
      <c r="CE22" s="19">
        <v>0.8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>IF(SUM(BZ22,CD22)&gt;0,SUM(BZ22,CD22),"")</f>
        <v>11.2</v>
      </c>
      <c r="CU22" s="40">
        <f>IF(SUM(BY22:BZ22,CB22:CD22,CF22)-CA22-CE22&gt;0,SUM(BY22:BZ22,CB22:CD22,CF22)-CA22-CE22,"")</f>
        <v>44.4</v>
      </c>
      <c r="CV22" s="40" t="str">
        <f>IF(SUM(CG22:CH22,CJ22)-CI22&gt;0,SUM(CG22:CH22,CJ22)-CI22,"")</f>
        <v/>
      </c>
      <c r="CW22" s="40">
        <f>IF(SUM(BZ22,CD22,CH22)&gt;0,SUM(BZ22,CD22,CH22),"")</f>
        <v>11.2</v>
      </c>
      <c r="CX22" s="40">
        <f>IF(SUM(CU22,CV22)&gt;0,SUM(CU22,CV22),"")</f>
        <v>44.4</v>
      </c>
      <c r="CY22" s="40" t="str">
        <f>IF(SUM(CL22,CP22)&gt;0,SUM(CL22,CP22),"")</f>
        <v/>
      </c>
      <c r="CZ22" s="40" t="str">
        <f>IF(SUM(CK22:CL22,CN22:CP22,CR22)-SUM(CM22,CQ22)&gt;0,SUM(CK22:CL22,CN22:CP22,CR22)-SUM(CM22,CQ22),"")</f>
        <v/>
      </c>
      <c r="DA22" s="40">
        <f>IF(SUM(CU22,CV22,CZ22)&gt;0,SUM(CU22,CV22,CZ22),"")</f>
        <v>44.4</v>
      </c>
      <c r="DB22" s="51" t="str">
        <f>IF(MAX(DY22,FA22,GC22,HE22,IG22,JI22,KK22,LM22,MO22,NQ22,OS22,PU22,QW22,RY22,TA22)-IF(L22="",0,L22)&gt;0.001,MAX(DY22,FA22,GC22,HE22,IG22,JI22,KK22,LM22,MO22,NQ22,OS22,PU22,QW22,RY22,TA22)-IF(L22="",0,L22),"")</f>
        <v/>
      </c>
      <c r="DC22" s="51" t="str">
        <f>IF(MAX(ED22,FF22,GH22,HJ22,IL22,JN22,KP22,LR22,MT22,NV22,OX22,PZ22,RB22,SD22,TF22)-IF(N22="",0,N22)&gt;0.001,MAX(ED22,FF22,GH22,HJ22,IL22,JN22,KP22,LR22,MT22,NV22,OX22,PZ22,RB22,SD22,TF22)-IF(N22="",0,N22),"")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IF(SUM(DE22,DI22)&gt;0,SUM(DE22,DI22),"")</f>
        <v/>
      </c>
      <c r="DY22" s="40" t="str">
        <f>IF(SUM(DD22:DE22,DG22:DI22,DK22)-DF22-DJ22&gt;0,SUM(DD22:DE22,DG22:DI22,DK22)-DF22-DJ22,"")</f>
        <v/>
      </c>
      <c r="DZ22" s="40" t="str">
        <f>IF(SUM(DL22:DM22,DO22)-DN22&gt;0,SUM(DL22:DM22,DO22)-DN22,"")</f>
        <v/>
      </c>
      <c r="EA22" s="40" t="str">
        <f>IF(SUM(DE22,DI22,DM22)&gt;0,SUM(DE22,DI22,DM22),"")</f>
        <v/>
      </c>
      <c r="EB22" s="40" t="str">
        <f>IF(SUM(DY22,DZ22)&gt;0,SUM(DY22,DZ22),"")</f>
        <v/>
      </c>
      <c r="EC22" s="40" t="str">
        <f>IF(SUM(DQ22,DU22)&gt;0,SUM(DQ22,DU22),"")</f>
        <v/>
      </c>
      <c r="ED22" s="40" t="str">
        <f>IF(SUM(DP22:DQ22,DS22:DU22,DW22)-SUM(DR22,DV22)&gt;0,SUM(DP22:DQ22,DS22:DU22,DW22)-SUM(DR22,DV22),"")</f>
        <v/>
      </c>
      <c r="EE22" s="40" t="str">
        <f>IF(SUM(DY22,DZ22,ED22)&gt;0,SUM(DY22,DZ22,ED22),"")</f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>IF(SUM(EG22,EK22)&gt;0,SUM(EG22,EK22),"")</f>
        <v/>
      </c>
      <c r="FA22" s="11" t="str">
        <f>IF(SUM(EF22:EG22,EI22:EK22,EM22)-EH22-EL22&gt;0,SUM(EF22:EG22,EI22:EK22,EM22)-EH22-EL22,"")</f>
        <v/>
      </c>
      <c r="FB22" s="11" t="str">
        <f>IF(SUM(EN22:EO22,EQ22)-EP22&gt;0,SUM(EN22:EO22,EQ22)-EP22,"")</f>
        <v/>
      </c>
      <c r="FC22" s="11" t="str">
        <f>IF(SUM(EG22,EK22,EO22)&gt;0,SUM(EG22,EK22,EO22),"")</f>
        <v/>
      </c>
      <c r="FD22" s="11" t="str">
        <f>IF(SUM(FA22,FB22)&gt;0,SUM(FA22,FB22),"")</f>
        <v/>
      </c>
      <c r="FE22" s="11" t="str">
        <f>IF(SUM(ES22,EW22)&gt;0,SUM(ES22,EW22),"")</f>
        <v/>
      </c>
      <c r="FF22" s="11" t="str">
        <f>IF(SUM(ER22:ES22,EU22:EW22,EY22)-SUM(ET22,EX22)&gt;0,SUM(ER22:ES22,EU22:EW22,EY22)-SUM(ET22,EX22),"")</f>
        <v/>
      </c>
      <c r="FG22" s="11" t="str">
        <f>IF(SUM(FA22,FB22,FF22)&gt;0,SUM(FA22,FB22,FF22),"")</f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>IF(SUM(FI22,FM22)&gt;0,SUM(FI22,FM22),"")</f>
        <v/>
      </c>
      <c r="GC22" s="40" t="str">
        <f>IF(SUM(FH22:FI22,FK22:FM22,FO22)-FJ22-FN22&gt;0,SUM(FH22:FI22,FK22:FM22,FO22)-FJ22-FN22,"")</f>
        <v/>
      </c>
      <c r="GD22" s="40" t="str">
        <f>IF(SUM(FP22:FQ22,FS22)-FR22&gt;0,SUM(FP22:FQ22,FS22)-FR22,"")</f>
        <v/>
      </c>
      <c r="GE22" s="40" t="str">
        <f>IF(SUM(FI22,FM22,FQ22)&gt;0,SUM(FI22,FM22,FQ22),"")</f>
        <v/>
      </c>
      <c r="GF22" s="40" t="str">
        <f>IF(SUM(GC22,GD22)&gt;0,SUM(GC22,GD22),"")</f>
        <v/>
      </c>
      <c r="GG22" s="40" t="str">
        <f>IF(SUM(FU22,FY22)&gt;0,SUM(FU22,FY22),"")</f>
        <v/>
      </c>
      <c r="GH22" s="40" t="str">
        <f>IF(SUM(FT22:FU22,FW22:FY22,GA22)-SUM(FV22,FZ22)&gt;0,SUM(FT22:FU22,FW22:FY22,GA22)-SUM(FV22,FZ22),"")</f>
        <v/>
      </c>
      <c r="GI22" s="40" t="str">
        <f>IF(SUM(GC22,GD22,GH22)&gt;0,SUM(GC22,GD22,GH22),"")</f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>IF(SUM(GK22,GO22)&gt;0,SUM(GK22,GO22),"")</f>
        <v/>
      </c>
      <c r="HE22" s="11" t="str">
        <f>IF(SUM(GJ22:GK22,GM22:GO22,GQ22)-GL22-GP22&gt;0,SUM(GJ22:GK22,GM22:GO22,GQ22)-GL22-GP22,"")</f>
        <v/>
      </c>
      <c r="HF22" s="11" t="str">
        <f>IF(SUM(GR22:GS22,GU22)-GT22&gt;0,SUM(GR22:GS22,GU22)-GT22,"")</f>
        <v/>
      </c>
      <c r="HG22" s="11" t="str">
        <f>IF(SUM(GK22,GO22,GS22)&gt;0,SUM(GK22,GO22,GS22),"")</f>
        <v/>
      </c>
      <c r="HH22" s="11" t="str">
        <f>IF(SUM(HE22,HF22)&gt;0,SUM(HE22,HF22),"")</f>
        <v/>
      </c>
      <c r="HI22" s="11" t="str">
        <f>IF(SUM(GW22,HA22)&gt;0,SUM(GW22,HA22),"")</f>
        <v/>
      </c>
      <c r="HJ22" s="11" t="str">
        <f>IF(SUM(GV22:GW22,GY22:HA22,HC22)-SUM(GX22,HB22)&gt;0,SUM(GV22:GW22,GY22:HA22,HC22)-SUM(GX22,HB22),"")</f>
        <v/>
      </c>
      <c r="HK22" s="11" t="str">
        <f>IF(SUM(HE22,HF22,HJ22)&gt;0,SUM(HE22,HF22,HJ22),"")</f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>IF(SUM(HM22,HQ22)&gt;0,SUM(HM22,HQ22),"")</f>
        <v/>
      </c>
      <c r="IG22" s="40" t="str">
        <f>IF(SUM(HL22:HM22,HO22:HQ22,HS22)-HN22-HR22&gt;0,SUM(HL22:HM22,HO22:HQ22,HS22)-HN22-HR22,"")</f>
        <v/>
      </c>
      <c r="IH22" s="40" t="str">
        <f>IF(SUM(HT22:HU22,HW22)-HV22&gt;0,SUM(HT22:HU22,HW22)-HV22,"")</f>
        <v/>
      </c>
      <c r="II22" s="40" t="str">
        <f>IF(SUM(HM22,HQ22,HU22)&gt;0,SUM(HM22,HQ22,HU22),"")</f>
        <v/>
      </c>
      <c r="IJ22" s="40" t="str">
        <f>IF(SUM(IG22,IH22)&gt;0,SUM(IG22,IH22),"")</f>
        <v/>
      </c>
      <c r="IK22" s="40" t="str">
        <f>IF(SUM(HY22,IC22)&gt;0,SUM(HY22,IC22),"")</f>
        <v/>
      </c>
      <c r="IL22" s="40" t="str">
        <f>IF(SUM(HX22:HY22,IA22:IC22,IE22)-SUM(HZ22,ID22)&gt;0,SUM(HX22:HY22,IA22:IC22,IE22)-SUM(HZ22,ID22),"")</f>
        <v/>
      </c>
      <c r="IM22" s="40" t="str">
        <f>IF(SUM(IG22,IH22,IL22)&gt;0,SUM(IG22,IH22,IL22),"")</f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>IF(SUM(IO22,IS22)&gt;0,SUM(IO22,IS22),"")</f>
        <v/>
      </c>
      <c r="JI22" s="11" t="str">
        <f>IF(SUM(IN22:IO22,IQ22:IS22,IU22)-IP22-IT22&gt;0,SUM(IN22:IO22,IQ22:IS22,IU22)-IP22-IT22,"")</f>
        <v/>
      </c>
      <c r="JJ22" s="11" t="str">
        <f>IF(SUM(IV22:IW22,IY22)-IX22&gt;0,SUM(IV22:IW22,IY22)-IX22,"")</f>
        <v/>
      </c>
      <c r="JK22" s="11" t="str">
        <f>IF(SUM(IO22,IS22,IW22)&gt;0,SUM(IO22,IS22,IW22),"")</f>
        <v/>
      </c>
      <c r="JL22" s="11" t="str">
        <f>IF(SUM(JI22,JJ22)&gt;0,SUM(JI22,JJ22),"")</f>
        <v/>
      </c>
      <c r="JM22" s="11" t="str">
        <f>IF(SUM(JA22,JE22)&gt;0,SUM(JA22,JE22),"")</f>
        <v/>
      </c>
      <c r="JN22" s="11" t="str">
        <f>IF(SUM(IZ22:JA22,JC22:JE22,JG22)-SUM(JB22,JF22)&gt;0,SUM(IZ22:JA22,JC22:JE22,JG22)-SUM(JB22,JF22),"")</f>
        <v/>
      </c>
      <c r="JO22" s="11" t="str">
        <f>IF(SUM(JI22,JJ22,JN22)&gt;0,SUM(JI22,JJ22,JN22),"")</f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>IF(SUM(JQ22,JU22)&gt;0,SUM(JQ22,JU22),"")</f>
        <v/>
      </c>
      <c r="KK22" s="40" t="str">
        <f>IF(SUM(JP22:JQ22,JS22:JU22,JW22)-JR22-JV22&gt;0,SUM(JP22:JQ22,JS22:JU22,JW22)-JR22-JV22,"")</f>
        <v/>
      </c>
      <c r="KL22" s="40" t="str">
        <f>IF(SUM(JX22:JY22,KA22)-JZ22&gt;0,SUM(JX22:JY22,KA22)-JZ22,"")</f>
        <v/>
      </c>
      <c r="KM22" s="40" t="str">
        <f>IF(SUM(JQ22,JU22,JY22)&gt;0,SUM(JQ22,JU22,JY22),"")</f>
        <v/>
      </c>
      <c r="KN22" s="40" t="str">
        <f>IF(SUM(KK22,KL22)&gt;0,SUM(KK22,KL22),"")</f>
        <v/>
      </c>
      <c r="KO22" s="40" t="str">
        <f>IF(SUM(KC22,KG22)&gt;0,SUM(KC22,KG22),"")</f>
        <v/>
      </c>
      <c r="KP22" s="40" t="str">
        <f>IF(SUM(KB22:KC22,KE22:KG22,KI22)-SUM(KD22,KH22)&gt;0,SUM(KB22:KC22,KE22:KG22,KI22)-SUM(KD22,KH22),"")</f>
        <v/>
      </c>
      <c r="KQ22" s="40" t="str">
        <f>IF(SUM(KK22,KL22,KP22)&gt;0,SUM(KK22,KL22,KP22),"")</f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>IF(SUM(KS22,KW22)&gt;0,SUM(KS22,KW22),"")</f>
        <v/>
      </c>
      <c r="LM22" s="11" t="str">
        <f>IF(SUM(KR22:KS22,KU22:KW22,KY22)-KT22-KX22&gt;0,SUM(KR22:KS22,KU22:KW22,KY22)-KT22-KX22,"")</f>
        <v/>
      </c>
      <c r="LN22" s="11" t="str">
        <f>IF(SUM(KZ22:LA22,LC22)-LB22&gt;0,SUM(KZ22:LA22,LC22)-LB22,"")</f>
        <v/>
      </c>
      <c r="LO22" s="11" t="str">
        <f>IF(SUM(KS22,KW22,LA22)&gt;0,SUM(KS22,KW22,LA22),"")</f>
        <v/>
      </c>
      <c r="LP22" s="11" t="str">
        <f>IF(SUM(LM22,LN22)&gt;0,SUM(LM22,LN22),"")</f>
        <v/>
      </c>
      <c r="LQ22" s="11" t="str">
        <f>IF(SUM(LE22,LI22)&gt;0,SUM(LE22,LI22),"")</f>
        <v/>
      </c>
      <c r="LR22" s="11" t="str">
        <f>IF(SUM(LD22:LE22,LG22:LI22,LK22)-SUM(LF22,LJ22)&gt;0,SUM(LD22:LE22,LG22:LI22,LK22)-SUM(LF22,LJ22),"")</f>
        <v/>
      </c>
      <c r="LS22" s="11" t="str">
        <f>IF(SUM(LM22,LN22,LR22)&gt;0,SUM(LM22,LN22,LR22),"")</f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>IF(SUM(LU22,LY22)&gt;0,SUM(LU22,LY22),"")</f>
        <v/>
      </c>
      <c r="MO22" s="40" t="str">
        <f>IF(SUM(LT22:LU22,LW22:LY22,MA22)-LV22-LZ22&gt;0,SUM(LT22:LU22,LW22:LY22,MA22)-LV22-LZ22,"")</f>
        <v/>
      </c>
      <c r="MP22" s="40" t="str">
        <f>IF(SUM(MB22:MC22,ME22)-MD22&gt;0,SUM(MB22:MC22,ME22)-MD22,"")</f>
        <v/>
      </c>
      <c r="MQ22" s="40" t="str">
        <f>IF(SUM(LU22,LY22,MC22)&gt;0,SUM(LU22,LY22,MC22),"")</f>
        <v/>
      </c>
      <c r="MR22" s="40" t="str">
        <f>IF(SUM(MO22,MP22)&gt;0,SUM(MO22,MP22),"")</f>
        <v/>
      </c>
      <c r="MS22" s="40" t="str">
        <f>IF(SUM(MG22,MK22)&gt;0,SUM(MG22,MK22),"")</f>
        <v/>
      </c>
      <c r="MT22" s="40" t="str">
        <f>IF(SUM(MF22:MG22,MI22:MK22,MM22)-SUM(MH22,ML22)&gt;0,SUM(MF22:MG22,MI22:MK22,MM22)-SUM(MH22,ML22),"")</f>
        <v/>
      </c>
      <c r="MU22" s="40" t="str">
        <f>IF(SUM(MO22,MP22,MT22)&gt;0,SUM(MO22,MP22,MT22),"")</f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>IF(SUM(MW22,NA22)&gt;0,SUM(MW22,NA22),"")</f>
        <v/>
      </c>
      <c r="NQ22" s="11" t="str">
        <f>IF(SUM(MV22:MW22,MY22:NA22,NC22)-MX22-NB22&gt;0,SUM(MV22:MW22,MY22:NA22,NC22)-MX22-NB22,"")</f>
        <v/>
      </c>
      <c r="NR22" s="11" t="str">
        <f>IF(SUM(ND22:NE22,NG22)-NF22&gt;0,SUM(ND22:NE22,NG22)-NF22,"")</f>
        <v/>
      </c>
      <c r="NS22" s="11" t="str">
        <f>IF(SUM(MW22,NA22,NE22)&gt;0,SUM(MW22,NA22,NE22),"")</f>
        <v/>
      </c>
      <c r="NT22" s="11" t="str">
        <f>IF(SUM(NQ22,NR22)&gt;0,SUM(NQ22,NR22),"")</f>
        <v/>
      </c>
      <c r="NU22" s="11" t="str">
        <f>IF(SUM(NI22,NM22)&gt;0,SUM(NI22,NM22),"")</f>
        <v/>
      </c>
      <c r="NV22" s="11" t="str">
        <f>IF(SUM(NH22:NI22,NK22:NM22,NO22)-SUM(NJ22,NN22)&gt;0,SUM(NH22:NI22,NK22:NM22,NO22)-SUM(NJ22,NN22),"")</f>
        <v/>
      </c>
      <c r="NW22" s="11" t="str">
        <f>IF(SUM(NQ22,NR22,NV22)&gt;0,SUM(NQ22,NR22,NV22),"")</f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>IF(SUM(NY22,OC22)&gt;0,SUM(NY22,OC22),"")</f>
        <v/>
      </c>
      <c r="OS22" s="40" t="str">
        <f>IF(SUM(NX22:NY22,OA22:OC22,OE22)-NZ22-OD22&gt;0,SUM(NX22:NY22,OA22:OC22,OE22)-NZ22-OD22,"")</f>
        <v/>
      </c>
      <c r="OT22" s="40" t="str">
        <f>IF(SUM(OF22:OG22,OI22)-OH22&gt;0,SUM(OF22:OG22,OI22)-OH22,"")</f>
        <v/>
      </c>
      <c r="OU22" s="40" t="str">
        <f>IF(SUM(NY22,OC22,OG22)&gt;0,SUM(NY22,OC22,OG22),"")</f>
        <v/>
      </c>
      <c r="OV22" s="40" t="str">
        <f>IF(SUM(OS22,OT22)&gt;0,SUM(OS22,OT22),"")</f>
        <v/>
      </c>
      <c r="OW22" s="40" t="str">
        <f>IF(SUM(OK22,OO22)&gt;0,SUM(OK22,OO22),"")</f>
        <v/>
      </c>
      <c r="OX22" s="40" t="str">
        <f>IF(SUM(OJ22:OK22,OM22:OO22,OQ22)-SUM(OL22,OP22)&gt;0,SUM(OJ22:OK22,OM22:OO22,OQ22)-SUM(OL22,OP22),"")</f>
        <v/>
      </c>
      <c r="OY22" s="40" t="str">
        <f>IF(SUM(OS22,OT22,OX22)&gt;0,SUM(OS22,OT22,OX22),"")</f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>IF(SUM(PA22,PE22)&gt;0,SUM(PA22,PE22),"")</f>
        <v/>
      </c>
      <c r="PU22" s="11" t="str">
        <f>IF(SUM(OZ22:PA22,PC22:PE22,PG22)-PB22-PF22&gt;0,SUM(OZ22:PA22,PC22:PE22,PG22)-PB22-PF22,"")</f>
        <v/>
      </c>
      <c r="PV22" s="11" t="str">
        <f>IF(SUM(PH22:PI22,PK22)-PJ22&gt;0,SUM(PH22:PI22,PK22)-PJ22,"")</f>
        <v/>
      </c>
      <c r="PW22" s="11" t="str">
        <f>IF(SUM(PA22,PE22,PI22)&gt;0,SUM(PA22,PE22,PI22),"")</f>
        <v/>
      </c>
      <c r="PX22" s="11" t="str">
        <f>IF(SUM(PU22,PV22)&gt;0,SUM(PU22,PV22),"")</f>
        <v/>
      </c>
      <c r="PY22" s="11" t="str">
        <f>IF(SUM(PM22,PQ22)&gt;0,SUM(PM22,PQ22),"")</f>
        <v/>
      </c>
      <c r="PZ22" s="11" t="str">
        <f>IF(SUM(PL22:PM22,PO22:PQ22,PS22)-SUM(PN22,PR22)&gt;0,SUM(PL22:PM22,PO22:PQ22,PS22)-SUM(PN22,PR22),"")</f>
        <v/>
      </c>
      <c r="QA22" s="11" t="str">
        <f>IF(SUM(PU22,PV22,PZ22)&gt;0,SUM(PU22,PV22,PZ22),"")</f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>IF(SUM(QC22,QG22)&gt;0,SUM(QC22,QG22),"")</f>
        <v/>
      </c>
      <c r="QW22" s="40" t="str">
        <f>IF(SUM(QB22:QC22,QE22:QG22,QI22)-QD22-QH22&gt;0,SUM(QB22:QC22,QE22:QG22,QI22)-QD22-QH22,"")</f>
        <v/>
      </c>
      <c r="QX22" s="40" t="str">
        <f>IF(SUM(QJ22:QK22,QM22)-QL22&gt;0,SUM(QJ22:QK22,QM22)-QL22,"")</f>
        <v/>
      </c>
      <c r="QY22" s="40" t="str">
        <f>IF(SUM(QC22,QG22,QK22)&gt;0,SUM(QC22,QG22,QK22),"")</f>
        <v/>
      </c>
      <c r="QZ22" s="40" t="str">
        <f>IF(SUM(QW22,QX22)&gt;0,SUM(QW22,QX22),"")</f>
        <v/>
      </c>
      <c r="RA22" s="40" t="str">
        <f>IF(SUM(QO22,QS22)&gt;0,SUM(QO22,QS22),"")</f>
        <v/>
      </c>
      <c r="RB22" s="40" t="str">
        <f>IF(SUM(QN22:QO22,QQ22:QS22,QU22)-SUM(QP22,QT22)&gt;0,SUM(QN22:QO22,QQ22:QS22,QU22)-SUM(QP22,QT22),"")</f>
        <v/>
      </c>
      <c r="RC22" s="40" t="str">
        <f>IF(SUM(QW22,QX22,RB22)&gt;0,SUM(QW22,QX22,RB22),"")</f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>IF(SUM(RE22,RI22)&gt;0,SUM(RE22,RI22),"")</f>
        <v/>
      </c>
      <c r="RY22" s="11" t="str">
        <f>IF(SUM(RD22:RE22,RG22:RI22,RK22)-RF22-RJ22&gt;0,SUM(RD22:RE22,RG22:RI22,RK22)-RF22-RJ22,"")</f>
        <v/>
      </c>
      <c r="RZ22" s="11" t="str">
        <f>IF(SUM(RL22:RM22,RO22)-RN22&gt;0,SUM(RL22:RM22,RO22)-RN22,"")</f>
        <v/>
      </c>
      <c r="SA22" s="11" t="str">
        <f>IF(SUM(RE22,RI22,RM22)&gt;0,SUM(RE22,RI22,RM22),"")</f>
        <v/>
      </c>
      <c r="SB22" s="11" t="str">
        <f>IF(SUM(RY22,RZ22)&gt;0,SUM(RY22,RZ22),"")</f>
        <v/>
      </c>
      <c r="SC22" s="11" t="str">
        <f>IF(SUM(RQ22,RU22)&gt;0,SUM(RQ22,RU22),"")</f>
        <v/>
      </c>
      <c r="SD22" s="11" t="str">
        <f>IF(SUM(RP22:RQ22,RS22:RU22,RW22)-SUM(RR22,RV22)&gt;0,SUM(RP22:RQ22,RS22:RU22,RW22)-SUM(RR22,RV22),"")</f>
        <v/>
      </c>
      <c r="SE22" s="11" t="str">
        <f>IF(SUM(RY22,RZ22,SD22)&gt;0,SUM(RY22,RZ22,SD22),"")</f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>IF(SUM(SG22,SK22)&gt;0,SUM(SG22,SK22),"")</f>
        <v/>
      </c>
      <c r="TA22" s="40" t="str">
        <f>IF(SUM(SF22:SG22,SI22:SK22,SM22)-SH22-SL22&gt;0,SUM(SF22:SG22,SI22:SK22,SM22)-SH22-SL22,"")</f>
        <v/>
      </c>
      <c r="TB22" s="40" t="str">
        <f>IF(SUM(SN22:SO22,SQ22)-SP22&gt;0,SUM(SN22:SO22,SQ22)-SP22,"")</f>
        <v/>
      </c>
      <c r="TC22" s="40" t="str">
        <f>IF(SUM(SG22,SK22,SO22)&gt;0,SUM(SG22,SK22,SO22),"")</f>
        <v/>
      </c>
      <c r="TD22" s="40" t="str">
        <f>IF(SUM(TA22,TB22)&gt;0,SUM(TA22,TB22),"")</f>
        <v/>
      </c>
      <c r="TE22" s="40" t="str">
        <f>IF(SUM(SS22,SW22)&gt;0,SUM(SS22,SW22),"")</f>
        <v/>
      </c>
      <c r="TF22" s="40" t="str">
        <f>IF(SUM(SR22:SS22,SU22:SW22,SY22)-SUM(ST22,SX22)&gt;0,SUM(SR22:SS22,SU22:SW22,SY22)-SUM(ST22,SX22),"")</f>
        <v/>
      </c>
      <c r="TG22" s="40" t="str">
        <f>IF(SUM(TA22,TB22,TF22)&gt;0,SUM(TA22,TB22,TF22),"")</f>
        <v/>
      </c>
      <c r="TH22" s="26">
        <f>IF($CS22="P",BY22,(BY22+AV22)/2)</f>
        <v>18.149999999999999</v>
      </c>
      <c r="TI22" s="26">
        <f>IF($CS22="P",BZ22,(BZ22+AW22)/2)</f>
        <v>5.1999999999999993</v>
      </c>
      <c r="TJ22" s="26">
        <f>IF($CS22="P",CA22,(CA22+AX22)/2)</f>
        <v>0.6</v>
      </c>
      <c r="TK22" s="26">
        <f>IF($CS22="P",CB22,(CB22+AY22)/2)</f>
        <v>0</v>
      </c>
      <c r="TL22" s="26">
        <f>IF($CS22="P",CC22,(CC22+AZ22)/2)</f>
        <v>17.149999999999999</v>
      </c>
      <c r="TM22" s="26">
        <f>IF($CS22="P",CD22,(CD22+BA22)/2)</f>
        <v>5.1999999999999993</v>
      </c>
      <c r="TN22" s="26">
        <f>IF($CS22="P",CE22,(CE22+BB22)/2)</f>
        <v>0.5</v>
      </c>
      <c r="TO22" s="26">
        <f>IF($CS22="P",CF22,(CF22+BC22)/2)</f>
        <v>0</v>
      </c>
      <c r="TP22" s="26">
        <f>IF($CS22="P",CG22,(CG22+BD22)/2)</f>
        <v>0</v>
      </c>
      <c r="TQ22" s="26">
        <f>IF($CS22="P",CH22,(CH22+BE22)/2)</f>
        <v>0</v>
      </c>
      <c r="TR22" s="26">
        <f>IF($CS22="P",CI22,(CI22+BF22)/2)</f>
        <v>0</v>
      </c>
      <c r="TS22" s="26">
        <f>IF($CS22="P",CJ22,(CJ22+BG22)/2)</f>
        <v>0</v>
      </c>
      <c r="TT22" s="26">
        <f>IF($CS22="P",CK22,(CK22+BH22)/2)</f>
        <v>9.15</v>
      </c>
      <c r="TU22" s="26">
        <f>IF($CS22="P",CL22,(CL22+BI22)/2)</f>
        <v>2.6</v>
      </c>
      <c r="TV22" s="26">
        <f>IF($CS22="P",CM22,(CM22+BJ22)/2)</f>
        <v>0.4</v>
      </c>
      <c r="TW22" s="26">
        <f>IF($CS22="P",CN22,(CN22+BK22)/2)</f>
        <v>0</v>
      </c>
      <c r="TX22" s="26">
        <f>IF($CS22="P",CO22,(CO22+BL22)/2)</f>
        <v>9.1</v>
      </c>
      <c r="TY22" s="26">
        <f>IF($CS22="P",CP22,(CP22+BM22)/2)</f>
        <v>2.2000000000000002</v>
      </c>
      <c r="TZ22" s="26">
        <f>IF($CS22="P",CQ22,(CQ22+BN22)/2)</f>
        <v>0.1</v>
      </c>
      <c r="UA22" s="26">
        <f>IF($CS22="P",CR22,(CR22+BO22)/2)</f>
        <v>0</v>
      </c>
      <c r="UB22" s="28" t="s">
        <v>53</v>
      </c>
      <c r="UC22" s="11">
        <f>IF(SUM(TI22,TM22)&gt;0,SUM(TI22,TM22),"")</f>
        <v>10.399999999999999</v>
      </c>
      <c r="UD22" s="11">
        <f>IF(SUM(TH22:TI22,TK22:TM22,TO22)-TJ22-TN22&gt;0,SUM(TH22:TI22,TK22:TM22,TO22)-TJ22-TN22,"")</f>
        <v>44.6</v>
      </c>
      <c r="UE22" s="11" t="str">
        <f>IF(SUM(TP22:TQ22,TS22)-TR22&gt;0,SUM(TP22:TQ22,TS22)-TR22,"")</f>
        <v/>
      </c>
      <c r="UF22" s="11">
        <f>IF(SUM(TI22,TM22,TQ22)&gt;0,SUM(TI22,TM22,TQ22),"")</f>
        <v>10.399999999999999</v>
      </c>
      <c r="UG22" s="11">
        <f>IF(SUM(UD22,UE22)&gt;0,SUM(UD22,UE22),"")</f>
        <v>44.6</v>
      </c>
      <c r="UH22" s="11">
        <f>IF(SUM(TU22,TY22)&gt;0,SUM(TU22,TY22),"")</f>
        <v>4.8000000000000007</v>
      </c>
      <c r="UI22" s="11">
        <f>IF(SUM(TT22:TU22,TW22:TY22,UA22)-SUM(TV22,TZ22)&gt;0,SUM(TT22:TU22,TW22:TY22,UA22)-SUM(TV22,TZ22),"")</f>
        <v>22.55</v>
      </c>
      <c r="UJ22" s="11">
        <f>IF(SUM(UD22,UE22,UI22)&gt;0,SUM(UD22,UE22,UI22),"")</f>
        <v>67.150000000000006</v>
      </c>
    </row>
    <row r="23" spans="1:556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151</v>
      </c>
      <c r="C23" s="4" t="s">
        <v>5</v>
      </c>
      <c r="D23" s="4">
        <v>1999</v>
      </c>
      <c r="E23" s="9">
        <f>SUM(J23:P23)+SUM(J23:M23)*0.0000001+SUM(J23)*0.0000000000001</f>
        <v>133.90000872000465</v>
      </c>
      <c r="F23" s="3" t="str">
        <f>IF(OR(AND(AN23&gt;=AU$29,AO23&gt;=AU$33,AN23&lt;&gt;"",AM23=""),AND(AS23&gt;=AU$29,AT23&gt;=AU$33,AS23&lt;&gt;"",AM23=""),AND(BQ23&gt;=BX$29,BR23&gt;=BX$33,BQ23&lt;&gt;"",BP23=""),AND(BV23&gt;=BX$29,BW23&gt;=BX$33,BV23&lt;&gt;"",BP23=""),AND(CT23&gt;=DA$29,CU23&gt;=DA$33,CT23&lt;&gt;"",CS23=""),AND(CY23&gt;=DA$29,CZ23&gt;=DA$33,CY23&lt;&gt;""),AND(DX23&gt;=EE$29,DY23&gt;=EE$33,DX23&lt;&gt;""),AND(EC23&gt;=EE$29,ED23&gt;=EE$33,EC23&lt;&gt;""),AND(EZ23&gt;=FG$29,FA23&gt;=FG$33,EZ23&lt;&gt;""),AND(FE23&gt;=FG$29,FF23&gt;=FG$33,FE23&lt;&gt;""),AND(GB23&gt;=GI$29,GC23&gt;=GI$33,GB23&lt;&gt;""),AND(GG23&gt;=GI$29,GH23&gt;=GI$33,GG23&lt;&gt;""),AND(HD23&gt;=HK$29,HE23&gt;=HK$33,HD23&lt;&gt;""),AND(HI23&gt;=HK$29,HJ23&gt;=HK$33,HI23&lt;&gt;""),AND(IF23&gt;=IM$29,IG23&gt;=IM$33,IF23&lt;&gt;""),AND(IK23&gt;=IM$29,IL23&gt;=IM$33,IK23&lt;&gt;""),AND(JH23&gt;=JO$29,JI23&gt;=JO$33,JH23&lt;&gt;""),AND(JM23&gt;=JO$29,JN23&gt;=JO$33,JM23&lt;&gt;""),AND(KJ23&gt;=KQ$29,KK23&gt;=KQ$33,KJ23&lt;&gt;""),AND(KO23&gt;=KQ$29,KP23&gt;=KQ$33,KO23&lt;&gt;""),AND(LL23&gt;=LS$29,LM23&gt;=LS$33,LL23&lt;&gt;""),AND(LQ23&gt;=LS$29,LR23&gt;=LS$33,LQ23&lt;&gt;""),AND(MN23&gt;=MU$29,MO23&gt;=MU$33,MN23&lt;&gt;""),AND(MS23&gt;=MU$29,MT23&gt;=MU$33,MS23&lt;&gt;""),AND(NP23&gt;=NW$29,NQ23&gt;=NW$33,NP23&lt;&gt;""),AND(NU23&gt;=NW$29,NV23&gt;=NW$33,NU23&lt;&gt;""),AND(OR23&gt;=OY$29,OS23&gt;=OY$33,OR23&lt;&gt;""),AND(OW23&gt;=OY$29,OX23&gt;=OY$33,OW23&lt;&gt;""),AND(PT23&gt;=QA$29,PU23&gt;=QA$33,PT23&lt;&gt;""),AND(PY23&gt;=QA$29,PZ23&gt;=QA$33,PY23&lt;&gt;""),AND(QV23&gt;=RC$29,QW23&gt;=RC$33,QV23&lt;&gt;""),AND(RA23&gt;=RC$29,RB23&gt;=RC$33,RA23&lt;&gt;""),AND(RX23&gt;=SE$29,RY23&gt;=SE$33,RX23&lt;&gt;""),AND(SC23&gt;=SE$29,SD23&gt;=SE$33,SC23&lt;&gt;""),AND(SZ23&gt;=TG$29,TA23&gt;=TG$33,SZ23&lt;&gt;""),AND(TF23&gt;=TG$29,TG23&gt;=TG$33,TF23&lt;&gt;"")),"P","")</f>
        <v/>
      </c>
      <c r="G23" s="3" t="str">
        <f>IF(OR(AND(AO23&gt;=AU$33,AO23&lt;&gt;"",AM23=""),AND(AT23&gt;=AU$33,AT23&lt;&gt;"",AM23=""),AND(BR23&gt;=BX$33,BR23&lt;&gt;"",BP23=""),AND(BW23&gt;=BX$33,BW23&lt;&gt;"",BP23=""),AND(CU23&gt;=DA$33,CU23&lt;&gt;"",CS23=""),AND(CZ23&gt;=DA$33,CZ23&lt;&gt;"",CS23=""),AND(DY23&gt;=EE$33,DY23&lt;&gt;""),AND(ED23&gt;=EE$33,ED23&lt;&gt;""),AND(FA23&gt;=FG$33,FA23&lt;&gt;""),AND(FF23&gt;=FG$33,FF23&lt;&gt;""),AND(GC23&gt;=GI$33,GC23&lt;&gt;""),AND(GH23&gt;=GI$33,GH23&lt;&gt;""),AND(HE23&gt;=HK$33,HE23&lt;&gt;""),AND(HJ23&gt;=HK$33,HJ23&lt;&gt;""),AND(IG23&gt;=IM$33,IG23&lt;&gt;""),AND(IL23&gt;=IM$33,IL23&lt;&gt;""),AND(JI23&gt;=JO$33,JI23&lt;&gt;""),AND(JN23&gt;=JO$33,JN23&lt;&gt;""),AND(KK23&gt;=KQ$33,KK23&lt;&gt;""),AND(KP23&gt;=KQ$33,KP23&lt;&gt;""),AND(LM23&gt;=LS$33,LM23&lt;&gt;""),AND(LR23&gt;=LS$33,LR23&lt;&gt;""),AND(MO23&gt;=MU$33,MO23&lt;&gt;""),AND(MT23&gt;=MU$33,MT23&lt;&gt;""),AND(NQ23&gt;=NW$33,NQ23&lt;&gt;""),AND(NV23&gt;=NW$33,NV23&lt;&gt;""),AND(OS23&gt;=OY$33,OS23&lt;&gt;""),AND(OX23&gt;=OY$33,OX23&lt;&gt;""),AND(PU23&gt;=QA$33,PU23&lt;&gt;""),AND(PZ23&gt;=QA$33,PZ23&lt;&gt;""),AND(QW23&gt;=RC$33,QW23&lt;&gt;""),AND(RB23&gt;=RC$33,RB23&lt;&gt;""),AND(RY23&gt;=SE$33,RY23&lt;&gt;""),AND(SD23&gt;=SE$33,SD23&lt;&gt;""),AND(TA23&gt;=TG$33,TA23&lt;&gt;""),AND(TG23&gt;=TG$33,TG23&lt;&gt;"")),"P","")</f>
        <v/>
      </c>
      <c r="H23" s="36" t="str">
        <f>IF(AND(G23="P",F23=""),"No DD",IF(OR(AND(AQ23&gt;=AU$32,AR23&gt;=AU$36,AQ23&lt;&gt;"",AM23=""),AND(AS23&gt;=AU$32,AT23&gt;=AU$36,AS23&lt;&gt;"",AM23=""),AND(BT23&gt;=BX$32,BU23&gt;=BX$36,BT23&lt;&gt;"",BP23=""),AND(BV23&gt;=BX$32,BW23&gt;=BX$36,BV23&lt;&gt;"",BP23=""),AND(CW23&gt;=DA$32,CX23&gt;=DA$36,CW23&lt;&gt;"",CS23=""),AND(CY23&gt;=DA$32,CZ23&gt;=DA$36,CY23&lt;&gt;"",CS23=""),AND(EA23&gt;=EE$32,EB23&gt;=EE$36,EA23&lt;&gt;""),AND(EC23&gt;=EE$32,ED23&gt;=EE$36,EC23&lt;&gt;""),AND(FC23&gt;=FG$32,FD23&gt;=FG$36,FC23&lt;&gt;""),AND(FE23&gt;=FG$32,FF23&gt;=FG$36,FE23&lt;&gt;""),AND(GE23&gt;=GI$32,GF23&gt;=GI$36,GE23&lt;&gt;""),AND(GG23&gt;=GI$32,GH23&gt;=GI$36,GG23&lt;&gt;""),AND(HG23&gt;=HK$32,HH23&gt;=HK$36,HG23&lt;&gt;""),AND(HI23&gt;=HK$32,HJ23&gt;=HK$36,HI23&lt;&gt;""),AND(II23&gt;=IM$32,IJ23&gt;=IM$36,II23&lt;&gt;""),AND(IK23&gt;=IM$32,IL23&gt;=IM$36,IK23&lt;&gt;""),AND(JK23&gt;=JO$32,JL23&gt;=JO$36,JK23&lt;&gt;""),AND(JM23&gt;=JO$32,JN23&gt;=JO$36,JM23&lt;&gt;""),AND(KM23&gt;=KQ$32,KN23&gt;=KQ$36,KM23&lt;&gt;""),AND(KO23&gt;=KQ$32,KP23&gt;=KQ$36,KO23&lt;&gt;""),AND(LO23&gt;=LS$32,LP23&gt;=LS$36,LO23&lt;&gt;""),AND(LQ23&gt;=LS$32,LR23&gt;=LS$36,LQ23&lt;&gt;""),AND(MQ23&gt;=MU$32,MR23&gt;=MU$36,MQ23&lt;&gt;""),AND(MS23&gt;=MU$32,MT23&gt;=MU$36,MS23&lt;&gt;""),AND(NS23&gt;=NW$32,NT23&gt;=NW$36,NS23&lt;&gt;""),AND(NU23&gt;=NW$32,NV23&gt;=NW$36,NU23&lt;&gt;""),AND(OU23&gt;=OY$32,OV23&gt;=OY$36,OU23&lt;&gt;""),AND(OW23&gt;=OY$32,OX23&gt;=OY$36,OW23&lt;&gt;""),AND(PW23&gt;=QA$32,PX23&gt;=QA$36,PW23&lt;&gt;""),AND(PY23&gt;=QA$32,PZ23&gt;=QA$36,PY23&lt;&gt;""),AND(QY23&gt;=RC$32,QZ23&gt;=RC$36,QY23&lt;&gt;""),AND(RA23&gt;=RC$32,RB23&gt;=RC$36,RA23&lt;&gt;""),AND(SA23&gt;=SE$32,SB23&gt;=SE$36,SA23&lt;&gt;""),AND(SC23&gt;=SE$32,SD23&gt;=SE$36,SC23&lt;&gt;""),AND(TC23&gt;=TG$32,TD23&gt;=TG$36,TC23&lt;&gt;""),AND(TE23&gt;=TG$32,TF23&gt;=TG$36,TE23&lt;&gt;"")),"Merit",IF(OR(AND(AQ23&gt;=AU$31,AR23&gt;=AU$35,AQ23&lt;&gt;"",AM23=""),AND(AS23&gt;=AU$31,AT23&gt;=AU$35,AS23&lt;&gt;"",AM23=""),AND(BT23&gt;=BX$31,BU23&gt;=BX$35,BT23&lt;&gt;"",BP23=""),AND(BV23&gt;=BX$31,BW23&gt;=BX$35,BV23&lt;&gt;"",BP23=""),AND(CW23&gt;=DA$31,CX23&gt;=DA$35,CW23&lt;&gt;"",CS23=""),AND(CY23&gt;=DA$31,CZ23&gt;=DA$35,CY23&lt;&gt;"",CS23=""),AND(EA23&gt;=EE$31,EB23&gt;=EE$35,EA23&lt;&gt;""),AND(EC23&gt;=EE$31,ED23&gt;=EE$35,EC23&lt;&gt;""),AND(FC23&gt;=FG$31,FD23&gt;=FG$35,FC23&lt;&gt;""),AND(FE23&gt;=FG$31,FF23&gt;=FG$35,FE23&lt;&gt;""),AND(GE23&gt;=GI$31,GF23&gt;=GI$35,GE23&lt;&gt;""),AND(GG23&gt;=GI$31,GH23&gt;=GI$35,GG23&lt;&gt;""),AND(HG23&gt;=HK$31,HH23&gt;=HK$35,HG23&lt;&gt;""),AND(HI23&gt;=HK$31,HJ23&gt;=HK$35,HI23&lt;&gt;""),AND(II23&gt;=IM$31,IJ23&gt;=IM$35,II23&lt;&gt;""),AND(IK23&gt;=IM$31,IL23&gt;=IM$35,IK23&lt;&gt;""),AND(JK23&gt;=JO$31,JL23&gt;=JO$35,JK23&lt;&gt;""),AND(JM23&gt;=JO$31,JN23&gt;=JO$35,JM23&lt;&gt;""),AND(KM23&gt;=KQ$31,KN23&gt;=KQ$35,KM23&lt;&gt;""),AND(KO23&gt;=KQ$31,KP23&gt;=KQ$35,KO23&lt;&gt;""),AND(LO23&gt;=LS$31,LP23&gt;=LS$35,LO23&lt;&gt;""),AND(LQ23&gt;=LS$31,LR23&gt;=LS$35,LQ23&lt;&gt;""),AND(MQ23&gt;=MU$31,MR23&gt;=MU$35,MQ23&lt;&gt;""),AND(MS23&gt;=MU$31,MT23&gt;=MU$35,MS23&lt;&gt;""),AND(NS23&gt;=NW$31,NT23&gt;=NW$35,NS23&lt;&gt;""),AND(NU23&gt;=NW$31,NV23&gt;=NW$35,NU23&lt;&gt;""),AND(OU23&gt;=OY$31,OV23&gt;=OY$35,OU23&lt;&gt;""),AND(OW23&gt;=OY$31,OX23&gt;=OY$35,OW23&lt;&gt;""),AND(PW23&gt;=QA$31,PX23&gt;=QA$35,PW23&lt;&gt;""),AND(PY23&gt;=QA$31,PZ23&gt;=QA$35,PY23&lt;&gt;""),AND(QY23&gt;=RC$31,QZ23&gt;=RC$35,QY23&lt;&gt;""),AND(RA23&gt;=RC$31,RB23&gt;=RC$35,RA23&lt;&gt;""),AND(SA23&gt;=SE$31,SB23&gt;=SE$35,SA23&lt;&gt;""),AND(SC23&gt;=SE$31,SD23&gt;=SE$35,SC23&lt;&gt;""),AND(TC23&gt;=TG$31,TD23&gt;=TG$35,TC23&lt;&gt;""),AND(TE23&gt;=TG$31,TF23&gt;=TG$35,TE23&lt;&gt;"")),"Excellence",IF(I23="P","Worlds Team",IF(F23="P","National Team","")))))</f>
        <v/>
      </c>
      <c r="I23" s="3" t="str">
        <f>IF(OR(AND(AQ23&gt;=AU$30,AR23&gt;=AU$34,AQ23&lt;&gt;"",AM23=""),AND(AS23&gt;=AU$30,AT23&gt;=AU$34,AS23&lt;&gt;"",AM23=""),AND(BT23&gt;=BX$30,BU23&gt;=BX$34,BT23&lt;&gt;"",BP23=""),AND(BV23&gt;=BX$30,BW23&gt;=BX$34,BV23&lt;&gt;"",BP23=""),AND(CW23&gt;=DA$30,CX23&gt;=DA$34,CW23&lt;&gt;"",CS23=""),AND(CY23&gt;=DA$30,CZ23&gt;=DA$34,CY23&lt;&gt;"",CS23=""),AND(EA23&gt;=EE$30,EB23&gt;=EE$34,EA23&lt;&gt;""),AND(EC23&gt;=EE$30,ED23&gt;=EE$34,EC23&lt;&gt;""),AND(FC23&gt;=FG$30,FD23&gt;=FG$34,FC23&lt;&gt;""),AND(FE23&gt;=FG$30,FF23&gt;=FG$34,FE23&lt;&gt;""),AND(GE23&gt;=GI$30,GF23&gt;=GI$34,GE23&lt;&gt;""),AND(GG23&gt;=GI$30,GH23&gt;=GI$34,GG23&lt;&gt;""),AND(HG23&gt;=HK$30,HH23&gt;=HK$34,HG23&lt;&gt;""),AND(HI23&gt;=HK$30,HJ23&gt;=HK$34,HI23&lt;&gt;""),AND(II23&gt;=IM$30,IJ23&gt;=IM$34,II23&lt;&gt;""),AND(IK23&gt;=IM$30,IL23&gt;=IM$34,IK23&lt;&gt;""),AND(JK23&gt;=JO$30,JL23&gt;=JO$34,JK23&lt;&gt;""),AND(JM23&gt;=JO$30,JN23&gt;=JO$34,JM23&lt;&gt;""),AND(KM23&gt;=KQ$30,KN23&gt;=KQ$34,KM23&lt;&gt;""),AND(KO23&gt;=KQ$30,KP23&gt;=KQ$34,KO23&lt;&gt;""),AND(LO23&gt;=LS$30,LP23&gt;=LS$34,LO23&lt;&gt;""),AND(LQ23&gt;=LS$30,LR23&gt;=LS$34,LQ23&lt;&gt;""),AND(MQ23&gt;=MU$30,MR23&gt;=MU$34,MQ23&lt;&gt;""),AND(MS23&gt;=MU$30,MT23&gt;=MU$34,MS23&lt;&gt;""),AND(NS23&gt;=NW$30,NT23&gt;=NW$34,NS23&lt;&gt;""),AND(NU23&gt;=NW$30,NV23&gt;=NW$34,NU23&lt;&gt;""),AND(OU23&gt;=OY$30,OV23&gt;=OY$34,OU23&lt;&gt;""),AND(OW23&gt;=OY$30,OX23&gt;=OY$34,OW23&lt;&gt;""),AND(PW23&gt;=QA$30,PX23&gt;=QA$34,PW23&lt;&gt;""),AND(PY23&gt;=QA$30,PZ23&gt;=QA$34,PY23&lt;&gt;""),AND(QY23&gt;=RC$30,QZ23&gt;=RC$34,QY23&lt;&gt;""),AND(RA23&gt;=RC$30,RB23&gt;=RC$34,RA23&lt;&gt;""),AND(SA23&gt;=SE$30,SB23&gt;=SE$34,SA23&lt;&gt;""),AND(SC23&gt;=SE$30,SD23&gt;=SE$34,SC23&lt;&gt;""),AND(TC23&gt;=TG$30,TD23&gt;=TG$34,TC23&lt;&gt;""),AND(TE23&gt;=TG$30,TF23&gt;=TG$34,TE23&lt;&gt;"")),"P","")</f>
        <v/>
      </c>
      <c r="J23" s="8">
        <f>IF(COUNT(AO23,BR23,CU23)&gt;0,LARGE((AO23,BR23,CU23),1),0)</f>
        <v>46.2</v>
      </c>
      <c r="K23" s="8" t="str">
        <f>IF(J23=0,"",IF(J23=CU23,$BY$1,IF(J23=BR23,$AV$1,IF(J23=AO23,$S$1,""))))</f>
        <v>2024 3rd Domestic Trial</v>
      </c>
      <c r="L23" s="8">
        <f>IF(COUNT(AO23,BR23,CU23)&gt;1,LARGE((AO23,BR23,CU23),2),0)</f>
        <v>41</v>
      </c>
      <c r="M23" s="8" t="str">
        <f>IF(K23=0,"",IF(AND(L23=J23,L23=AO23,K23=BR23),$S$1,IF(AND(L23=J23,L23=AO23,L23=CU23),$S$1,IF(AND(L23=J23,L23=CU23,L23=BR23),$AV$1,IF(L23=CU23,$BY$1,IF(L23=BR23,$AV$1,IF(L23=AO23,$S$1,"")))))))</f>
        <v>2025 Elite Canada</v>
      </c>
      <c r="N23" s="8">
        <f>IF(MAX(AT23,BW23,CZ23)&gt;0,MAX(AT23,BW23,CZ23),0)</f>
        <v>46.699999999999996</v>
      </c>
      <c r="O23" s="8" t="str">
        <f>IF(N23=0,"",IF(N23=CZ23,$BY$1,IF(N23=BW23,$AV$1,IF(N23=AT23,$S$1,""))))</f>
        <v>2024 3rd Domestic Trial</v>
      </c>
      <c r="P23" s="8" t="str">
        <f>IF(MAX(DB23:DC23)&gt;0,MAX(DB23:DC23),"")</f>
        <v/>
      </c>
      <c r="Q23" s="11" t="str">
        <f>IF(P23="","",IF(P23=DB23,"("&amp;DB$2&amp;")",IF(P23=DC23,"("&amp;DC$2&amp;")")))</f>
        <v/>
      </c>
      <c r="R23" s="8" t="str">
        <f>IF(P23="","",IF(P23=DB23,IF(P23+IF(L23="",0,L23)=TA23,$SF$1,IF(P23+IF(L23="",0,L23)=RY23,$RD$1,IF(P23+IF(L23="",0,L23)=QW23,$QB$1,IF(P23+IF(L23="",0,L23)=PU23,$OZ$1,IF(P23+IF(L23="",0,L23)=OS23,$NX$1,IF(P23+IF(L23="",0,L23)=NQ23,$MV$1,IF(P23+IF(L23="",0,L23)=MO23,$LT$1,IF(P23+IF(L23="",0,L23)=LM23,$KR$1,IF(P23+IF(L23="",0,L23)=KK23,$JP$1,IF(P23+IF(L23="",0,L23)=JI23,$IN$1,IF(P23+IF(L23="",0,L23)=IG23,$HL$1,IF(P23+IF(L23="",0,L23)=HE23,$GJ$1,IF(P23+IF(L23="",0,L23)=GC23,$FH$1,IF(P23+IF(L23="",0,L23)=FA23,$EF$1,IF(P23+IF(L23="",0,L23)=DY23,$DD$1))))))))))))))),IF(P23=DC23,IF(P23+IF(N23="",0,N23)=TF23,$SF$1,IF(P23+IF(N23="",0,N23)=SD23,$RD$1,IF(P23+IF(N23="",0,N23)=RB23,$QB$1,IF(P23+IF(N23="",0,N23)=PZ23,$OZ$1,IF(P23+IF(N23="",0,N23)=OX23,$NX$1,IF(P23+IF(N23="",0,N23)=NV23,$MV$1,IF(P23+IF(N23="",0,N23)=MT23,$LT$1,IF(P23+IF(N23="",0,N23)=LR23,$KR$1,IF(P23+IF(N23="",0,N23)=KP23,$JP$1,IF(P23+IF(N23="",0,N23)=JN23,$IN$1,IF(P23+IF(N23="",0,N23)=IL23,$HL$1,IF(P23+IF(N23="",0,N23)=HJ23,$GJ$1,IF(P23+IF(N23="",0,N23)=GH23,$FH$1,IF(P23+IF(N23="",0,N23)=FF23,$EF$1,IF(P23+IF(N23="",0,N23)=ED23,$DD$1))))))))))))))))))</f>
        <v/>
      </c>
      <c r="S23" s="19">
        <v>18.3</v>
      </c>
      <c r="T23" s="19">
        <v>5.2</v>
      </c>
      <c r="U23" s="19">
        <v>0.2</v>
      </c>
      <c r="V23" s="19">
        <v>0</v>
      </c>
      <c r="W23" s="19">
        <v>18.5</v>
      </c>
      <c r="X23" s="19">
        <v>5.2</v>
      </c>
      <c r="Y23" s="19">
        <v>0.8</v>
      </c>
      <c r="Z23" s="19">
        <v>0</v>
      </c>
      <c r="AA23" s="19">
        <v>18.3</v>
      </c>
      <c r="AB23" s="19">
        <v>4.4000000000000004</v>
      </c>
      <c r="AC23" s="19">
        <v>0.2</v>
      </c>
      <c r="AD23" s="19">
        <v>0</v>
      </c>
      <c r="AE23" s="19">
        <v>18.399999999999999</v>
      </c>
      <c r="AF23" s="19">
        <v>5.2</v>
      </c>
      <c r="AG23" s="19">
        <v>0</v>
      </c>
      <c r="AH23" s="19">
        <v>0</v>
      </c>
      <c r="AI23" s="19">
        <v>18.5</v>
      </c>
      <c r="AJ23" s="19">
        <v>5.2</v>
      </c>
      <c r="AK23" s="19">
        <v>0.6</v>
      </c>
      <c r="AL23" s="19">
        <v>0</v>
      </c>
      <c r="AM23" s="27"/>
      <c r="AN23" s="40">
        <f>IF(SUM(T23,X23)&gt;0,SUM(T23,X23),"")</f>
        <v>10.4</v>
      </c>
      <c r="AO23" s="40">
        <f>IF(SUM(S23:T23,V23:X23,Z23)-U23-Y23&gt;0,SUM(S23:T23,V23:X23,Z23)-U23-Y23,"")</f>
        <v>46.2</v>
      </c>
      <c r="AP23" s="40">
        <f>IF(SUM(AA23:AB23,AD23)-AC23&gt;0,SUM(AA23:AB23,AD23)-AC23,"")</f>
        <v>22.500000000000004</v>
      </c>
      <c r="AQ23" s="40">
        <f>IF(SUM(T23,X23,AB23)&gt;0,SUM(T23,X23,AB23),"")</f>
        <v>14.8</v>
      </c>
      <c r="AR23" s="40">
        <f>IF(SUM(AO23,AP23)&gt;0,SUM(AO23,AP23),"")</f>
        <v>68.7</v>
      </c>
      <c r="AS23" s="40">
        <f>IF(SUM(AF23,AJ23)&gt;0,SUM(AF23,AJ23),"")</f>
        <v>10.4</v>
      </c>
      <c r="AT23" s="40">
        <f>IF(SUM(AE23:AF23,AH23:AJ23,AL23)-SUM(AG23,AK23)&gt;0,SUM(AE23:AF23,AH23:AJ23,AL23)-SUM(AG23,AK23),"")</f>
        <v>46.699999999999996</v>
      </c>
      <c r="AU23" s="40">
        <f>IF(SUM(AO23,AP23,AT23)&gt;0,SUM(AO23,AP23,AT23),"")</f>
        <v>115.4</v>
      </c>
      <c r="AV23" s="18">
        <v>15.2</v>
      </c>
      <c r="AW23" s="18">
        <v>2.4</v>
      </c>
      <c r="AX23" s="18">
        <v>0</v>
      </c>
      <c r="AY23" s="18">
        <v>0</v>
      </c>
      <c r="AZ23" s="18">
        <v>18.399999999999999</v>
      </c>
      <c r="BA23" s="18">
        <v>5.6</v>
      </c>
      <c r="BB23" s="18">
        <v>0.6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>IF(SUM(AW23,BA23)&gt;0,SUM(AW23,BA23),"")</f>
        <v>8</v>
      </c>
      <c r="BR23" s="11">
        <f>IF(SUM(AV23:AW23,AY23:BA23,BC23)-AX23-BB23&gt;0,SUM(AV23:AW23,AY23:BA23,BC23)-AX23-BB23,"")</f>
        <v>41</v>
      </c>
      <c r="BS23" s="11" t="str">
        <f>IF(SUM(BD23:BE23,BG23)-BF23&gt;0,SUM(BD23:BE23,BG23)-BF23,"")</f>
        <v/>
      </c>
      <c r="BT23" s="11">
        <f>IF(SUM(AW23,BA23,BE23)&gt;0,SUM(AW23,BA23,BE23),"")</f>
        <v>8</v>
      </c>
      <c r="BU23" s="11">
        <f>IF(SUM(BR23,BS23)&gt;0,SUM(BR23,BS23),"")</f>
        <v>41</v>
      </c>
      <c r="BV23" s="11" t="str">
        <f>IF(SUM(BI23,BM23)&gt;0,SUM(BI23,BM23),"")</f>
        <v/>
      </c>
      <c r="BW23" s="11" t="str">
        <f>IF(SUM(BH23:BI23,BK23:BM23,BO23)-SUM(BJ23,BN23)&gt;0,SUM(BH23:BI23,BK23:BM23,BO23)-SUM(BJ23,BN23),"")</f>
        <v/>
      </c>
      <c r="BX23" s="11">
        <f>IF(SUM(BR23,BS23,BW23)&gt;0,SUM(BR23,BS23,BW23),"")</f>
        <v>41</v>
      </c>
      <c r="BY23" s="19">
        <v>16.2</v>
      </c>
      <c r="BZ23" s="19">
        <v>4.4000000000000004</v>
      </c>
      <c r="CA23" s="19">
        <v>1.4</v>
      </c>
      <c r="CB23" s="19">
        <v>0</v>
      </c>
      <c r="CC23" s="19">
        <v>0</v>
      </c>
      <c r="CD23" s="19">
        <v>0</v>
      </c>
      <c r="CE23" s="19">
        <v>0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>IF(SUM(BZ23,CD23)&gt;0,SUM(BZ23,CD23),"")</f>
        <v>4.4000000000000004</v>
      </c>
      <c r="CU23" s="40">
        <f>IF(SUM(BY23:BZ23,CB23:CD23,CF23)-CA23-CE23&gt;0,SUM(BY23:BZ23,CB23:CD23,CF23)-CA23-CE23,"")</f>
        <v>19.200000000000003</v>
      </c>
      <c r="CV23" s="40" t="str">
        <f>IF(SUM(CG23:CH23,CJ23)-CI23&gt;0,SUM(CG23:CH23,CJ23)-CI23,"")</f>
        <v/>
      </c>
      <c r="CW23" s="40">
        <f>IF(SUM(BZ23,CD23,CH23)&gt;0,SUM(BZ23,CD23,CH23),"")</f>
        <v>4.4000000000000004</v>
      </c>
      <c r="CX23" s="40">
        <f>IF(SUM(CU23,CV23)&gt;0,SUM(CU23,CV23),"")</f>
        <v>19.200000000000003</v>
      </c>
      <c r="CY23" s="40" t="str">
        <f>IF(SUM(CL23,CP23)&gt;0,SUM(CL23,CP23),"")</f>
        <v/>
      </c>
      <c r="CZ23" s="40" t="str">
        <f>IF(SUM(CK23:CL23,CN23:CP23,CR23)-SUM(CM23,CQ23)&gt;0,SUM(CK23:CL23,CN23:CP23,CR23)-SUM(CM23,CQ23),"")</f>
        <v/>
      </c>
      <c r="DA23" s="40">
        <f>IF(SUM(CU23,CV23,CZ23)&gt;0,SUM(CU23,CV23,CZ23),"")</f>
        <v>19.200000000000003</v>
      </c>
      <c r="DB23" s="51" t="str">
        <f>IF(MAX(DY23,FA23,GC23,HE23,IG23,JI23,KK23,LM23,MO23,NQ23,OS23,PU23,QW23,RY23,TA23)-IF(L23="",0,L23)&gt;0.001,MAX(DY23,FA23,GC23,HE23,IG23,JI23,KK23,LM23,MO23,NQ23,OS23,PU23,QW23,RY23,TA23)-IF(L23="",0,L23),"")</f>
        <v/>
      </c>
      <c r="DC23" s="51" t="str">
        <f>IF(MAX(ED23,FF23,GH23,HJ23,IL23,JN23,KP23,LR23,MT23,NV23,OX23,PZ23,RB23,SD23,TF23)-IF(N23="",0,N23)&gt;0.001,MAX(ED23,FF23,GH23,HJ23,IL23,JN23,KP23,LR23,MT23,NV23,OX23,PZ23,RB23,SD23,TF23)-IF(N23="",0,N23),"")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IF(SUM(DE23,DI23)&gt;0,SUM(DE23,DI23),"")</f>
        <v/>
      </c>
      <c r="DY23" s="40" t="str">
        <f>IF(SUM(DD23:DE23,DG23:DI23,DK23)-DF23-DJ23&gt;0,SUM(DD23:DE23,DG23:DI23,DK23)-DF23-DJ23,"")</f>
        <v/>
      </c>
      <c r="DZ23" s="40" t="str">
        <f>IF(SUM(DL23:DM23,DO23)-DN23&gt;0,SUM(DL23:DM23,DO23)-DN23,"")</f>
        <v/>
      </c>
      <c r="EA23" s="40" t="str">
        <f>IF(SUM(DE23,DI23,DM23)&gt;0,SUM(DE23,DI23,DM23),"")</f>
        <v/>
      </c>
      <c r="EB23" s="40" t="str">
        <f>IF(SUM(DY23,DZ23)&gt;0,SUM(DY23,DZ23),"")</f>
        <v/>
      </c>
      <c r="EC23" s="40" t="str">
        <f>IF(SUM(DQ23,DU23)&gt;0,SUM(DQ23,DU23),"")</f>
        <v/>
      </c>
      <c r="ED23" s="40" t="str">
        <f>IF(SUM(DP23:DQ23,DS23:DU23,DW23)-SUM(DR23,DV23)&gt;0,SUM(DP23:DQ23,DS23:DU23,DW23)-SUM(DR23,DV23),"")</f>
        <v/>
      </c>
      <c r="EE23" s="40" t="str">
        <f>IF(SUM(DY23,DZ23,ED23)&gt;0,SUM(DY23,DZ23,ED23),"")</f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>IF(SUM(EG23,EK23)&gt;0,SUM(EG23,EK23),"")</f>
        <v/>
      </c>
      <c r="FA23" s="11" t="str">
        <f>IF(SUM(EF23:EG23,EI23:EK23,EM23)-EH23-EL23&gt;0,SUM(EF23:EG23,EI23:EK23,EM23)-EH23-EL23,"")</f>
        <v/>
      </c>
      <c r="FB23" s="11" t="str">
        <f>IF(SUM(EN23:EO23,EQ23)-EP23&gt;0,SUM(EN23:EO23,EQ23)-EP23,"")</f>
        <v/>
      </c>
      <c r="FC23" s="11" t="str">
        <f>IF(SUM(EG23,EK23,EO23)&gt;0,SUM(EG23,EK23,EO23),"")</f>
        <v/>
      </c>
      <c r="FD23" s="11" t="str">
        <f>IF(SUM(FA23,FB23)&gt;0,SUM(FA23,FB23),"")</f>
        <v/>
      </c>
      <c r="FE23" s="11" t="str">
        <f>IF(SUM(ES23,EW23)&gt;0,SUM(ES23,EW23),"")</f>
        <v/>
      </c>
      <c r="FF23" s="11" t="str">
        <f>IF(SUM(ER23:ES23,EU23:EW23,EY23)-SUM(ET23,EX23)&gt;0,SUM(ER23:ES23,EU23:EW23,EY23)-SUM(ET23,EX23),"")</f>
        <v/>
      </c>
      <c r="FG23" s="11" t="str">
        <f>IF(SUM(FA23,FB23,FF23)&gt;0,SUM(FA23,FB23,FF23),"")</f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>IF(SUM(FI23,FM23)&gt;0,SUM(FI23,FM23),"")</f>
        <v/>
      </c>
      <c r="GC23" s="40" t="str">
        <f>IF(SUM(FH23:FI23,FK23:FM23,FO23)-FJ23-FN23&gt;0,SUM(FH23:FI23,FK23:FM23,FO23)-FJ23-FN23,"")</f>
        <v/>
      </c>
      <c r="GD23" s="40" t="str">
        <f>IF(SUM(FP23:FQ23,FS23)-FR23&gt;0,SUM(FP23:FQ23,FS23)-FR23,"")</f>
        <v/>
      </c>
      <c r="GE23" s="40" t="str">
        <f>IF(SUM(FI23,FM23,FQ23)&gt;0,SUM(FI23,FM23,FQ23),"")</f>
        <v/>
      </c>
      <c r="GF23" s="40" t="str">
        <f>IF(SUM(GC23,GD23)&gt;0,SUM(GC23,GD23),"")</f>
        <v/>
      </c>
      <c r="GG23" s="40" t="str">
        <f>IF(SUM(FU23,FY23)&gt;0,SUM(FU23,FY23),"")</f>
        <v/>
      </c>
      <c r="GH23" s="40" t="str">
        <f>IF(SUM(FT23:FU23,FW23:FY23,GA23)-SUM(FV23,FZ23)&gt;0,SUM(FT23:FU23,FW23:FY23,GA23)-SUM(FV23,FZ23),"")</f>
        <v/>
      </c>
      <c r="GI23" s="40" t="str">
        <f>IF(SUM(GC23,GD23,GH23)&gt;0,SUM(GC23,GD23,GH23),"")</f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>IF(SUM(GK23,GO23)&gt;0,SUM(GK23,GO23),"")</f>
        <v/>
      </c>
      <c r="HE23" s="11" t="str">
        <f>IF(SUM(GJ23:GK23,GM23:GO23,GQ23)-GL23-GP23&gt;0,SUM(GJ23:GK23,GM23:GO23,GQ23)-GL23-GP23,"")</f>
        <v/>
      </c>
      <c r="HF23" s="11" t="str">
        <f>IF(SUM(GR23:GS23,GU23)-GT23&gt;0,SUM(GR23:GS23,GU23)-GT23,"")</f>
        <v/>
      </c>
      <c r="HG23" s="11" t="str">
        <f>IF(SUM(GK23,GO23,GS23)&gt;0,SUM(GK23,GO23,GS23),"")</f>
        <v/>
      </c>
      <c r="HH23" s="11" t="str">
        <f>IF(SUM(HE23,HF23)&gt;0,SUM(HE23,HF23),"")</f>
        <v/>
      </c>
      <c r="HI23" s="11" t="str">
        <f>IF(SUM(GW23,HA23)&gt;0,SUM(GW23,HA23),"")</f>
        <v/>
      </c>
      <c r="HJ23" s="11" t="str">
        <f>IF(SUM(GV23:GW23,GY23:HA23,HC23)-SUM(GX23,HB23)&gt;0,SUM(GV23:GW23,GY23:HA23,HC23)-SUM(GX23,HB23),"")</f>
        <v/>
      </c>
      <c r="HK23" s="11" t="str">
        <f>IF(SUM(HE23,HF23,HJ23)&gt;0,SUM(HE23,HF23,HJ23),"")</f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>IF(SUM(HM23,HQ23)&gt;0,SUM(HM23,HQ23),"")</f>
        <v/>
      </c>
      <c r="IG23" s="40" t="str">
        <f>IF(SUM(HL23:HM23,HO23:HQ23,HS23)-HN23-HR23&gt;0,SUM(HL23:HM23,HO23:HQ23,HS23)-HN23-HR23,"")</f>
        <v/>
      </c>
      <c r="IH23" s="40" t="str">
        <f>IF(SUM(HT23:HU23,HW23)-HV23&gt;0,SUM(HT23:HU23,HW23)-HV23,"")</f>
        <v/>
      </c>
      <c r="II23" s="40" t="str">
        <f>IF(SUM(HM23,HQ23,HU23)&gt;0,SUM(HM23,HQ23,HU23),"")</f>
        <v/>
      </c>
      <c r="IJ23" s="40" t="str">
        <f>IF(SUM(IG23,IH23)&gt;0,SUM(IG23,IH23),"")</f>
        <v/>
      </c>
      <c r="IK23" s="40" t="str">
        <f>IF(SUM(HY23,IC23)&gt;0,SUM(HY23,IC23),"")</f>
        <v/>
      </c>
      <c r="IL23" s="40" t="str">
        <f>IF(SUM(HX23:HY23,IA23:IC23,IE23)-SUM(HZ23,ID23)&gt;0,SUM(HX23:HY23,IA23:IC23,IE23)-SUM(HZ23,ID23),"")</f>
        <v/>
      </c>
      <c r="IM23" s="40" t="str">
        <f>IF(SUM(IG23,IH23,IL23)&gt;0,SUM(IG23,IH23,IL23),"")</f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>IF(SUM(IO23,IS23)&gt;0,SUM(IO23,IS23),"")</f>
        <v/>
      </c>
      <c r="JI23" s="11" t="str">
        <f>IF(SUM(IN23:IO23,IQ23:IS23,IU23)-IP23-IT23&gt;0,SUM(IN23:IO23,IQ23:IS23,IU23)-IP23-IT23,"")</f>
        <v/>
      </c>
      <c r="JJ23" s="11" t="str">
        <f>IF(SUM(IV23:IW23,IY23)-IX23&gt;0,SUM(IV23:IW23,IY23)-IX23,"")</f>
        <v/>
      </c>
      <c r="JK23" s="11" t="str">
        <f>IF(SUM(IO23,IS23,IW23)&gt;0,SUM(IO23,IS23,IW23),"")</f>
        <v/>
      </c>
      <c r="JL23" s="11" t="str">
        <f>IF(SUM(JI23,JJ23)&gt;0,SUM(JI23,JJ23),"")</f>
        <v/>
      </c>
      <c r="JM23" s="11" t="str">
        <f>IF(SUM(JA23,JE23)&gt;0,SUM(JA23,JE23),"")</f>
        <v/>
      </c>
      <c r="JN23" s="11" t="str">
        <f>IF(SUM(IZ23:JA23,JC23:JE23,JG23)-SUM(JB23,JF23)&gt;0,SUM(IZ23:JA23,JC23:JE23,JG23)-SUM(JB23,JF23),"")</f>
        <v/>
      </c>
      <c r="JO23" s="11" t="str">
        <f>IF(SUM(JI23,JJ23,JN23)&gt;0,SUM(JI23,JJ23,JN23),"")</f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>IF(SUM(JQ23,JU23)&gt;0,SUM(JQ23,JU23),"")</f>
        <v/>
      </c>
      <c r="KK23" s="40" t="str">
        <f>IF(SUM(JP23:JQ23,JS23:JU23,JW23)-JR23-JV23&gt;0,SUM(JP23:JQ23,JS23:JU23,JW23)-JR23-JV23,"")</f>
        <v/>
      </c>
      <c r="KL23" s="40" t="str">
        <f>IF(SUM(JX23:JY23,KA23)-JZ23&gt;0,SUM(JX23:JY23,KA23)-JZ23,"")</f>
        <v/>
      </c>
      <c r="KM23" s="40" t="str">
        <f>IF(SUM(JQ23,JU23,JY23)&gt;0,SUM(JQ23,JU23,JY23),"")</f>
        <v/>
      </c>
      <c r="KN23" s="40" t="str">
        <f>IF(SUM(KK23,KL23)&gt;0,SUM(KK23,KL23),"")</f>
        <v/>
      </c>
      <c r="KO23" s="40" t="str">
        <f>IF(SUM(KC23,KG23)&gt;0,SUM(KC23,KG23),"")</f>
        <v/>
      </c>
      <c r="KP23" s="40" t="str">
        <f>IF(SUM(KB23:KC23,KE23:KG23,KI23)-SUM(KD23,KH23)&gt;0,SUM(KB23:KC23,KE23:KG23,KI23)-SUM(KD23,KH23),"")</f>
        <v/>
      </c>
      <c r="KQ23" s="40" t="str">
        <f>IF(SUM(KK23,KL23,KP23)&gt;0,SUM(KK23,KL23,KP23),"")</f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>IF(SUM(KS23,KW23)&gt;0,SUM(KS23,KW23),"")</f>
        <v/>
      </c>
      <c r="LM23" s="11" t="str">
        <f>IF(SUM(KR23:KS23,KU23:KW23,KY23)-KT23-KX23&gt;0,SUM(KR23:KS23,KU23:KW23,KY23)-KT23-KX23,"")</f>
        <v/>
      </c>
      <c r="LN23" s="11" t="str">
        <f>IF(SUM(KZ23:LA23,LC23)-LB23&gt;0,SUM(KZ23:LA23,LC23)-LB23,"")</f>
        <v/>
      </c>
      <c r="LO23" s="11" t="str">
        <f>IF(SUM(KS23,KW23,LA23)&gt;0,SUM(KS23,KW23,LA23),"")</f>
        <v/>
      </c>
      <c r="LP23" s="11" t="str">
        <f>IF(SUM(LM23,LN23)&gt;0,SUM(LM23,LN23),"")</f>
        <v/>
      </c>
      <c r="LQ23" s="11" t="str">
        <f>IF(SUM(LE23,LI23)&gt;0,SUM(LE23,LI23),"")</f>
        <v/>
      </c>
      <c r="LR23" s="11" t="str">
        <f>IF(SUM(LD23:LE23,LG23:LI23,LK23)-SUM(LF23,LJ23)&gt;0,SUM(LD23:LE23,LG23:LI23,LK23)-SUM(LF23,LJ23),"")</f>
        <v/>
      </c>
      <c r="LS23" s="11" t="str">
        <f>IF(SUM(LM23,LN23,LR23)&gt;0,SUM(LM23,LN23,LR23),"")</f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>IF(SUM(LU23,LY23)&gt;0,SUM(LU23,LY23),"")</f>
        <v/>
      </c>
      <c r="MO23" s="40" t="str">
        <f>IF(SUM(LT23:LU23,LW23:LY23,MA23)-LV23-LZ23&gt;0,SUM(LT23:LU23,LW23:LY23,MA23)-LV23-LZ23,"")</f>
        <v/>
      </c>
      <c r="MP23" s="40" t="str">
        <f>IF(SUM(MB23:MC23,ME23)-MD23&gt;0,SUM(MB23:MC23,ME23)-MD23,"")</f>
        <v/>
      </c>
      <c r="MQ23" s="40" t="str">
        <f>IF(SUM(LU23,LY23,MC23)&gt;0,SUM(LU23,LY23,MC23),"")</f>
        <v/>
      </c>
      <c r="MR23" s="40" t="str">
        <f>IF(SUM(MO23,MP23)&gt;0,SUM(MO23,MP23),"")</f>
        <v/>
      </c>
      <c r="MS23" s="40" t="str">
        <f>IF(SUM(MG23,MK23)&gt;0,SUM(MG23,MK23),"")</f>
        <v/>
      </c>
      <c r="MT23" s="40" t="str">
        <f>IF(SUM(MF23:MG23,MI23:MK23,MM23)-SUM(MH23,ML23)&gt;0,SUM(MF23:MG23,MI23:MK23,MM23)-SUM(MH23,ML23),"")</f>
        <v/>
      </c>
      <c r="MU23" s="40" t="str">
        <f>IF(SUM(MO23,MP23,MT23)&gt;0,SUM(MO23,MP23,MT23),"")</f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>IF(SUM(MW23,NA23)&gt;0,SUM(MW23,NA23),"")</f>
        <v/>
      </c>
      <c r="NQ23" s="11" t="str">
        <f>IF(SUM(MV23:MW23,MY23:NA23,NC23)-MX23-NB23&gt;0,SUM(MV23:MW23,MY23:NA23,NC23)-MX23-NB23,"")</f>
        <v/>
      </c>
      <c r="NR23" s="11" t="str">
        <f>IF(SUM(ND23:NE23,NG23)-NF23&gt;0,SUM(ND23:NE23,NG23)-NF23,"")</f>
        <v/>
      </c>
      <c r="NS23" s="11" t="str">
        <f>IF(SUM(MW23,NA23,NE23)&gt;0,SUM(MW23,NA23,NE23),"")</f>
        <v/>
      </c>
      <c r="NT23" s="11" t="str">
        <f>IF(SUM(NQ23,NR23)&gt;0,SUM(NQ23,NR23),"")</f>
        <v/>
      </c>
      <c r="NU23" s="11" t="str">
        <f>IF(SUM(NI23,NM23)&gt;0,SUM(NI23,NM23),"")</f>
        <v/>
      </c>
      <c r="NV23" s="11" t="str">
        <f>IF(SUM(NH23:NI23,NK23:NM23,NO23)-SUM(NJ23,NN23)&gt;0,SUM(NH23:NI23,NK23:NM23,NO23)-SUM(NJ23,NN23),"")</f>
        <v/>
      </c>
      <c r="NW23" s="11" t="str">
        <f>IF(SUM(NQ23,NR23,NV23)&gt;0,SUM(NQ23,NR23,NV23),"")</f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>IF(SUM(NY23,OC23)&gt;0,SUM(NY23,OC23),"")</f>
        <v/>
      </c>
      <c r="OS23" s="40" t="str">
        <f>IF(SUM(NX23:NY23,OA23:OC23,OE23)-NZ23-OD23&gt;0,SUM(NX23:NY23,OA23:OC23,OE23)-NZ23-OD23,"")</f>
        <v/>
      </c>
      <c r="OT23" s="40" t="str">
        <f>IF(SUM(OF23:OG23,OI23)-OH23&gt;0,SUM(OF23:OG23,OI23)-OH23,"")</f>
        <v/>
      </c>
      <c r="OU23" s="40" t="str">
        <f>IF(SUM(NY23,OC23,OG23)&gt;0,SUM(NY23,OC23,OG23),"")</f>
        <v/>
      </c>
      <c r="OV23" s="40" t="str">
        <f>IF(SUM(OS23,OT23)&gt;0,SUM(OS23,OT23),"")</f>
        <v/>
      </c>
      <c r="OW23" s="40" t="str">
        <f>IF(SUM(OK23,OO23)&gt;0,SUM(OK23,OO23),"")</f>
        <v/>
      </c>
      <c r="OX23" s="40" t="str">
        <f>IF(SUM(OJ23:OK23,OM23:OO23,OQ23)-SUM(OL23,OP23)&gt;0,SUM(OJ23:OK23,OM23:OO23,OQ23)-SUM(OL23,OP23),"")</f>
        <v/>
      </c>
      <c r="OY23" s="40" t="str">
        <f>IF(SUM(OS23,OT23,OX23)&gt;0,SUM(OS23,OT23,OX23),"")</f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>IF(SUM(PA23,PE23)&gt;0,SUM(PA23,PE23),"")</f>
        <v/>
      </c>
      <c r="PU23" s="11" t="str">
        <f>IF(SUM(OZ23:PA23,PC23:PE23,PG23)-PB23-PF23&gt;0,SUM(OZ23:PA23,PC23:PE23,PG23)-PB23-PF23,"")</f>
        <v/>
      </c>
      <c r="PV23" s="11" t="str">
        <f>IF(SUM(PH23:PI23,PK23)-PJ23&gt;0,SUM(PH23:PI23,PK23)-PJ23,"")</f>
        <v/>
      </c>
      <c r="PW23" s="11" t="str">
        <f>IF(SUM(PA23,PE23,PI23)&gt;0,SUM(PA23,PE23,PI23),"")</f>
        <v/>
      </c>
      <c r="PX23" s="11" t="str">
        <f>IF(SUM(PU23,PV23)&gt;0,SUM(PU23,PV23),"")</f>
        <v/>
      </c>
      <c r="PY23" s="11" t="str">
        <f>IF(SUM(PM23,PQ23)&gt;0,SUM(PM23,PQ23),"")</f>
        <v/>
      </c>
      <c r="PZ23" s="11" t="str">
        <f>IF(SUM(PL23:PM23,PO23:PQ23,PS23)-SUM(PN23,PR23)&gt;0,SUM(PL23:PM23,PO23:PQ23,PS23)-SUM(PN23,PR23),"")</f>
        <v/>
      </c>
      <c r="QA23" s="11" t="str">
        <f>IF(SUM(PU23,PV23,PZ23)&gt;0,SUM(PU23,PV23,PZ23),"")</f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>IF(SUM(QC23,QG23)&gt;0,SUM(QC23,QG23),"")</f>
        <v/>
      </c>
      <c r="QW23" s="40" t="str">
        <f>IF(SUM(QB23:QC23,QE23:QG23,QI23)-QD23-QH23&gt;0,SUM(QB23:QC23,QE23:QG23,QI23)-QD23-QH23,"")</f>
        <v/>
      </c>
      <c r="QX23" s="40" t="str">
        <f>IF(SUM(QJ23:QK23,QM23)-QL23&gt;0,SUM(QJ23:QK23,QM23)-QL23,"")</f>
        <v/>
      </c>
      <c r="QY23" s="40" t="str">
        <f>IF(SUM(QC23,QG23,QK23)&gt;0,SUM(QC23,QG23,QK23),"")</f>
        <v/>
      </c>
      <c r="QZ23" s="40" t="str">
        <f>IF(SUM(QW23,QX23)&gt;0,SUM(QW23,QX23),"")</f>
        <v/>
      </c>
      <c r="RA23" s="40" t="str">
        <f>IF(SUM(QO23,QS23)&gt;0,SUM(QO23,QS23),"")</f>
        <v/>
      </c>
      <c r="RB23" s="40" t="str">
        <f>IF(SUM(QN23:QO23,QQ23:QS23,QU23)-SUM(QP23,QT23)&gt;0,SUM(QN23:QO23,QQ23:QS23,QU23)-SUM(QP23,QT23),"")</f>
        <v/>
      </c>
      <c r="RC23" s="40" t="str">
        <f>IF(SUM(QW23,QX23,RB23)&gt;0,SUM(QW23,QX23,RB23),"")</f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>IF(SUM(RE23,RI23)&gt;0,SUM(RE23,RI23),"")</f>
        <v/>
      </c>
      <c r="RY23" s="11" t="str">
        <f>IF(SUM(RD23:RE23,RG23:RI23,RK23)-RF23-RJ23&gt;0,SUM(RD23:RE23,RG23:RI23,RK23)-RF23-RJ23,"")</f>
        <v/>
      </c>
      <c r="RZ23" s="11" t="str">
        <f>IF(SUM(RL23:RM23,RO23)-RN23&gt;0,SUM(RL23:RM23,RO23)-RN23,"")</f>
        <v/>
      </c>
      <c r="SA23" s="11" t="str">
        <f>IF(SUM(RE23,RI23,RM23)&gt;0,SUM(RE23,RI23,RM23),"")</f>
        <v/>
      </c>
      <c r="SB23" s="11" t="str">
        <f>IF(SUM(RY23,RZ23)&gt;0,SUM(RY23,RZ23),"")</f>
        <v/>
      </c>
      <c r="SC23" s="11" t="str">
        <f>IF(SUM(RQ23,RU23)&gt;0,SUM(RQ23,RU23),"")</f>
        <v/>
      </c>
      <c r="SD23" s="11" t="str">
        <f>IF(SUM(RP23:RQ23,RS23:RU23,RW23)-SUM(RR23,RV23)&gt;0,SUM(RP23:RQ23,RS23:RU23,RW23)-SUM(RR23,RV23),"")</f>
        <v/>
      </c>
      <c r="SE23" s="11" t="str">
        <f>IF(SUM(RY23,RZ23,SD23)&gt;0,SUM(RY23,RZ23,SD23),"")</f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>IF(SUM(SG23,SK23)&gt;0,SUM(SG23,SK23),"")</f>
        <v/>
      </c>
      <c r="TA23" s="40" t="str">
        <f>IF(SUM(SF23:SG23,SI23:SK23,SM23)-SH23-SL23&gt;0,SUM(SF23:SG23,SI23:SK23,SM23)-SH23-SL23,"")</f>
        <v/>
      </c>
      <c r="TB23" s="40" t="str">
        <f>IF(SUM(SN23:SO23,SQ23)-SP23&gt;0,SUM(SN23:SO23,SQ23)-SP23,"")</f>
        <v/>
      </c>
      <c r="TC23" s="40" t="str">
        <f>IF(SUM(SG23,SK23,SO23)&gt;0,SUM(SG23,SK23,SO23),"")</f>
        <v/>
      </c>
      <c r="TD23" s="40" t="str">
        <f>IF(SUM(TA23,TB23)&gt;0,SUM(TA23,TB23),"")</f>
        <v/>
      </c>
      <c r="TE23" s="40" t="str">
        <f>IF(SUM(SS23,SW23)&gt;0,SUM(SS23,SW23),"")</f>
        <v/>
      </c>
      <c r="TF23" s="40" t="str">
        <f>IF(SUM(SR23:SS23,SU23:SW23,SY23)-SUM(ST23,SX23)&gt;0,SUM(SR23:SS23,SU23:SW23,SY23)-SUM(ST23,SX23),"")</f>
        <v/>
      </c>
      <c r="TG23" s="40" t="str">
        <f>IF(SUM(TA23,TB23,TF23)&gt;0,SUM(TA23,TB23,TF23),"")</f>
        <v/>
      </c>
      <c r="TH23" s="26">
        <f>IF($CS23="P",BY23,(BY23+AV23)/2)</f>
        <v>15.7</v>
      </c>
      <c r="TI23" s="26">
        <f>IF($CS23="P",BZ23,(BZ23+AW23)/2)</f>
        <v>3.4000000000000004</v>
      </c>
      <c r="TJ23" s="26">
        <f>IF($CS23="P",CA23,(CA23+AX23)/2)</f>
        <v>0.7</v>
      </c>
      <c r="TK23" s="26">
        <f>IF($CS23="P",CB23,(CB23+AY23)/2)</f>
        <v>0</v>
      </c>
      <c r="TL23" s="26">
        <f>IF($CS23="P",CC23,(CC23+AZ23)/2)</f>
        <v>9.1999999999999993</v>
      </c>
      <c r="TM23" s="26">
        <f>IF($CS23="P",CD23,(CD23+BA23)/2)</f>
        <v>2.8</v>
      </c>
      <c r="TN23" s="26">
        <f>IF($CS23="P",CE23,(CE23+BB23)/2)</f>
        <v>0.3</v>
      </c>
      <c r="TO23" s="26">
        <f>IF($CS23="P",CF23,(CF23+BC23)/2)</f>
        <v>0</v>
      </c>
      <c r="TP23" s="26">
        <f>IF($CS23="P",CG23,(CG23+BD23)/2)</f>
        <v>0</v>
      </c>
      <c r="TQ23" s="26">
        <f>IF($CS23="P",CH23,(CH23+BE23)/2)</f>
        <v>0</v>
      </c>
      <c r="TR23" s="26">
        <f>IF($CS23="P",CI23,(CI23+BF23)/2)</f>
        <v>0</v>
      </c>
      <c r="TS23" s="26">
        <f>IF($CS23="P",CJ23,(CJ23+BG23)/2)</f>
        <v>0</v>
      </c>
      <c r="TT23" s="26">
        <f>IF($CS23="P",CK23,(CK23+BH23)/2)</f>
        <v>0</v>
      </c>
      <c r="TU23" s="26">
        <f>IF($CS23="P",CL23,(CL23+BI23)/2)</f>
        <v>0</v>
      </c>
      <c r="TV23" s="26">
        <f>IF($CS23="P",CM23,(CM23+BJ23)/2)</f>
        <v>0</v>
      </c>
      <c r="TW23" s="26">
        <f>IF($CS23="P",CN23,(CN23+BK23)/2)</f>
        <v>0</v>
      </c>
      <c r="TX23" s="26">
        <f>IF($CS23="P",CO23,(CO23+BL23)/2)</f>
        <v>0</v>
      </c>
      <c r="TY23" s="26">
        <f>IF($CS23="P",CP23,(CP23+BM23)/2)</f>
        <v>0</v>
      </c>
      <c r="TZ23" s="26">
        <f>IF($CS23="P",CQ23,(CQ23+BN23)/2)</f>
        <v>0</v>
      </c>
      <c r="UA23" s="26">
        <f>IF($CS23="P",CR23,(CR23+BO23)/2)</f>
        <v>0</v>
      </c>
      <c r="UB23" s="28" t="s">
        <v>53</v>
      </c>
      <c r="UC23" s="11">
        <f>IF(SUM(TI23,TM23)&gt;0,SUM(TI23,TM23),"")</f>
        <v>6.2</v>
      </c>
      <c r="UD23" s="11">
        <f>IF(SUM(TH23:TI23,TK23:TM23,TO23)-TJ23-TN23&gt;0,SUM(TH23:TI23,TK23:TM23,TO23)-TJ23-TN23,"")</f>
        <v>30.1</v>
      </c>
      <c r="UE23" s="11" t="str">
        <f>IF(SUM(TP23:TQ23,TS23)-TR23&gt;0,SUM(TP23:TQ23,TS23)-TR23,"")</f>
        <v/>
      </c>
      <c r="UF23" s="11">
        <f>IF(SUM(TI23,TM23,TQ23)&gt;0,SUM(TI23,TM23,TQ23),"")</f>
        <v>6.2</v>
      </c>
      <c r="UG23" s="11">
        <f>IF(SUM(UD23,UE23)&gt;0,SUM(UD23,UE23),"")</f>
        <v>30.1</v>
      </c>
      <c r="UH23" s="11" t="str">
        <f>IF(SUM(TU23,TY23)&gt;0,SUM(TU23,TY23),"")</f>
        <v/>
      </c>
      <c r="UI23" s="11" t="str">
        <f>IF(SUM(TT23:TU23,TW23:TY23,UA23)-SUM(TV23,TZ23)&gt;0,SUM(TT23:TU23,TW23:TY23,UA23)-SUM(TV23,TZ23),"")</f>
        <v/>
      </c>
      <c r="UJ23" s="11">
        <f>IF(SUM(UD23,UE23,UI23)&gt;0,SUM(UD23,UE23,UI23),"")</f>
        <v>30.1</v>
      </c>
    </row>
    <row r="24" spans="1:556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207</v>
      </c>
      <c r="C24" s="4" t="s">
        <v>6</v>
      </c>
      <c r="D24" s="4">
        <v>2008</v>
      </c>
      <c r="E24" s="9">
        <f>SUM(J24:P24)+SUM(J24:M24)*0.0000001+SUM(J24)*0.0000000000001</f>
        <v>132.20000867000442</v>
      </c>
      <c r="F24" s="3" t="str">
        <f>IF(OR(AND(AN24&gt;=AU$29,AO24&gt;=AU$33,AN24&lt;&gt;"",AM24=""),AND(AS24&gt;=AU$29,AT24&gt;=AU$33,AS24&lt;&gt;"",AM24=""),AND(BQ24&gt;=BX$29,BR24&gt;=BX$33,BQ24&lt;&gt;"",BP24=""),AND(BV24&gt;=BX$29,BW24&gt;=BX$33,BV24&lt;&gt;"",BP24=""),AND(CT24&gt;=DA$29,CU24&gt;=DA$33,CT24&lt;&gt;"",CS24=""),AND(CY24&gt;=DA$29,CZ24&gt;=DA$33,CY24&lt;&gt;""),AND(DX24&gt;=EE$29,DY24&gt;=EE$33,DX24&lt;&gt;""),AND(EC24&gt;=EE$29,ED24&gt;=EE$33,EC24&lt;&gt;""),AND(EZ24&gt;=FG$29,FA24&gt;=FG$33,EZ24&lt;&gt;""),AND(FE24&gt;=FG$29,FF24&gt;=FG$33,FE24&lt;&gt;""),AND(GB24&gt;=GI$29,GC24&gt;=GI$33,GB24&lt;&gt;""),AND(GG24&gt;=GI$29,GH24&gt;=GI$33,GG24&lt;&gt;""),AND(HD24&gt;=HK$29,HE24&gt;=HK$33,HD24&lt;&gt;""),AND(HI24&gt;=HK$29,HJ24&gt;=HK$33,HI24&lt;&gt;""),AND(IF24&gt;=IM$29,IG24&gt;=IM$33,IF24&lt;&gt;""),AND(IK24&gt;=IM$29,IL24&gt;=IM$33,IK24&lt;&gt;""),AND(JH24&gt;=JO$29,JI24&gt;=JO$33,JH24&lt;&gt;""),AND(JM24&gt;=JO$29,JN24&gt;=JO$33,JM24&lt;&gt;""),AND(KJ24&gt;=KQ$29,KK24&gt;=KQ$33,KJ24&lt;&gt;""),AND(KO24&gt;=KQ$29,KP24&gt;=KQ$33,KO24&lt;&gt;""),AND(LL24&gt;=LS$29,LM24&gt;=LS$33,LL24&lt;&gt;""),AND(LQ24&gt;=LS$29,LR24&gt;=LS$33,LQ24&lt;&gt;""),AND(MN24&gt;=MU$29,MO24&gt;=MU$33,MN24&lt;&gt;""),AND(MS24&gt;=MU$29,MT24&gt;=MU$33,MS24&lt;&gt;""),AND(NP24&gt;=NW$29,NQ24&gt;=NW$33,NP24&lt;&gt;""),AND(NU24&gt;=NW$29,NV24&gt;=NW$33,NU24&lt;&gt;""),AND(OR24&gt;=OY$29,OS24&gt;=OY$33,OR24&lt;&gt;""),AND(OW24&gt;=OY$29,OX24&gt;=OY$33,OW24&lt;&gt;""),AND(PT24&gt;=QA$29,PU24&gt;=QA$33,PT24&lt;&gt;""),AND(PY24&gt;=QA$29,PZ24&gt;=QA$33,PY24&lt;&gt;""),AND(QV24&gt;=RC$29,QW24&gt;=RC$33,QV24&lt;&gt;""),AND(RA24&gt;=RC$29,RB24&gt;=RC$33,RA24&lt;&gt;""),AND(RX24&gt;=SE$29,RY24&gt;=SE$33,RX24&lt;&gt;""),AND(SC24&gt;=SE$29,SD24&gt;=SE$33,SC24&lt;&gt;""),AND(SZ24&gt;=TG$29,TA24&gt;=TG$33,SZ24&lt;&gt;""),AND(TF24&gt;=TG$29,TG24&gt;=TG$33,TF24&lt;&gt;"")),"P","")</f>
        <v/>
      </c>
      <c r="G24" s="3" t="str">
        <f>IF(OR(AND(AO24&gt;=AU$33,AO24&lt;&gt;"",AM24=""),AND(AT24&gt;=AU$33,AT24&lt;&gt;"",AM24=""),AND(BR24&gt;=BX$33,BR24&lt;&gt;"",BP24=""),AND(BW24&gt;=BX$33,BW24&lt;&gt;"",BP24=""),AND(CU24&gt;=DA$33,CU24&lt;&gt;"",CS24=""),AND(CZ24&gt;=DA$33,CZ24&lt;&gt;"",CS24=""),AND(DY24&gt;=EE$33,DY24&lt;&gt;""),AND(ED24&gt;=EE$33,ED24&lt;&gt;""),AND(FA24&gt;=FG$33,FA24&lt;&gt;""),AND(FF24&gt;=FG$33,FF24&lt;&gt;""),AND(GC24&gt;=GI$33,GC24&lt;&gt;""),AND(GH24&gt;=GI$33,GH24&lt;&gt;""),AND(HE24&gt;=HK$33,HE24&lt;&gt;""),AND(HJ24&gt;=HK$33,HJ24&lt;&gt;""),AND(IG24&gt;=IM$33,IG24&lt;&gt;""),AND(IL24&gt;=IM$33,IL24&lt;&gt;""),AND(JI24&gt;=JO$33,JI24&lt;&gt;""),AND(JN24&gt;=JO$33,JN24&lt;&gt;""),AND(KK24&gt;=KQ$33,KK24&lt;&gt;""),AND(KP24&gt;=KQ$33,KP24&lt;&gt;""),AND(LM24&gt;=LS$33,LM24&lt;&gt;""),AND(LR24&gt;=LS$33,LR24&lt;&gt;""),AND(MO24&gt;=MU$33,MO24&lt;&gt;""),AND(MT24&gt;=MU$33,MT24&lt;&gt;""),AND(NQ24&gt;=NW$33,NQ24&lt;&gt;""),AND(NV24&gt;=NW$33,NV24&lt;&gt;""),AND(OS24&gt;=OY$33,OS24&lt;&gt;""),AND(OX24&gt;=OY$33,OX24&lt;&gt;""),AND(PU24&gt;=QA$33,PU24&lt;&gt;""),AND(PZ24&gt;=QA$33,PZ24&lt;&gt;""),AND(QW24&gt;=RC$33,QW24&lt;&gt;""),AND(RB24&gt;=RC$33,RB24&lt;&gt;""),AND(RY24&gt;=SE$33,RY24&lt;&gt;""),AND(SD24&gt;=SE$33,SD24&lt;&gt;""),AND(TA24&gt;=TG$33,TA24&lt;&gt;""),AND(TG24&gt;=TG$33,TG24&lt;&gt;"")),"P","")</f>
        <v/>
      </c>
      <c r="H24" s="36" t="str">
        <f>IF(AND(G24="P",F24=""),"No DD",IF(OR(AND(AQ24&gt;=AU$32,AR24&gt;=AU$36,AQ24&lt;&gt;"",AM24=""),AND(AS24&gt;=AU$32,AT24&gt;=AU$36,AS24&lt;&gt;"",AM24=""),AND(BT24&gt;=BX$32,BU24&gt;=BX$36,BT24&lt;&gt;"",BP24=""),AND(BV24&gt;=BX$32,BW24&gt;=BX$36,BV24&lt;&gt;"",BP24=""),AND(CW24&gt;=DA$32,CX24&gt;=DA$36,CW24&lt;&gt;"",CS24=""),AND(CY24&gt;=DA$32,CZ24&gt;=DA$36,CY24&lt;&gt;"",CS24=""),AND(EA24&gt;=EE$32,EB24&gt;=EE$36,EA24&lt;&gt;""),AND(EC24&gt;=EE$32,ED24&gt;=EE$36,EC24&lt;&gt;""),AND(FC24&gt;=FG$32,FD24&gt;=FG$36,FC24&lt;&gt;""),AND(FE24&gt;=FG$32,FF24&gt;=FG$36,FE24&lt;&gt;""),AND(GE24&gt;=GI$32,GF24&gt;=GI$36,GE24&lt;&gt;""),AND(GG24&gt;=GI$32,GH24&gt;=GI$36,GG24&lt;&gt;""),AND(HG24&gt;=HK$32,HH24&gt;=HK$36,HG24&lt;&gt;""),AND(HI24&gt;=HK$32,HJ24&gt;=HK$36,HI24&lt;&gt;""),AND(II24&gt;=IM$32,IJ24&gt;=IM$36,II24&lt;&gt;""),AND(IK24&gt;=IM$32,IL24&gt;=IM$36,IK24&lt;&gt;""),AND(JK24&gt;=JO$32,JL24&gt;=JO$36,JK24&lt;&gt;""),AND(JM24&gt;=JO$32,JN24&gt;=JO$36,JM24&lt;&gt;""),AND(KM24&gt;=KQ$32,KN24&gt;=KQ$36,KM24&lt;&gt;""),AND(KO24&gt;=KQ$32,KP24&gt;=KQ$36,KO24&lt;&gt;""),AND(LO24&gt;=LS$32,LP24&gt;=LS$36,LO24&lt;&gt;""),AND(LQ24&gt;=LS$32,LR24&gt;=LS$36,LQ24&lt;&gt;""),AND(MQ24&gt;=MU$32,MR24&gt;=MU$36,MQ24&lt;&gt;""),AND(MS24&gt;=MU$32,MT24&gt;=MU$36,MS24&lt;&gt;""),AND(NS24&gt;=NW$32,NT24&gt;=NW$36,NS24&lt;&gt;""),AND(NU24&gt;=NW$32,NV24&gt;=NW$36,NU24&lt;&gt;""),AND(OU24&gt;=OY$32,OV24&gt;=OY$36,OU24&lt;&gt;""),AND(OW24&gt;=OY$32,OX24&gt;=OY$36,OW24&lt;&gt;""),AND(PW24&gt;=QA$32,PX24&gt;=QA$36,PW24&lt;&gt;""),AND(PY24&gt;=QA$32,PZ24&gt;=QA$36,PY24&lt;&gt;""),AND(QY24&gt;=RC$32,QZ24&gt;=RC$36,QY24&lt;&gt;""),AND(RA24&gt;=RC$32,RB24&gt;=RC$36,RA24&lt;&gt;""),AND(SA24&gt;=SE$32,SB24&gt;=SE$36,SA24&lt;&gt;""),AND(SC24&gt;=SE$32,SD24&gt;=SE$36,SC24&lt;&gt;""),AND(TC24&gt;=TG$32,TD24&gt;=TG$36,TC24&lt;&gt;""),AND(TE24&gt;=TG$32,TF24&gt;=TG$36,TE24&lt;&gt;"")),"Merit",IF(OR(AND(AQ24&gt;=AU$31,AR24&gt;=AU$35,AQ24&lt;&gt;"",AM24=""),AND(AS24&gt;=AU$31,AT24&gt;=AU$35,AS24&lt;&gt;"",AM24=""),AND(BT24&gt;=BX$31,BU24&gt;=BX$35,BT24&lt;&gt;"",BP24=""),AND(BV24&gt;=BX$31,BW24&gt;=BX$35,BV24&lt;&gt;"",BP24=""),AND(CW24&gt;=DA$31,CX24&gt;=DA$35,CW24&lt;&gt;"",CS24=""),AND(CY24&gt;=DA$31,CZ24&gt;=DA$35,CY24&lt;&gt;"",CS24=""),AND(EA24&gt;=EE$31,EB24&gt;=EE$35,EA24&lt;&gt;""),AND(EC24&gt;=EE$31,ED24&gt;=EE$35,EC24&lt;&gt;""),AND(FC24&gt;=FG$31,FD24&gt;=FG$35,FC24&lt;&gt;""),AND(FE24&gt;=FG$31,FF24&gt;=FG$35,FE24&lt;&gt;""),AND(GE24&gt;=GI$31,GF24&gt;=GI$35,GE24&lt;&gt;""),AND(GG24&gt;=GI$31,GH24&gt;=GI$35,GG24&lt;&gt;""),AND(HG24&gt;=HK$31,HH24&gt;=HK$35,HG24&lt;&gt;""),AND(HI24&gt;=HK$31,HJ24&gt;=HK$35,HI24&lt;&gt;""),AND(II24&gt;=IM$31,IJ24&gt;=IM$35,II24&lt;&gt;""),AND(IK24&gt;=IM$31,IL24&gt;=IM$35,IK24&lt;&gt;""),AND(JK24&gt;=JO$31,JL24&gt;=JO$35,JK24&lt;&gt;""),AND(JM24&gt;=JO$31,JN24&gt;=JO$35,JM24&lt;&gt;""),AND(KM24&gt;=KQ$31,KN24&gt;=KQ$35,KM24&lt;&gt;""),AND(KO24&gt;=KQ$31,KP24&gt;=KQ$35,KO24&lt;&gt;""),AND(LO24&gt;=LS$31,LP24&gt;=LS$35,LO24&lt;&gt;""),AND(LQ24&gt;=LS$31,LR24&gt;=LS$35,LQ24&lt;&gt;""),AND(MQ24&gt;=MU$31,MR24&gt;=MU$35,MQ24&lt;&gt;""),AND(MS24&gt;=MU$31,MT24&gt;=MU$35,MS24&lt;&gt;""),AND(NS24&gt;=NW$31,NT24&gt;=NW$35,NS24&lt;&gt;""),AND(NU24&gt;=NW$31,NV24&gt;=NW$35,NU24&lt;&gt;""),AND(OU24&gt;=OY$31,OV24&gt;=OY$35,OU24&lt;&gt;""),AND(OW24&gt;=OY$31,OX24&gt;=OY$35,OW24&lt;&gt;""),AND(PW24&gt;=QA$31,PX24&gt;=QA$35,PW24&lt;&gt;""),AND(PY24&gt;=QA$31,PZ24&gt;=QA$35,PY24&lt;&gt;""),AND(QY24&gt;=RC$31,QZ24&gt;=RC$35,QY24&lt;&gt;""),AND(RA24&gt;=RC$31,RB24&gt;=RC$35,RA24&lt;&gt;""),AND(SA24&gt;=SE$31,SB24&gt;=SE$35,SA24&lt;&gt;""),AND(SC24&gt;=SE$31,SD24&gt;=SE$35,SC24&lt;&gt;""),AND(TC24&gt;=TG$31,TD24&gt;=TG$35,TC24&lt;&gt;""),AND(TE24&gt;=TG$31,TF24&gt;=TG$35,TE24&lt;&gt;"")),"Excellence",IF(I24="P","Worlds Team",IF(F24="P","National Team","")))))</f>
        <v/>
      </c>
      <c r="I24" s="3" t="str">
        <f>IF(OR(AND(AQ24&gt;=AU$30,AR24&gt;=AU$34,AQ24&lt;&gt;"",AM24=""),AND(AS24&gt;=AU$30,AT24&gt;=AU$34,AS24&lt;&gt;"",AM24=""),AND(BT24&gt;=BX$30,BU24&gt;=BX$34,BT24&lt;&gt;"",BP24=""),AND(BV24&gt;=BX$30,BW24&gt;=BX$34,BV24&lt;&gt;"",BP24=""),AND(CW24&gt;=DA$30,CX24&gt;=DA$34,CW24&lt;&gt;"",CS24=""),AND(CY24&gt;=DA$30,CZ24&gt;=DA$34,CY24&lt;&gt;"",CS24=""),AND(EA24&gt;=EE$30,EB24&gt;=EE$34,EA24&lt;&gt;""),AND(EC24&gt;=EE$30,ED24&gt;=EE$34,EC24&lt;&gt;""),AND(FC24&gt;=FG$30,FD24&gt;=FG$34,FC24&lt;&gt;""),AND(FE24&gt;=FG$30,FF24&gt;=FG$34,FE24&lt;&gt;""),AND(GE24&gt;=GI$30,GF24&gt;=GI$34,GE24&lt;&gt;""),AND(GG24&gt;=GI$30,GH24&gt;=GI$34,GG24&lt;&gt;""),AND(HG24&gt;=HK$30,HH24&gt;=HK$34,HG24&lt;&gt;""),AND(HI24&gt;=HK$30,HJ24&gt;=HK$34,HI24&lt;&gt;""),AND(II24&gt;=IM$30,IJ24&gt;=IM$34,II24&lt;&gt;""),AND(IK24&gt;=IM$30,IL24&gt;=IM$34,IK24&lt;&gt;""),AND(JK24&gt;=JO$30,JL24&gt;=JO$34,JK24&lt;&gt;""),AND(JM24&gt;=JO$30,JN24&gt;=JO$34,JM24&lt;&gt;""),AND(KM24&gt;=KQ$30,KN24&gt;=KQ$34,KM24&lt;&gt;""),AND(KO24&gt;=KQ$30,KP24&gt;=KQ$34,KO24&lt;&gt;""),AND(LO24&gt;=LS$30,LP24&gt;=LS$34,LO24&lt;&gt;""),AND(LQ24&gt;=LS$30,LR24&gt;=LS$34,LQ24&lt;&gt;""),AND(MQ24&gt;=MU$30,MR24&gt;=MU$34,MQ24&lt;&gt;""),AND(MS24&gt;=MU$30,MT24&gt;=MU$34,MS24&lt;&gt;""),AND(NS24&gt;=NW$30,NT24&gt;=NW$34,NS24&lt;&gt;""),AND(NU24&gt;=NW$30,NV24&gt;=NW$34,NU24&lt;&gt;""),AND(OU24&gt;=OY$30,OV24&gt;=OY$34,OU24&lt;&gt;""),AND(OW24&gt;=OY$30,OX24&gt;=OY$34,OW24&lt;&gt;""),AND(PW24&gt;=QA$30,PX24&gt;=QA$34,PW24&lt;&gt;""),AND(PY24&gt;=QA$30,PZ24&gt;=QA$34,PY24&lt;&gt;""),AND(QY24&gt;=RC$30,QZ24&gt;=RC$34,QY24&lt;&gt;""),AND(RA24&gt;=RC$30,RB24&gt;=RC$34,RA24&lt;&gt;""),AND(SA24&gt;=SE$30,SB24&gt;=SE$34,SA24&lt;&gt;""),AND(SC24&gt;=SE$30,SD24&gt;=SE$34,SC24&lt;&gt;""),AND(TC24&gt;=TG$30,TD24&gt;=TG$34,TC24&lt;&gt;""),AND(TE24&gt;=TG$30,TF24&gt;=TG$34,TE24&lt;&gt;"")),"P","")</f>
        <v/>
      </c>
      <c r="J24" s="8">
        <f>IF(COUNT(AO24,BR24,CU24)&gt;0,LARGE((AO24,BR24,CU24),1),0)</f>
        <v>44.1</v>
      </c>
      <c r="K24" s="8" t="str">
        <f>IF(J24=0,"",IF(J24=CU24,$BY$1,IF(J24=BR24,$AV$1,IF(J24=AO24,$S$1,""))))</f>
        <v>2025 Nationals</v>
      </c>
      <c r="L24" s="8">
        <f>IF(COUNT(AO24,BR24,CU24)&gt;1,LARGE((AO24,BR24,CU24),2),0)</f>
        <v>42.6</v>
      </c>
      <c r="M24" s="8" t="str">
        <f>IF(K24=0,"",IF(AND(L24=J24,L24=AO24,K24=BR24),$S$1,IF(AND(L24=J24,L24=AO24,L24=CU24),$S$1,IF(AND(L24=J24,L24=CU24,L24=BR24),$AV$1,IF(L24=CU24,$BY$1,IF(L24=BR24,$AV$1,IF(L24=AO24,$S$1,"")))))))</f>
        <v>2024 3rd Domestic Trial</v>
      </c>
      <c r="N24" s="8">
        <f>IF(MAX(AT24,BW24,CZ24)&gt;0,MAX(AT24,BW24,CZ24),0)</f>
        <v>45.500000000000007</v>
      </c>
      <c r="O24" s="8" t="str">
        <f>IF(N24=0,"",IF(N24=CZ24,$BY$1,IF(N24=BW24,$AV$1,IF(N24=AT24,$S$1,""))))</f>
        <v>2024 3rd Domestic Trial</v>
      </c>
      <c r="P24" s="8" t="str">
        <f>IF(MAX(DB24:DC24)&gt;0,MAX(DB24:DC24),"")</f>
        <v/>
      </c>
      <c r="Q24" s="11" t="str">
        <f>IF(P24="","",IF(P24=DB24,"("&amp;DB$2&amp;")",IF(P24=DC24,"("&amp;DC$2&amp;")")))</f>
        <v/>
      </c>
      <c r="R24" s="8" t="str">
        <f>IF(P24="","",IF(P24=DB24,IF(P24+IF(L24="",0,L24)=TA24,$SF$1,IF(P24+IF(L24="",0,L24)=RY24,$RD$1,IF(P24+IF(L24="",0,L24)=QW24,$QB$1,IF(P24+IF(L24="",0,L24)=PU24,$OZ$1,IF(P24+IF(L24="",0,L24)=OS24,$NX$1,IF(P24+IF(L24="",0,L24)=NQ24,$MV$1,IF(P24+IF(L24="",0,L24)=MO24,$LT$1,IF(P24+IF(L24="",0,L24)=LM24,$KR$1,IF(P24+IF(L24="",0,L24)=KK24,$JP$1,IF(P24+IF(L24="",0,L24)=JI24,$IN$1,IF(P24+IF(L24="",0,L24)=IG24,$HL$1,IF(P24+IF(L24="",0,L24)=HE24,$GJ$1,IF(P24+IF(L24="",0,L24)=GC24,$FH$1,IF(P24+IF(L24="",0,L24)=FA24,$EF$1,IF(P24+IF(L24="",0,L24)=DY24,$DD$1))))))))))))))),IF(P24=DC24,IF(P24+IF(N24="",0,N24)=TF24,$SF$1,IF(P24+IF(N24="",0,N24)=SD24,$RD$1,IF(P24+IF(N24="",0,N24)=RB24,$QB$1,IF(P24+IF(N24="",0,N24)=PZ24,$OZ$1,IF(P24+IF(N24="",0,N24)=OX24,$NX$1,IF(P24+IF(N24="",0,N24)=NV24,$MV$1,IF(P24+IF(N24="",0,N24)=MT24,$LT$1,IF(P24+IF(N24="",0,N24)=LR24,$KR$1,IF(P24+IF(N24="",0,N24)=KP24,$JP$1,IF(P24+IF(N24="",0,N24)=JN24,$IN$1,IF(P24+IF(N24="",0,N24)=IL24,$HL$1,IF(P24+IF(N24="",0,N24)=HJ24,$GJ$1,IF(P24+IF(N24="",0,N24)=GH24,$FH$1,IF(P24+IF(N24="",0,N24)=FF24,$EF$1,IF(P24+IF(N24="",0,N24)=ED24,$DD$1))))))))))))))))))</f>
        <v/>
      </c>
      <c r="S24" s="19">
        <v>17.399999999999999</v>
      </c>
      <c r="T24" s="19">
        <v>2.4</v>
      </c>
      <c r="U24" s="19">
        <v>0</v>
      </c>
      <c r="V24" s="19"/>
      <c r="W24" s="19">
        <v>18.2</v>
      </c>
      <c r="X24" s="19">
        <v>5.2</v>
      </c>
      <c r="Y24" s="19">
        <v>0.6</v>
      </c>
      <c r="Z24" s="19"/>
      <c r="AA24" s="19">
        <v>18.7</v>
      </c>
      <c r="AB24" s="19">
        <v>2.8</v>
      </c>
      <c r="AC24" s="19">
        <v>0</v>
      </c>
      <c r="AD24" s="19"/>
      <c r="AE24" s="19">
        <v>16.8</v>
      </c>
      <c r="AF24" s="19">
        <v>5.2</v>
      </c>
      <c r="AG24" s="19">
        <v>0.2</v>
      </c>
      <c r="AH24" s="19"/>
      <c r="AI24" s="19">
        <v>18.7</v>
      </c>
      <c r="AJ24" s="19">
        <v>5.2</v>
      </c>
      <c r="AK24" s="19">
        <v>0.2</v>
      </c>
      <c r="AL24" s="19"/>
      <c r="AM24" s="27"/>
      <c r="AN24" s="40">
        <f>IF(SUM(T24,X24)&gt;0,SUM(T24,X24),"")</f>
        <v>7.6</v>
      </c>
      <c r="AO24" s="40">
        <f>IF(SUM(S24:T24,V24:X24,Z24)-U24-Y24&gt;0,SUM(S24:T24,V24:X24,Z24)-U24-Y24,"")</f>
        <v>42.6</v>
      </c>
      <c r="AP24" s="40">
        <f>IF(SUM(AA24:AB24,AD24)-AC24&gt;0,SUM(AA24:AB24,AD24)-AC24,"")</f>
        <v>21.5</v>
      </c>
      <c r="AQ24" s="40">
        <f>IF(SUM(T24,X24,AB24)&gt;0,SUM(T24,X24,AB24),"")</f>
        <v>10.399999999999999</v>
      </c>
      <c r="AR24" s="40">
        <f>IF(SUM(AO24,AP24)&gt;0,SUM(AO24,AP24),"")</f>
        <v>64.099999999999994</v>
      </c>
      <c r="AS24" s="40">
        <f>IF(SUM(AF24,AJ24)&gt;0,SUM(AF24,AJ24),"")</f>
        <v>10.4</v>
      </c>
      <c r="AT24" s="40">
        <f>IF(SUM(AE24:AF24,AH24:AJ24,AL24)-SUM(AG24,AK24)&gt;0,SUM(AE24:AF24,AH24:AJ24,AL24)-SUM(AG24,AK24),"")</f>
        <v>45.500000000000007</v>
      </c>
      <c r="AU24" s="40">
        <f>IF(SUM(AO24,AP24,AT24)&gt;0,SUM(AO24,AP24,AT24),"")</f>
        <v>109.6</v>
      </c>
      <c r="AV24" s="18">
        <v>15.2</v>
      </c>
      <c r="AW24" s="18">
        <v>2.4</v>
      </c>
      <c r="AX24" s="18">
        <v>0</v>
      </c>
      <c r="AY24" s="18">
        <v>0</v>
      </c>
      <c r="AZ24" s="18">
        <v>15.2</v>
      </c>
      <c r="BA24" s="18">
        <v>0</v>
      </c>
      <c r="BB24" s="18">
        <v>0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>IF(SUM(AW24,BA24)&gt;0,SUM(AW24,BA24),"")</f>
        <v>2.4</v>
      </c>
      <c r="BR24" s="11">
        <f>IF(SUM(AV24:AW24,AY24:BA24,BC24)-AX24-BB24&gt;0,SUM(AV24:AW24,AY24:BA24,BC24)-AX24-BB24,"")</f>
        <v>32.799999999999997</v>
      </c>
      <c r="BS24" s="11" t="str">
        <f>IF(SUM(BD24:BE24,BG24)-BF24&gt;0,SUM(BD24:BE24,BG24)-BF24,"")</f>
        <v/>
      </c>
      <c r="BT24" s="11">
        <f>IF(SUM(AW24,BA24,BE24)&gt;0,SUM(AW24,BA24,BE24),"")</f>
        <v>2.4</v>
      </c>
      <c r="BU24" s="11">
        <f>IF(SUM(BR24,BS24)&gt;0,SUM(BR24,BS24),"")</f>
        <v>32.799999999999997</v>
      </c>
      <c r="BV24" s="11" t="str">
        <f>IF(SUM(BI24,BM24)&gt;0,SUM(BI24,BM24),"")</f>
        <v/>
      </c>
      <c r="BW24" s="11" t="str">
        <f>IF(SUM(BH24:BI24,BK24:BM24,BO24)-SUM(BJ24,BN24)&gt;0,SUM(BH24:BI24,BK24:BM24,BO24)-SUM(BJ24,BN24),"")</f>
        <v/>
      </c>
      <c r="BX24" s="11">
        <f>IF(SUM(BR24,BS24,BW24)&gt;0,SUM(BR24,BS24,BW24),"")</f>
        <v>32.799999999999997</v>
      </c>
      <c r="BY24" s="19">
        <v>16.600000000000001</v>
      </c>
      <c r="BZ24" s="19">
        <v>6</v>
      </c>
      <c r="CA24" s="19">
        <v>0.6</v>
      </c>
      <c r="CB24" s="19">
        <v>0</v>
      </c>
      <c r="CC24" s="19">
        <v>18.3</v>
      </c>
      <c r="CD24" s="19">
        <v>4.8</v>
      </c>
      <c r="CE24" s="19">
        <v>1</v>
      </c>
      <c r="CF24" s="19">
        <v>0</v>
      </c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>
        <f>IF(SUM(BZ24,CD24)&gt;0,SUM(BZ24,CD24),"")</f>
        <v>10.8</v>
      </c>
      <c r="CU24" s="40">
        <f>IF(SUM(BY24:BZ24,CB24:CD24,CF24)-CA24-CE24&gt;0,SUM(BY24:BZ24,CB24:CD24,CF24)-CA24-CE24,"")</f>
        <v>44.1</v>
      </c>
      <c r="CV24" s="40" t="str">
        <f>IF(SUM(CG24:CH24,CJ24)-CI24&gt;0,SUM(CG24:CH24,CJ24)-CI24,"")</f>
        <v/>
      </c>
      <c r="CW24" s="40">
        <f>IF(SUM(BZ24,CD24,CH24)&gt;0,SUM(BZ24,CD24,CH24),"")</f>
        <v>10.8</v>
      </c>
      <c r="CX24" s="40">
        <f>IF(SUM(CU24,CV24)&gt;0,SUM(CU24,CV24),"")</f>
        <v>44.1</v>
      </c>
      <c r="CY24" s="40" t="str">
        <f>IF(SUM(CL24,CP24)&gt;0,SUM(CL24,CP24),"")</f>
        <v/>
      </c>
      <c r="CZ24" s="40" t="str">
        <f>IF(SUM(CK24:CL24,CN24:CP24,CR24)-SUM(CM24,CQ24)&gt;0,SUM(CK24:CL24,CN24:CP24,CR24)-SUM(CM24,CQ24),"")</f>
        <v/>
      </c>
      <c r="DA24" s="40">
        <f>IF(SUM(CU24,CV24,CZ24)&gt;0,SUM(CU24,CV24,CZ24),"")</f>
        <v>44.1</v>
      </c>
      <c r="DB24" s="51" t="str">
        <f>IF(MAX(DY24,FA24,GC24,HE24,IG24,JI24,KK24,LM24,MO24,NQ24,OS24,PU24,QW24,RY24,TA24)-IF(L24="",0,L24)&gt;0.001,MAX(DY24,FA24,GC24,HE24,IG24,JI24,KK24,LM24,MO24,NQ24,OS24,PU24,QW24,RY24,TA24)-IF(L24="",0,L24),"")</f>
        <v/>
      </c>
      <c r="DC24" s="51" t="str">
        <f>IF(MAX(ED24,FF24,GH24,HJ24,IL24,JN24,KP24,LR24,MT24,NV24,OX24,PZ24,RB24,SD24,TF24)-IF(N24="",0,N24)&gt;0.001,MAX(ED24,FF24,GH24,HJ24,IL24,JN24,KP24,LR24,MT24,NV24,OX24,PZ24,RB24,SD24,TF24)-IF(N24="",0,N24),"")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IF(SUM(DE24,DI24)&gt;0,SUM(DE24,DI24),"")</f>
        <v/>
      </c>
      <c r="DY24" s="40" t="str">
        <f>IF(SUM(DD24:DE24,DG24:DI24,DK24)-DF24-DJ24&gt;0,SUM(DD24:DE24,DG24:DI24,DK24)-DF24-DJ24,"")</f>
        <v/>
      </c>
      <c r="DZ24" s="40" t="str">
        <f>IF(SUM(DL24:DM24,DO24)-DN24&gt;0,SUM(DL24:DM24,DO24)-DN24,"")</f>
        <v/>
      </c>
      <c r="EA24" s="40" t="str">
        <f>IF(SUM(DE24,DI24,DM24)&gt;0,SUM(DE24,DI24,DM24),"")</f>
        <v/>
      </c>
      <c r="EB24" s="40" t="str">
        <f>IF(SUM(DY24,DZ24)&gt;0,SUM(DY24,DZ24),"")</f>
        <v/>
      </c>
      <c r="EC24" s="40" t="str">
        <f>IF(SUM(DQ24,DU24)&gt;0,SUM(DQ24,DU24),"")</f>
        <v/>
      </c>
      <c r="ED24" s="40" t="str">
        <f>IF(SUM(DP24:DQ24,DS24:DU24,DW24)-SUM(DR24,DV24)&gt;0,SUM(DP24:DQ24,DS24:DU24,DW24)-SUM(DR24,DV24),"")</f>
        <v/>
      </c>
      <c r="EE24" s="40" t="str">
        <f>IF(SUM(DY24,DZ24,ED24)&gt;0,SUM(DY24,DZ24,ED24),"")</f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>IF(SUM(EG24,EK24)&gt;0,SUM(EG24,EK24),"")</f>
        <v/>
      </c>
      <c r="FA24" s="11" t="str">
        <f>IF(SUM(EF24:EG24,EI24:EK24,EM24)-EH24-EL24&gt;0,SUM(EF24:EG24,EI24:EK24,EM24)-EH24-EL24,"")</f>
        <v/>
      </c>
      <c r="FB24" s="11" t="str">
        <f>IF(SUM(EN24:EO24,EQ24)-EP24&gt;0,SUM(EN24:EO24,EQ24)-EP24,"")</f>
        <v/>
      </c>
      <c r="FC24" s="11" t="str">
        <f>IF(SUM(EG24,EK24,EO24)&gt;0,SUM(EG24,EK24,EO24),"")</f>
        <v/>
      </c>
      <c r="FD24" s="11" t="str">
        <f>IF(SUM(FA24,FB24)&gt;0,SUM(FA24,FB24),"")</f>
        <v/>
      </c>
      <c r="FE24" s="11" t="str">
        <f>IF(SUM(ES24,EW24)&gt;0,SUM(ES24,EW24),"")</f>
        <v/>
      </c>
      <c r="FF24" s="11" t="str">
        <f>IF(SUM(ER24:ES24,EU24:EW24,EY24)-SUM(ET24,EX24)&gt;0,SUM(ER24:ES24,EU24:EW24,EY24)-SUM(ET24,EX24),"")</f>
        <v/>
      </c>
      <c r="FG24" s="11" t="str">
        <f>IF(SUM(FA24,FB24,FF24)&gt;0,SUM(FA24,FB24,FF24),"")</f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>IF(SUM(FI24,FM24)&gt;0,SUM(FI24,FM24),"")</f>
        <v/>
      </c>
      <c r="GC24" s="40" t="str">
        <f>IF(SUM(FH24:FI24,FK24:FM24,FO24)-FJ24-FN24&gt;0,SUM(FH24:FI24,FK24:FM24,FO24)-FJ24-FN24,"")</f>
        <v/>
      </c>
      <c r="GD24" s="40" t="str">
        <f>IF(SUM(FP24:FQ24,FS24)-FR24&gt;0,SUM(FP24:FQ24,FS24)-FR24,"")</f>
        <v/>
      </c>
      <c r="GE24" s="40" t="str">
        <f>IF(SUM(FI24,FM24,FQ24)&gt;0,SUM(FI24,FM24,FQ24),"")</f>
        <v/>
      </c>
      <c r="GF24" s="40" t="str">
        <f>IF(SUM(GC24,GD24)&gt;0,SUM(GC24,GD24),"")</f>
        <v/>
      </c>
      <c r="GG24" s="40" t="str">
        <f>IF(SUM(FU24,FY24)&gt;0,SUM(FU24,FY24),"")</f>
        <v/>
      </c>
      <c r="GH24" s="40" t="str">
        <f>IF(SUM(FT24:FU24,FW24:FY24,GA24)-SUM(FV24,FZ24)&gt;0,SUM(FT24:FU24,FW24:FY24,GA24)-SUM(FV24,FZ24),"")</f>
        <v/>
      </c>
      <c r="GI24" s="40" t="str">
        <f>IF(SUM(GC24,GD24,GH24)&gt;0,SUM(GC24,GD24,GH24),"")</f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>IF(SUM(GK24,GO24)&gt;0,SUM(GK24,GO24),"")</f>
        <v/>
      </c>
      <c r="HE24" s="11" t="str">
        <f>IF(SUM(GJ24:GK24,GM24:GO24,GQ24)-GL24-GP24&gt;0,SUM(GJ24:GK24,GM24:GO24,GQ24)-GL24-GP24,"")</f>
        <v/>
      </c>
      <c r="HF24" s="11" t="str">
        <f>IF(SUM(GR24:GS24,GU24)-GT24&gt;0,SUM(GR24:GS24,GU24)-GT24,"")</f>
        <v/>
      </c>
      <c r="HG24" s="11" t="str">
        <f>IF(SUM(GK24,GO24,GS24)&gt;0,SUM(GK24,GO24,GS24),"")</f>
        <v/>
      </c>
      <c r="HH24" s="11" t="str">
        <f>IF(SUM(HE24,HF24)&gt;0,SUM(HE24,HF24),"")</f>
        <v/>
      </c>
      <c r="HI24" s="11" t="str">
        <f>IF(SUM(GW24,HA24)&gt;0,SUM(GW24,HA24),"")</f>
        <v/>
      </c>
      <c r="HJ24" s="11" t="str">
        <f>IF(SUM(GV24:GW24,GY24:HA24,HC24)-SUM(GX24,HB24)&gt;0,SUM(GV24:GW24,GY24:HA24,HC24)-SUM(GX24,HB24),"")</f>
        <v/>
      </c>
      <c r="HK24" s="11" t="str">
        <f>IF(SUM(HE24,HF24,HJ24)&gt;0,SUM(HE24,HF24,HJ24),"")</f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>IF(SUM(HM24,HQ24)&gt;0,SUM(HM24,HQ24),"")</f>
        <v/>
      </c>
      <c r="IG24" s="40" t="str">
        <f>IF(SUM(HL24:HM24,HO24:HQ24,HS24)-HN24-HR24&gt;0,SUM(HL24:HM24,HO24:HQ24,HS24)-HN24-HR24,"")</f>
        <v/>
      </c>
      <c r="IH24" s="40" t="str">
        <f>IF(SUM(HT24:HU24,HW24)-HV24&gt;0,SUM(HT24:HU24,HW24)-HV24,"")</f>
        <v/>
      </c>
      <c r="II24" s="40" t="str">
        <f>IF(SUM(HM24,HQ24,HU24)&gt;0,SUM(HM24,HQ24,HU24),"")</f>
        <v/>
      </c>
      <c r="IJ24" s="40" t="str">
        <f>IF(SUM(IG24,IH24)&gt;0,SUM(IG24,IH24),"")</f>
        <v/>
      </c>
      <c r="IK24" s="40" t="str">
        <f>IF(SUM(HY24,IC24)&gt;0,SUM(HY24,IC24),"")</f>
        <v/>
      </c>
      <c r="IL24" s="40" t="str">
        <f>IF(SUM(HX24:HY24,IA24:IC24,IE24)-SUM(HZ24,ID24)&gt;0,SUM(HX24:HY24,IA24:IC24,IE24)-SUM(HZ24,ID24),"")</f>
        <v/>
      </c>
      <c r="IM24" s="40" t="str">
        <f>IF(SUM(IG24,IH24,IL24)&gt;0,SUM(IG24,IH24,IL24),"")</f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>IF(SUM(IO24,IS24)&gt;0,SUM(IO24,IS24),"")</f>
        <v/>
      </c>
      <c r="JI24" s="11" t="str">
        <f>IF(SUM(IN24:IO24,IQ24:IS24,IU24)-IP24-IT24&gt;0,SUM(IN24:IO24,IQ24:IS24,IU24)-IP24-IT24,"")</f>
        <v/>
      </c>
      <c r="JJ24" s="11" t="str">
        <f>IF(SUM(IV24:IW24,IY24)-IX24&gt;0,SUM(IV24:IW24,IY24)-IX24,"")</f>
        <v/>
      </c>
      <c r="JK24" s="11" t="str">
        <f>IF(SUM(IO24,IS24,IW24)&gt;0,SUM(IO24,IS24,IW24),"")</f>
        <v/>
      </c>
      <c r="JL24" s="11" t="str">
        <f>IF(SUM(JI24,JJ24)&gt;0,SUM(JI24,JJ24),"")</f>
        <v/>
      </c>
      <c r="JM24" s="11" t="str">
        <f>IF(SUM(JA24,JE24)&gt;0,SUM(JA24,JE24),"")</f>
        <v/>
      </c>
      <c r="JN24" s="11" t="str">
        <f>IF(SUM(IZ24:JA24,JC24:JE24,JG24)-SUM(JB24,JF24)&gt;0,SUM(IZ24:JA24,JC24:JE24,JG24)-SUM(JB24,JF24),"")</f>
        <v/>
      </c>
      <c r="JO24" s="11" t="str">
        <f>IF(SUM(JI24,JJ24,JN24)&gt;0,SUM(JI24,JJ24,JN24),"")</f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>IF(SUM(JQ24,JU24)&gt;0,SUM(JQ24,JU24),"")</f>
        <v/>
      </c>
      <c r="KK24" s="40" t="str">
        <f>IF(SUM(JP24:JQ24,JS24:JU24,JW24)-JR24-JV24&gt;0,SUM(JP24:JQ24,JS24:JU24,JW24)-JR24-JV24,"")</f>
        <v/>
      </c>
      <c r="KL24" s="40" t="str">
        <f>IF(SUM(JX24:JY24,KA24)-JZ24&gt;0,SUM(JX24:JY24,KA24)-JZ24,"")</f>
        <v/>
      </c>
      <c r="KM24" s="40" t="str">
        <f>IF(SUM(JQ24,JU24,JY24)&gt;0,SUM(JQ24,JU24,JY24),"")</f>
        <v/>
      </c>
      <c r="KN24" s="40" t="str">
        <f>IF(SUM(KK24,KL24)&gt;0,SUM(KK24,KL24),"")</f>
        <v/>
      </c>
      <c r="KO24" s="40" t="str">
        <f>IF(SUM(KC24,KG24)&gt;0,SUM(KC24,KG24),"")</f>
        <v/>
      </c>
      <c r="KP24" s="40" t="str">
        <f>IF(SUM(KB24:KC24,KE24:KG24,KI24)-SUM(KD24,KH24)&gt;0,SUM(KB24:KC24,KE24:KG24,KI24)-SUM(KD24,KH24),"")</f>
        <v/>
      </c>
      <c r="KQ24" s="40" t="str">
        <f>IF(SUM(KK24,KL24,KP24)&gt;0,SUM(KK24,KL24,KP24),"")</f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>IF(SUM(KS24,KW24)&gt;0,SUM(KS24,KW24),"")</f>
        <v/>
      </c>
      <c r="LM24" s="11" t="str">
        <f>IF(SUM(KR24:KS24,KU24:KW24,KY24)-KT24-KX24&gt;0,SUM(KR24:KS24,KU24:KW24,KY24)-KT24-KX24,"")</f>
        <v/>
      </c>
      <c r="LN24" s="11" t="str">
        <f>IF(SUM(KZ24:LA24,LC24)-LB24&gt;0,SUM(KZ24:LA24,LC24)-LB24,"")</f>
        <v/>
      </c>
      <c r="LO24" s="11" t="str">
        <f>IF(SUM(KS24,KW24,LA24)&gt;0,SUM(KS24,KW24,LA24),"")</f>
        <v/>
      </c>
      <c r="LP24" s="11" t="str">
        <f>IF(SUM(LM24,LN24)&gt;0,SUM(LM24,LN24),"")</f>
        <v/>
      </c>
      <c r="LQ24" s="11" t="str">
        <f>IF(SUM(LE24,LI24)&gt;0,SUM(LE24,LI24),"")</f>
        <v/>
      </c>
      <c r="LR24" s="11" t="str">
        <f>IF(SUM(LD24:LE24,LG24:LI24,LK24)-SUM(LF24,LJ24)&gt;0,SUM(LD24:LE24,LG24:LI24,LK24)-SUM(LF24,LJ24),"")</f>
        <v/>
      </c>
      <c r="LS24" s="11" t="str">
        <f>IF(SUM(LM24,LN24,LR24)&gt;0,SUM(LM24,LN24,LR24),"")</f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>IF(SUM(LU24,LY24)&gt;0,SUM(LU24,LY24),"")</f>
        <v/>
      </c>
      <c r="MO24" s="40" t="str">
        <f>IF(SUM(LT24:LU24,LW24:LY24,MA24)-LV24-LZ24&gt;0,SUM(LT24:LU24,LW24:LY24,MA24)-LV24-LZ24,"")</f>
        <v/>
      </c>
      <c r="MP24" s="40" t="str">
        <f>IF(SUM(MB24:MC24,ME24)-MD24&gt;0,SUM(MB24:MC24,ME24)-MD24,"")</f>
        <v/>
      </c>
      <c r="MQ24" s="40" t="str">
        <f>IF(SUM(LU24,LY24,MC24)&gt;0,SUM(LU24,LY24,MC24),"")</f>
        <v/>
      </c>
      <c r="MR24" s="40" t="str">
        <f>IF(SUM(MO24,MP24)&gt;0,SUM(MO24,MP24),"")</f>
        <v/>
      </c>
      <c r="MS24" s="40" t="str">
        <f>IF(SUM(MG24,MK24)&gt;0,SUM(MG24,MK24),"")</f>
        <v/>
      </c>
      <c r="MT24" s="40" t="str">
        <f>IF(SUM(MF24:MG24,MI24:MK24,MM24)-SUM(MH24,ML24)&gt;0,SUM(MF24:MG24,MI24:MK24,MM24)-SUM(MH24,ML24),"")</f>
        <v/>
      </c>
      <c r="MU24" s="40" t="str">
        <f>IF(SUM(MO24,MP24,MT24)&gt;0,SUM(MO24,MP24,MT24),"")</f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>IF(SUM(MW24,NA24)&gt;0,SUM(MW24,NA24),"")</f>
        <v/>
      </c>
      <c r="NQ24" s="11" t="str">
        <f>IF(SUM(MV24:MW24,MY24:NA24,NC24)-MX24-NB24&gt;0,SUM(MV24:MW24,MY24:NA24,NC24)-MX24-NB24,"")</f>
        <v/>
      </c>
      <c r="NR24" s="11" t="str">
        <f>IF(SUM(ND24:NE24,NG24)-NF24&gt;0,SUM(ND24:NE24,NG24)-NF24,"")</f>
        <v/>
      </c>
      <c r="NS24" s="11" t="str">
        <f>IF(SUM(MW24,NA24,NE24)&gt;0,SUM(MW24,NA24,NE24),"")</f>
        <v/>
      </c>
      <c r="NT24" s="11" t="str">
        <f>IF(SUM(NQ24,NR24)&gt;0,SUM(NQ24,NR24),"")</f>
        <v/>
      </c>
      <c r="NU24" s="11" t="str">
        <f>IF(SUM(NI24,NM24)&gt;0,SUM(NI24,NM24),"")</f>
        <v/>
      </c>
      <c r="NV24" s="11" t="str">
        <f>IF(SUM(NH24:NI24,NK24:NM24,NO24)-SUM(NJ24,NN24)&gt;0,SUM(NH24:NI24,NK24:NM24,NO24)-SUM(NJ24,NN24),"")</f>
        <v/>
      </c>
      <c r="NW24" s="11" t="str">
        <f>IF(SUM(NQ24,NR24,NV24)&gt;0,SUM(NQ24,NR24,NV24),"")</f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>IF(SUM(NY24,OC24)&gt;0,SUM(NY24,OC24),"")</f>
        <v/>
      </c>
      <c r="OS24" s="40" t="str">
        <f>IF(SUM(NX24:NY24,OA24:OC24,OE24)-NZ24-OD24&gt;0,SUM(NX24:NY24,OA24:OC24,OE24)-NZ24-OD24,"")</f>
        <v/>
      </c>
      <c r="OT24" s="40" t="str">
        <f>IF(SUM(OF24:OG24,OI24)-OH24&gt;0,SUM(OF24:OG24,OI24)-OH24,"")</f>
        <v/>
      </c>
      <c r="OU24" s="40" t="str">
        <f>IF(SUM(NY24,OC24,OG24)&gt;0,SUM(NY24,OC24,OG24),"")</f>
        <v/>
      </c>
      <c r="OV24" s="40" t="str">
        <f>IF(SUM(OS24,OT24)&gt;0,SUM(OS24,OT24),"")</f>
        <v/>
      </c>
      <c r="OW24" s="40" t="str">
        <f>IF(SUM(OK24,OO24)&gt;0,SUM(OK24,OO24),"")</f>
        <v/>
      </c>
      <c r="OX24" s="40" t="str">
        <f>IF(SUM(OJ24:OK24,OM24:OO24,OQ24)-SUM(OL24,OP24)&gt;0,SUM(OJ24:OK24,OM24:OO24,OQ24)-SUM(OL24,OP24),"")</f>
        <v/>
      </c>
      <c r="OY24" s="40" t="str">
        <f>IF(SUM(OS24,OT24,OX24)&gt;0,SUM(OS24,OT24,OX24),"")</f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>IF(SUM(PA24,PE24)&gt;0,SUM(PA24,PE24),"")</f>
        <v/>
      </c>
      <c r="PU24" s="11" t="str">
        <f>IF(SUM(OZ24:PA24,PC24:PE24,PG24)-PB24-PF24&gt;0,SUM(OZ24:PA24,PC24:PE24,PG24)-PB24-PF24,"")</f>
        <v/>
      </c>
      <c r="PV24" s="11" t="str">
        <f>IF(SUM(PH24:PI24,PK24)-PJ24&gt;0,SUM(PH24:PI24,PK24)-PJ24,"")</f>
        <v/>
      </c>
      <c r="PW24" s="11" t="str">
        <f>IF(SUM(PA24,PE24,PI24)&gt;0,SUM(PA24,PE24,PI24),"")</f>
        <v/>
      </c>
      <c r="PX24" s="11" t="str">
        <f>IF(SUM(PU24,PV24)&gt;0,SUM(PU24,PV24),"")</f>
        <v/>
      </c>
      <c r="PY24" s="11" t="str">
        <f>IF(SUM(PM24,PQ24)&gt;0,SUM(PM24,PQ24),"")</f>
        <v/>
      </c>
      <c r="PZ24" s="11" t="str">
        <f>IF(SUM(PL24:PM24,PO24:PQ24,PS24)-SUM(PN24,PR24)&gt;0,SUM(PL24:PM24,PO24:PQ24,PS24)-SUM(PN24,PR24),"")</f>
        <v/>
      </c>
      <c r="QA24" s="11" t="str">
        <f>IF(SUM(PU24,PV24,PZ24)&gt;0,SUM(PU24,PV24,PZ24),"")</f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>IF(SUM(QC24,QG24)&gt;0,SUM(QC24,QG24),"")</f>
        <v/>
      </c>
      <c r="QW24" s="40" t="str">
        <f>IF(SUM(QB24:QC24,QE24:QG24,QI24)-QD24-QH24&gt;0,SUM(QB24:QC24,QE24:QG24,QI24)-QD24-QH24,"")</f>
        <v/>
      </c>
      <c r="QX24" s="40" t="str">
        <f>IF(SUM(QJ24:QK24,QM24)-QL24&gt;0,SUM(QJ24:QK24,QM24)-QL24,"")</f>
        <v/>
      </c>
      <c r="QY24" s="40" t="str">
        <f>IF(SUM(QC24,QG24,QK24)&gt;0,SUM(QC24,QG24,QK24),"")</f>
        <v/>
      </c>
      <c r="QZ24" s="40" t="str">
        <f>IF(SUM(QW24,QX24)&gt;0,SUM(QW24,QX24),"")</f>
        <v/>
      </c>
      <c r="RA24" s="40" t="str">
        <f>IF(SUM(QO24,QS24)&gt;0,SUM(QO24,QS24),"")</f>
        <v/>
      </c>
      <c r="RB24" s="40" t="str">
        <f>IF(SUM(QN24:QO24,QQ24:QS24,QU24)-SUM(QP24,QT24)&gt;0,SUM(QN24:QO24,QQ24:QS24,QU24)-SUM(QP24,QT24),"")</f>
        <v/>
      </c>
      <c r="RC24" s="40" t="str">
        <f>IF(SUM(QW24,QX24,RB24)&gt;0,SUM(QW24,QX24,RB24),"")</f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>IF(SUM(RE24,RI24)&gt;0,SUM(RE24,RI24),"")</f>
        <v/>
      </c>
      <c r="RY24" s="11" t="str">
        <f>IF(SUM(RD24:RE24,RG24:RI24,RK24)-RF24-RJ24&gt;0,SUM(RD24:RE24,RG24:RI24,RK24)-RF24-RJ24,"")</f>
        <v/>
      </c>
      <c r="RZ24" s="11" t="str">
        <f>IF(SUM(RL24:RM24,RO24)-RN24&gt;0,SUM(RL24:RM24,RO24)-RN24,"")</f>
        <v/>
      </c>
      <c r="SA24" s="11" t="str">
        <f>IF(SUM(RE24,RI24,RM24)&gt;0,SUM(RE24,RI24,RM24),"")</f>
        <v/>
      </c>
      <c r="SB24" s="11" t="str">
        <f>IF(SUM(RY24,RZ24)&gt;0,SUM(RY24,RZ24),"")</f>
        <v/>
      </c>
      <c r="SC24" s="11" t="str">
        <f>IF(SUM(RQ24,RU24)&gt;0,SUM(RQ24,RU24),"")</f>
        <v/>
      </c>
      <c r="SD24" s="11" t="str">
        <f>IF(SUM(RP24:RQ24,RS24:RU24,RW24)-SUM(RR24,RV24)&gt;0,SUM(RP24:RQ24,RS24:RU24,RW24)-SUM(RR24,RV24),"")</f>
        <v/>
      </c>
      <c r="SE24" s="11" t="str">
        <f>IF(SUM(RY24,RZ24,SD24)&gt;0,SUM(RY24,RZ24,SD24),"")</f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>IF(SUM(SG24,SK24)&gt;0,SUM(SG24,SK24),"")</f>
        <v/>
      </c>
      <c r="TA24" s="40" t="str">
        <f>IF(SUM(SF24:SG24,SI24:SK24,SM24)-SH24-SL24&gt;0,SUM(SF24:SG24,SI24:SK24,SM24)-SH24-SL24,"")</f>
        <v/>
      </c>
      <c r="TB24" s="40" t="str">
        <f>IF(SUM(SN24:SO24,SQ24)-SP24&gt;0,SUM(SN24:SO24,SQ24)-SP24,"")</f>
        <v/>
      </c>
      <c r="TC24" s="40" t="str">
        <f>IF(SUM(SG24,SK24,SO24)&gt;0,SUM(SG24,SK24,SO24),"")</f>
        <v/>
      </c>
      <c r="TD24" s="40" t="str">
        <f>IF(SUM(TA24,TB24)&gt;0,SUM(TA24,TB24),"")</f>
        <v/>
      </c>
      <c r="TE24" s="40" t="str">
        <f>IF(SUM(SS24,SW24)&gt;0,SUM(SS24,SW24),"")</f>
        <v/>
      </c>
      <c r="TF24" s="40" t="str">
        <f>IF(SUM(SR24:SS24,SU24:SW24,SY24)-SUM(ST24,SX24)&gt;0,SUM(SR24:SS24,SU24:SW24,SY24)-SUM(ST24,SX24),"")</f>
        <v/>
      </c>
      <c r="TG24" s="40" t="str">
        <f>IF(SUM(TA24,TB24,TF24)&gt;0,SUM(TA24,TB24,TF24),"")</f>
        <v/>
      </c>
      <c r="TH24" s="26">
        <f>IF($CS24="P",BY24,(BY24+AV24)/2)</f>
        <v>15.9</v>
      </c>
      <c r="TI24" s="26">
        <f>IF($CS24="P",BZ24,(BZ24+AW24)/2)</f>
        <v>4.2</v>
      </c>
      <c r="TJ24" s="26">
        <f>IF($CS24="P",CA24,(CA24+AX24)/2)</f>
        <v>0.3</v>
      </c>
      <c r="TK24" s="26">
        <f>IF($CS24="P",CB24,(CB24+AY24)/2)</f>
        <v>0</v>
      </c>
      <c r="TL24" s="26">
        <f>IF($CS24="P",CC24,(CC24+AZ24)/2)</f>
        <v>16.75</v>
      </c>
      <c r="TM24" s="26">
        <f>IF($CS24="P",CD24,(CD24+BA24)/2)</f>
        <v>2.4</v>
      </c>
      <c r="TN24" s="26">
        <f>IF($CS24="P",CE24,(CE24+BB24)/2)</f>
        <v>0.5</v>
      </c>
      <c r="TO24" s="26">
        <f>IF($CS24="P",CF24,(CF24+BC24)/2)</f>
        <v>0</v>
      </c>
      <c r="TP24" s="26">
        <f>IF($CS24="P",CG24,(CG24+BD24)/2)</f>
        <v>0</v>
      </c>
      <c r="TQ24" s="26">
        <f>IF($CS24="P",CH24,(CH24+BE24)/2)</f>
        <v>0</v>
      </c>
      <c r="TR24" s="26">
        <f>IF($CS24="P",CI24,(CI24+BF24)/2)</f>
        <v>0</v>
      </c>
      <c r="TS24" s="26">
        <f>IF($CS24="P",CJ24,(CJ24+BG24)/2)</f>
        <v>0</v>
      </c>
      <c r="TT24" s="26">
        <f>IF($CS24="P",CK24,(CK24+BH24)/2)</f>
        <v>0</v>
      </c>
      <c r="TU24" s="26">
        <f>IF($CS24="P",CL24,(CL24+BI24)/2)</f>
        <v>0</v>
      </c>
      <c r="TV24" s="26">
        <f>IF($CS24="P",CM24,(CM24+BJ24)/2)</f>
        <v>0</v>
      </c>
      <c r="TW24" s="26">
        <f>IF($CS24="P",CN24,(CN24+BK24)/2)</f>
        <v>0</v>
      </c>
      <c r="TX24" s="26">
        <f>IF($CS24="P",CO24,(CO24+BL24)/2)</f>
        <v>0</v>
      </c>
      <c r="TY24" s="26">
        <f>IF($CS24="P",CP24,(CP24+BM24)/2)</f>
        <v>0</v>
      </c>
      <c r="TZ24" s="26">
        <f>IF($CS24="P",CQ24,(CQ24+BN24)/2)</f>
        <v>0</v>
      </c>
      <c r="UA24" s="26">
        <f>IF($CS24="P",CR24,(CR24+BO24)/2)</f>
        <v>0</v>
      </c>
      <c r="UB24" s="28" t="s">
        <v>53</v>
      </c>
      <c r="UC24" s="11">
        <f>IF(SUM(TI24,TM24)&gt;0,SUM(TI24,TM24),"")</f>
        <v>6.6</v>
      </c>
      <c r="UD24" s="11">
        <f>IF(SUM(TH24:TI24,TK24:TM24,TO24)-TJ24-TN24&gt;0,SUM(TH24:TI24,TK24:TM24,TO24)-TJ24-TN24,"")</f>
        <v>38.450000000000003</v>
      </c>
      <c r="UE24" s="11" t="str">
        <f>IF(SUM(TP24:TQ24,TS24)-TR24&gt;0,SUM(TP24:TQ24,TS24)-TR24,"")</f>
        <v/>
      </c>
      <c r="UF24" s="11">
        <f>IF(SUM(TI24,TM24,TQ24)&gt;0,SUM(TI24,TM24,TQ24),"")</f>
        <v>6.6</v>
      </c>
      <c r="UG24" s="11">
        <f>IF(SUM(UD24,UE24)&gt;0,SUM(UD24,UE24),"")</f>
        <v>38.450000000000003</v>
      </c>
      <c r="UH24" s="11" t="str">
        <f>IF(SUM(TU24,TY24)&gt;0,SUM(TU24,TY24),"")</f>
        <v/>
      </c>
      <c r="UI24" s="11" t="str">
        <f>IF(SUM(TT24:TU24,TW24:TY24,UA24)-SUM(TV24,TZ24)&gt;0,SUM(TT24:TU24,TW24:TY24,UA24)-SUM(TV24,TZ24),"")</f>
        <v/>
      </c>
      <c r="UJ24" s="11">
        <f>IF(SUM(UD24,UE24,UI24)&gt;0,SUM(UD24,UE24,UI24),"")</f>
        <v>38.450000000000003</v>
      </c>
    </row>
    <row r="25" spans="1:556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86</v>
      </c>
      <c r="C25" s="4" t="s">
        <v>36</v>
      </c>
      <c r="D25" s="4">
        <v>2002</v>
      </c>
      <c r="E25" s="9">
        <f>SUM(J25:P25)+SUM(J25:M25)*0.0000001+SUM(J25)*0.0000000000001</f>
        <v>94.775004527504521</v>
      </c>
      <c r="F25" s="3" t="str">
        <f>IF(OR(AND(AN25&gt;=AU$29,AO25&gt;=AU$33,AN25&lt;&gt;"",AM25=""),AND(AS25&gt;=AU$29,AT25&gt;=AU$33,AS25&lt;&gt;"",AM25=""),AND(BQ25&gt;=BX$29,BR25&gt;=BX$33,BQ25&lt;&gt;"",BP25=""),AND(BV25&gt;=BX$29,BW25&gt;=BX$33,BV25&lt;&gt;"",BP25=""),AND(CT25&gt;=DA$29,CU25&gt;=DA$33,CT25&lt;&gt;"",CS25=""),AND(CY25&gt;=DA$29,CZ25&gt;=DA$33,CY25&lt;&gt;""),AND(DX25&gt;=EE$29,DY25&gt;=EE$33,DX25&lt;&gt;""),AND(EC25&gt;=EE$29,ED25&gt;=EE$33,EC25&lt;&gt;""),AND(EZ25&gt;=FG$29,FA25&gt;=FG$33,EZ25&lt;&gt;""),AND(FE25&gt;=FG$29,FF25&gt;=FG$33,FE25&lt;&gt;""),AND(GB25&gt;=GI$29,GC25&gt;=GI$33,GB25&lt;&gt;""),AND(GG25&gt;=GI$29,GH25&gt;=GI$33,GG25&lt;&gt;""),AND(HD25&gt;=HK$29,HE25&gt;=HK$33,HD25&lt;&gt;""),AND(HI25&gt;=HK$29,HJ25&gt;=HK$33,HI25&lt;&gt;""),AND(IF25&gt;=IM$29,IG25&gt;=IM$33,IF25&lt;&gt;""),AND(IK25&gt;=IM$29,IL25&gt;=IM$33,IK25&lt;&gt;""),AND(JH25&gt;=JO$29,JI25&gt;=JO$33,JH25&lt;&gt;""),AND(JM25&gt;=JO$29,JN25&gt;=JO$33,JM25&lt;&gt;""),AND(KJ25&gt;=KQ$29,KK25&gt;=KQ$33,KJ25&lt;&gt;""),AND(KO25&gt;=KQ$29,KP25&gt;=KQ$33,KO25&lt;&gt;""),AND(LL25&gt;=LS$29,LM25&gt;=LS$33,LL25&lt;&gt;""),AND(LQ25&gt;=LS$29,LR25&gt;=LS$33,LQ25&lt;&gt;""),AND(MN25&gt;=MU$29,MO25&gt;=MU$33,MN25&lt;&gt;""),AND(MS25&gt;=MU$29,MT25&gt;=MU$33,MS25&lt;&gt;""),AND(NP25&gt;=NW$29,NQ25&gt;=NW$33,NP25&lt;&gt;""),AND(NU25&gt;=NW$29,NV25&gt;=NW$33,NU25&lt;&gt;""),AND(OR25&gt;=OY$29,OS25&gt;=OY$33,OR25&lt;&gt;""),AND(OW25&gt;=OY$29,OX25&gt;=OY$33,OW25&lt;&gt;""),AND(PT25&gt;=QA$29,PU25&gt;=QA$33,PT25&lt;&gt;""),AND(PY25&gt;=QA$29,PZ25&gt;=QA$33,PY25&lt;&gt;""),AND(QV25&gt;=RC$29,QW25&gt;=RC$33,QV25&lt;&gt;""),AND(RA25&gt;=RC$29,RB25&gt;=RC$33,RA25&lt;&gt;""),AND(RX25&gt;=SE$29,RY25&gt;=SE$33,RX25&lt;&gt;""),AND(SC25&gt;=SE$29,SD25&gt;=SE$33,SC25&lt;&gt;""),AND(SZ25&gt;=TG$29,TA25&gt;=TG$33,SZ25&lt;&gt;""),AND(TF25&gt;=TG$29,TG25&gt;=TG$33,TF25&lt;&gt;"")),"P","")</f>
        <v/>
      </c>
      <c r="G25" s="3" t="str">
        <f>IF(OR(AND(AO25&gt;=AU$33,AO25&lt;&gt;"",AM25=""),AND(AT25&gt;=AU$33,AT25&lt;&gt;"",AM25=""),AND(BR25&gt;=BX$33,BR25&lt;&gt;"",BP25=""),AND(BW25&gt;=BX$33,BW25&lt;&gt;"",BP25=""),AND(CU25&gt;=DA$33,CU25&lt;&gt;"",CS25=""),AND(CZ25&gt;=DA$33,CZ25&lt;&gt;"",CS25=""),AND(DY25&gt;=EE$33,DY25&lt;&gt;""),AND(ED25&gt;=EE$33,ED25&lt;&gt;""),AND(FA25&gt;=FG$33,FA25&lt;&gt;""),AND(FF25&gt;=FG$33,FF25&lt;&gt;""),AND(GC25&gt;=GI$33,GC25&lt;&gt;""),AND(GH25&gt;=GI$33,GH25&lt;&gt;""),AND(HE25&gt;=HK$33,HE25&lt;&gt;""),AND(HJ25&gt;=HK$33,HJ25&lt;&gt;""),AND(IG25&gt;=IM$33,IG25&lt;&gt;""),AND(IL25&gt;=IM$33,IL25&lt;&gt;""),AND(JI25&gt;=JO$33,JI25&lt;&gt;""),AND(JN25&gt;=JO$33,JN25&lt;&gt;""),AND(KK25&gt;=KQ$33,KK25&lt;&gt;""),AND(KP25&gt;=KQ$33,KP25&lt;&gt;""),AND(LM25&gt;=LS$33,LM25&lt;&gt;""),AND(LR25&gt;=LS$33,LR25&lt;&gt;""),AND(MO25&gt;=MU$33,MO25&lt;&gt;""),AND(MT25&gt;=MU$33,MT25&lt;&gt;""),AND(NQ25&gt;=NW$33,NQ25&lt;&gt;""),AND(NV25&gt;=NW$33,NV25&lt;&gt;""),AND(OS25&gt;=OY$33,OS25&lt;&gt;""),AND(OX25&gt;=OY$33,OX25&lt;&gt;""),AND(PU25&gt;=QA$33,PU25&lt;&gt;""),AND(PZ25&gt;=QA$33,PZ25&lt;&gt;""),AND(QW25&gt;=RC$33,QW25&lt;&gt;""),AND(RB25&gt;=RC$33,RB25&lt;&gt;""),AND(RY25&gt;=SE$33,RY25&lt;&gt;""),AND(SD25&gt;=SE$33,SD25&lt;&gt;""),AND(TA25&gt;=TG$33,TA25&lt;&gt;""),AND(TG25&gt;=TG$33,TG25&lt;&gt;"")),"P","")</f>
        <v/>
      </c>
      <c r="H25" s="36" t="str">
        <f>IF(AND(G25="P",F25=""),"No DD",IF(OR(AND(AQ25&gt;=AU$32,AR25&gt;=AU$36,AQ25&lt;&gt;"",AM25=""),AND(AS25&gt;=AU$32,AT25&gt;=AU$36,AS25&lt;&gt;"",AM25=""),AND(BT25&gt;=BX$32,BU25&gt;=BX$36,BT25&lt;&gt;"",BP25=""),AND(BV25&gt;=BX$32,BW25&gt;=BX$36,BV25&lt;&gt;"",BP25=""),AND(CW25&gt;=DA$32,CX25&gt;=DA$36,CW25&lt;&gt;"",CS25=""),AND(CY25&gt;=DA$32,CZ25&gt;=DA$36,CY25&lt;&gt;"",CS25=""),AND(EA25&gt;=EE$32,EB25&gt;=EE$36,EA25&lt;&gt;""),AND(EC25&gt;=EE$32,ED25&gt;=EE$36,EC25&lt;&gt;""),AND(FC25&gt;=FG$32,FD25&gt;=FG$36,FC25&lt;&gt;""),AND(FE25&gt;=FG$32,FF25&gt;=FG$36,FE25&lt;&gt;""),AND(GE25&gt;=GI$32,GF25&gt;=GI$36,GE25&lt;&gt;""),AND(GG25&gt;=GI$32,GH25&gt;=GI$36,GG25&lt;&gt;""),AND(HG25&gt;=HK$32,HH25&gt;=HK$36,HG25&lt;&gt;""),AND(HI25&gt;=HK$32,HJ25&gt;=HK$36,HI25&lt;&gt;""),AND(II25&gt;=IM$32,IJ25&gt;=IM$36,II25&lt;&gt;""),AND(IK25&gt;=IM$32,IL25&gt;=IM$36,IK25&lt;&gt;""),AND(JK25&gt;=JO$32,JL25&gt;=JO$36,JK25&lt;&gt;""),AND(JM25&gt;=JO$32,JN25&gt;=JO$36,JM25&lt;&gt;""),AND(KM25&gt;=KQ$32,KN25&gt;=KQ$36,KM25&lt;&gt;""),AND(KO25&gt;=KQ$32,KP25&gt;=KQ$36,KO25&lt;&gt;""),AND(LO25&gt;=LS$32,LP25&gt;=LS$36,LO25&lt;&gt;""),AND(LQ25&gt;=LS$32,LR25&gt;=LS$36,LQ25&lt;&gt;""),AND(MQ25&gt;=MU$32,MR25&gt;=MU$36,MQ25&lt;&gt;""),AND(MS25&gt;=MU$32,MT25&gt;=MU$36,MS25&lt;&gt;""),AND(NS25&gt;=NW$32,NT25&gt;=NW$36,NS25&lt;&gt;""),AND(NU25&gt;=NW$32,NV25&gt;=NW$36,NU25&lt;&gt;""),AND(OU25&gt;=OY$32,OV25&gt;=OY$36,OU25&lt;&gt;""),AND(OW25&gt;=OY$32,OX25&gt;=OY$36,OW25&lt;&gt;""),AND(PW25&gt;=QA$32,PX25&gt;=QA$36,PW25&lt;&gt;""),AND(PY25&gt;=QA$32,PZ25&gt;=QA$36,PY25&lt;&gt;""),AND(QY25&gt;=RC$32,QZ25&gt;=RC$36,QY25&lt;&gt;""),AND(RA25&gt;=RC$32,RB25&gt;=RC$36,RA25&lt;&gt;""),AND(SA25&gt;=SE$32,SB25&gt;=SE$36,SA25&lt;&gt;""),AND(SC25&gt;=SE$32,SD25&gt;=SE$36,SC25&lt;&gt;""),AND(TC25&gt;=TG$32,TD25&gt;=TG$36,TC25&lt;&gt;""),AND(TE25&gt;=TG$32,TF25&gt;=TG$36,TE25&lt;&gt;"")),"Merit",IF(OR(AND(AQ25&gt;=AU$31,AR25&gt;=AU$35,AQ25&lt;&gt;"",AM25=""),AND(AS25&gt;=AU$31,AT25&gt;=AU$35,AS25&lt;&gt;"",AM25=""),AND(BT25&gt;=BX$31,BU25&gt;=BX$35,BT25&lt;&gt;"",BP25=""),AND(BV25&gt;=BX$31,BW25&gt;=BX$35,BV25&lt;&gt;"",BP25=""),AND(CW25&gt;=DA$31,CX25&gt;=DA$35,CW25&lt;&gt;"",CS25=""),AND(CY25&gt;=DA$31,CZ25&gt;=DA$35,CY25&lt;&gt;"",CS25=""),AND(EA25&gt;=EE$31,EB25&gt;=EE$35,EA25&lt;&gt;""),AND(EC25&gt;=EE$31,ED25&gt;=EE$35,EC25&lt;&gt;""),AND(FC25&gt;=FG$31,FD25&gt;=FG$35,FC25&lt;&gt;""),AND(FE25&gt;=FG$31,FF25&gt;=FG$35,FE25&lt;&gt;""),AND(GE25&gt;=GI$31,GF25&gt;=GI$35,GE25&lt;&gt;""),AND(GG25&gt;=GI$31,GH25&gt;=GI$35,GG25&lt;&gt;""),AND(HG25&gt;=HK$31,HH25&gt;=HK$35,HG25&lt;&gt;""),AND(HI25&gt;=HK$31,HJ25&gt;=HK$35,HI25&lt;&gt;""),AND(II25&gt;=IM$31,IJ25&gt;=IM$35,II25&lt;&gt;""),AND(IK25&gt;=IM$31,IL25&gt;=IM$35,IK25&lt;&gt;""),AND(JK25&gt;=JO$31,JL25&gt;=JO$35,JK25&lt;&gt;""),AND(JM25&gt;=JO$31,JN25&gt;=JO$35,JM25&lt;&gt;""),AND(KM25&gt;=KQ$31,KN25&gt;=KQ$35,KM25&lt;&gt;""),AND(KO25&gt;=KQ$31,KP25&gt;=KQ$35,KO25&lt;&gt;""),AND(LO25&gt;=LS$31,LP25&gt;=LS$35,LO25&lt;&gt;""),AND(LQ25&gt;=LS$31,LR25&gt;=LS$35,LQ25&lt;&gt;""),AND(MQ25&gt;=MU$31,MR25&gt;=MU$35,MQ25&lt;&gt;""),AND(MS25&gt;=MU$31,MT25&gt;=MU$35,MS25&lt;&gt;""),AND(NS25&gt;=NW$31,NT25&gt;=NW$35,NS25&lt;&gt;""),AND(NU25&gt;=NW$31,NV25&gt;=NW$35,NU25&lt;&gt;""),AND(OU25&gt;=OY$31,OV25&gt;=OY$35,OU25&lt;&gt;""),AND(OW25&gt;=OY$31,OX25&gt;=OY$35,OW25&lt;&gt;""),AND(PW25&gt;=QA$31,PX25&gt;=QA$35,PW25&lt;&gt;""),AND(PY25&gt;=QA$31,PZ25&gt;=QA$35,PY25&lt;&gt;""),AND(QY25&gt;=RC$31,QZ25&gt;=RC$35,QY25&lt;&gt;""),AND(RA25&gt;=RC$31,RB25&gt;=RC$35,RA25&lt;&gt;""),AND(SA25&gt;=SE$31,SB25&gt;=SE$35,SA25&lt;&gt;""),AND(SC25&gt;=SE$31,SD25&gt;=SE$35,SC25&lt;&gt;""),AND(TC25&gt;=TG$31,TD25&gt;=TG$35,TC25&lt;&gt;""),AND(TE25&gt;=TG$31,TF25&gt;=TG$35,TE25&lt;&gt;"")),"Excellence",IF(I25="P","Worlds Team",IF(F25="P","National Team","")))))</f>
        <v/>
      </c>
      <c r="I25" s="3" t="str">
        <f>IF(OR(AND(AQ25&gt;=AU$30,AR25&gt;=AU$34,AQ25&lt;&gt;"",AM25=""),AND(AS25&gt;=AU$30,AT25&gt;=AU$34,AS25&lt;&gt;"",AM25=""),AND(BT25&gt;=BX$30,BU25&gt;=BX$34,BT25&lt;&gt;"",BP25=""),AND(BV25&gt;=BX$30,BW25&gt;=BX$34,BV25&lt;&gt;"",BP25=""),AND(CW25&gt;=DA$30,CX25&gt;=DA$34,CW25&lt;&gt;"",CS25=""),AND(CY25&gt;=DA$30,CZ25&gt;=DA$34,CY25&lt;&gt;"",CS25=""),AND(EA25&gt;=EE$30,EB25&gt;=EE$34,EA25&lt;&gt;""),AND(EC25&gt;=EE$30,ED25&gt;=EE$34,EC25&lt;&gt;""),AND(FC25&gt;=FG$30,FD25&gt;=FG$34,FC25&lt;&gt;""),AND(FE25&gt;=FG$30,FF25&gt;=FG$34,FE25&lt;&gt;""),AND(GE25&gt;=GI$30,GF25&gt;=GI$34,GE25&lt;&gt;""),AND(GG25&gt;=GI$30,GH25&gt;=GI$34,GG25&lt;&gt;""),AND(HG25&gt;=HK$30,HH25&gt;=HK$34,HG25&lt;&gt;""),AND(HI25&gt;=HK$30,HJ25&gt;=HK$34,HI25&lt;&gt;""),AND(II25&gt;=IM$30,IJ25&gt;=IM$34,II25&lt;&gt;""),AND(IK25&gt;=IM$30,IL25&gt;=IM$34,IK25&lt;&gt;""),AND(JK25&gt;=JO$30,JL25&gt;=JO$34,JK25&lt;&gt;""),AND(JM25&gt;=JO$30,JN25&gt;=JO$34,JM25&lt;&gt;""),AND(KM25&gt;=KQ$30,KN25&gt;=KQ$34,KM25&lt;&gt;""),AND(KO25&gt;=KQ$30,KP25&gt;=KQ$34,KO25&lt;&gt;""),AND(LO25&gt;=LS$30,LP25&gt;=LS$34,LO25&lt;&gt;""),AND(LQ25&gt;=LS$30,LR25&gt;=LS$34,LQ25&lt;&gt;""),AND(MQ25&gt;=MU$30,MR25&gt;=MU$34,MQ25&lt;&gt;""),AND(MS25&gt;=MU$30,MT25&gt;=MU$34,MS25&lt;&gt;""),AND(NS25&gt;=NW$30,NT25&gt;=NW$34,NS25&lt;&gt;""),AND(NU25&gt;=NW$30,NV25&gt;=NW$34,NU25&lt;&gt;""),AND(OU25&gt;=OY$30,OV25&gt;=OY$34,OU25&lt;&gt;""),AND(OW25&gt;=OY$30,OX25&gt;=OY$34,OW25&lt;&gt;""),AND(PW25&gt;=QA$30,PX25&gt;=QA$34,PW25&lt;&gt;""),AND(PY25&gt;=QA$30,PZ25&gt;=QA$34,PY25&lt;&gt;""),AND(QY25&gt;=RC$30,QZ25&gt;=RC$34,QY25&lt;&gt;""),AND(RA25&gt;=RC$30,RB25&gt;=RC$34,RA25&lt;&gt;""),AND(SA25&gt;=SE$30,SB25&gt;=SE$34,SA25&lt;&gt;""),AND(SC25&gt;=SE$30,SD25&gt;=SE$34,SC25&lt;&gt;""),AND(TC25&gt;=TG$30,TD25&gt;=TG$34,TC25&lt;&gt;""),AND(TE25&gt;=TG$30,TF25&gt;=TG$34,TE25&lt;&gt;"")),"P","")</f>
        <v/>
      </c>
      <c r="J25" s="8">
        <f>IF(COUNT(AO25,BR25,CU25)&gt;0,LARGE((AO25,BR25,CU25),1),0)</f>
        <v>45.274999999999999</v>
      </c>
      <c r="K25" s="8" t="str">
        <f>IF(J25=0,"",IF(J25=CU25,$BY$1,IF(J25=BR25,$AV$1,IF(J25=AO25,$S$1,""))))</f>
        <v>2024 3rd Domestic Trial</v>
      </c>
      <c r="L25" s="8">
        <f>IF(COUNT(AO25,BR25,CU25)&gt;1,LARGE((AO25,BR25,CU25),2),0)</f>
        <v>0</v>
      </c>
      <c r="M25" s="8" t="str">
        <f>IF(K25=0,"",IF(AND(L25=J25,L25=AO25,K25=BR25),$S$1,IF(AND(L25=J25,L25=AO25,L25=CU25),$S$1,IF(AND(L25=J25,L25=CU25,L25=BR25),$AV$1,IF(L25=CU25,$BY$1,IF(L25=BR25,$AV$1,IF(L25=AO25,$S$1,"")))))))</f>
        <v/>
      </c>
      <c r="N25" s="8">
        <f>IF(MAX(AT25,BW25,CZ25)&gt;0,MAX(AT25,BW25,CZ25),0)</f>
        <v>49.499999999999993</v>
      </c>
      <c r="O25" s="8" t="str">
        <f>IF(N25=0,"",IF(N25=CZ25,$BY$1,IF(N25=BW25,$AV$1,IF(N25=AT25,$S$1,""))))</f>
        <v>2024 3rd Domestic Trial</v>
      </c>
      <c r="P25" s="8" t="str">
        <f>IF(MAX(DB25:DC25)&gt;0,MAX(DB25:DC25),"")</f>
        <v/>
      </c>
      <c r="Q25" s="11" t="str">
        <f>IF(P25="","",IF(P25=DB25,"("&amp;DB$2&amp;")",IF(P25=DC25,"("&amp;DC$2&amp;")")))</f>
        <v/>
      </c>
      <c r="R25" s="8" t="str">
        <f>IF(P25="","",IF(P25=DB25,IF(P25+IF(L25="",0,L25)=TA25,$SF$1,IF(P25+IF(L25="",0,L25)=RY25,$RD$1,IF(P25+IF(L25="",0,L25)=QW25,$QB$1,IF(P25+IF(L25="",0,L25)=PU25,$OZ$1,IF(P25+IF(L25="",0,L25)=OS25,$NX$1,IF(P25+IF(L25="",0,L25)=NQ25,$MV$1,IF(P25+IF(L25="",0,L25)=MO25,$LT$1,IF(P25+IF(L25="",0,L25)=LM25,$KR$1,IF(P25+IF(L25="",0,L25)=KK25,$JP$1,IF(P25+IF(L25="",0,L25)=JI25,$IN$1,IF(P25+IF(L25="",0,L25)=IG25,$HL$1,IF(P25+IF(L25="",0,L25)=HE25,$GJ$1,IF(P25+IF(L25="",0,L25)=GC25,$FH$1,IF(P25+IF(L25="",0,L25)=FA25,$EF$1,IF(P25+IF(L25="",0,L25)=DY25,$DD$1))))))))))))))),IF(P25=DC25,IF(P25+IF(N25="",0,N25)=TF25,$SF$1,IF(P25+IF(N25="",0,N25)=SD25,$RD$1,IF(P25+IF(N25="",0,N25)=RB25,$QB$1,IF(P25+IF(N25="",0,N25)=PZ25,$OZ$1,IF(P25+IF(N25="",0,N25)=OX25,$NX$1,IF(P25+IF(N25="",0,N25)=NV25,$MV$1,IF(P25+IF(N25="",0,N25)=MT25,$LT$1,IF(P25+IF(N25="",0,N25)=LR25,$KR$1,IF(P25+IF(N25="",0,N25)=KP25,$JP$1,IF(P25+IF(N25="",0,N25)=JN25,$IN$1,IF(P25+IF(N25="",0,N25)=IL25,$HL$1,IF(P25+IF(N25="",0,N25)=HJ25,$GJ$1,IF(P25+IF(N25="",0,N25)=GH25,$FH$1,IF(P25+IF(N25="",0,N25)=FF25,$EF$1,IF(P25+IF(N25="",0,N25)=ED25,$DD$1))))))))))))))))))</f>
        <v/>
      </c>
      <c r="S25" s="19">
        <v>18.125</v>
      </c>
      <c r="T25" s="19">
        <v>5.9</v>
      </c>
      <c r="U25" s="19">
        <v>0.15000000000000002</v>
      </c>
      <c r="V25" s="19">
        <v>0.22499999999999998</v>
      </c>
      <c r="W25" s="19">
        <v>17.875</v>
      </c>
      <c r="X25" s="19">
        <v>3.3</v>
      </c>
      <c r="Y25" s="19">
        <v>0</v>
      </c>
      <c r="Z25" s="19">
        <v>0</v>
      </c>
      <c r="AA25" s="19">
        <v>18.450000000000003</v>
      </c>
      <c r="AB25" s="19">
        <v>6.1000000000000005</v>
      </c>
      <c r="AC25" s="19">
        <v>0.15</v>
      </c>
      <c r="AD25" s="19">
        <v>7.4999999999999997E-2</v>
      </c>
      <c r="AE25" s="19">
        <v>18.674999999999997</v>
      </c>
      <c r="AF25" s="19">
        <v>6.3000000000000007</v>
      </c>
      <c r="AG25" s="19">
        <v>0.05</v>
      </c>
      <c r="AH25" s="19">
        <v>0</v>
      </c>
      <c r="AI25" s="19">
        <v>18.299999999999997</v>
      </c>
      <c r="AJ25" s="19">
        <v>6.5</v>
      </c>
      <c r="AK25" s="19">
        <v>0.44999999999999996</v>
      </c>
      <c r="AL25" s="19">
        <v>0.22499999999999998</v>
      </c>
      <c r="AM25" s="27" t="s">
        <v>53</v>
      </c>
      <c r="AN25" s="40">
        <f>IF(SUM(T25,X25)&gt;0,SUM(T25,X25),"")</f>
        <v>9.1999999999999993</v>
      </c>
      <c r="AO25" s="40">
        <f>IF(SUM(S25:T25,V25:X25,Z25)-U25-Y25&gt;0,SUM(S25:T25,V25:X25,Z25)-U25-Y25,"")</f>
        <v>45.274999999999999</v>
      </c>
      <c r="AP25" s="40">
        <f>IF(SUM(AA25:AB25,AD25)-AC25&gt;0,SUM(AA25:AB25,AD25)-AC25,"")</f>
        <v>24.475000000000005</v>
      </c>
      <c r="AQ25" s="40">
        <f>IF(SUM(T25,X25,AB25)&gt;0,SUM(T25,X25,AB25),"")</f>
        <v>15.3</v>
      </c>
      <c r="AR25" s="40">
        <f>IF(SUM(AO25,AP25)&gt;0,SUM(AO25,AP25),"")</f>
        <v>69.75</v>
      </c>
      <c r="AS25" s="40">
        <f>IF(SUM(AF25,AJ25)&gt;0,SUM(AF25,AJ25),"")</f>
        <v>12.8</v>
      </c>
      <c r="AT25" s="40">
        <f>IF(SUM(AE25:AF25,AH25:AJ25,AL25)-SUM(AG25,AK25)&gt;0,SUM(AE25:AF25,AH25:AJ25,AL25)-SUM(AG25,AK25),"")</f>
        <v>49.499999999999993</v>
      </c>
      <c r="AU25" s="40">
        <f>IF(SUM(AO25,AP25,AT25)&gt;0,SUM(AO25,AP25,AT25),"")</f>
        <v>119.25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>IF(SUM(AW25,BA25)&gt;0,SUM(AW25,BA25),"")</f>
        <v/>
      </c>
      <c r="BR25" s="11" t="str">
        <f>IF(SUM(AV25:AW25,AY25:BA25,BC25)-AX25-BB25&gt;0,SUM(AV25:AW25,AY25:BA25,BC25)-AX25-BB25,"")</f>
        <v/>
      </c>
      <c r="BS25" s="11" t="str">
        <f>IF(SUM(BD25:BE25,BG25)-BF25&gt;0,SUM(BD25:BE25,BG25)-BF25,"")</f>
        <v/>
      </c>
      <c r="BT25" s="11" t="str">
        <f>IF(SUM(AW25,BA25,BE25)&gt;0,SUM(AW25,BA25,BE25),"")</f>
        <v/>
      </c>
      <c r="BU25" s="11" t="str">
        <f>IF(SUM(BR25,BS25)&gt;0,SUM(BR25,BS25),"")</f>
        <v/>
      </c>
      <c r="BV25" s="11" t="str">
        <f>IF(SUM(BI25,BM25)&gt;0,SUM(BI25,BM25),"")</f>
        <v/>
      </c>
      <c r="BW25" s="11" t="str">
        <f>IF(SUM(BH25:BI25,BK25:BM25,BO25)-SUM(BJ25,BN25)&gt;0,SUM(BH25:BI25,BK25:BM25,BO25)-SUM(BJ25,BN25),"")</f>
        <v/>
      </c>
      <c r="BX25" s="11" t="str">
        <f>IF(SUM(BR25,BS25,BW25)&gt;0,SUM(BR25,BS25,BW25),"")</f>
        <v/>
      </c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 t="str">
        <f>IF(SUM(BZ25,CD25)&gt;0,SUM(BZ25,CD25),"")</f>
        <v/>
      </c>
      <c r="CU25" s="40" t="str">
        <f>IF(SUM(BY25:BZ25,CB25:CD25,CF25)-CA25-CE25&gt;0,SUM(BY25:BZ25,CB25:CD25,CF25)-CA25-CE25,"")</f>
        <v/>
      </c>
      <c r="CV25" s="40" t="str">
        <f>IF(SUM(CG25:CH25,CJ25)-CI25&gt;0,SUM(CG25:CH25,CJ25)-CI25,"")</f>
        <v/>
      </c>
      <c r="CW25" s="40" t="str">
        <f>IF(SUM(BZ25,CD25,CH25)&gt;0,SUM(BZ25,CD25,CH25),"")</f>
        <v/>
      </c>
      <c r="CX25" s="40" t="str">
        <f>IF(SUM(CU25,CV25)&gt;0,SUM(CU25,CV25),"")</f>
        <v/>
      </c>
      <c r="CY25" s="40" t="str">
        <f>IF(SUM(CL25,CP25)&gt;0,SUM(CL25,CP25),"")</f>
        <v/>
      </c>
      <c r="CZ25" s="40" t="str">
        <f>IF(SUM(CK25:CL25,CN25:CP25,CR25)-SUM(CM25,CQ25)&gt;0,SUM(CK25:CL25,CN25:CP25,CR25)-SUM(CM25,CQ25),"")</f>
        <v/>
      </c>
      <c r="DA25" s="40" t="str">
        <f>IF(SUM(CU25,CV25,CZ25)&gt;0,SUM(CU25,CV25,CZ25),"")</f>
        <v/>
      </c>
      <c r="DB25" s="51" t="str">
        <f>IF(MAX(DY25,FA25,GC25,HE25,IG25,JI25,KK25,LM25,MO25,NQ25,OS25,PU25,QW25,RY25,TA25)-IF(L25="",0,L25)&gt;0.001,MAX(DY25,FA25,GC25,HE25,IG25,JI25,KK25,LM25,MO25,NQ25,OS25,PU25,QW25,RY25,TA25)-IF(L25="",0,L25),"")</f>
        <v/>
      </c>
      <c r="DC25" s="51" t="str">
        <f>IF(MAX(ED25,FF25,GH25,HJ25,IL25,JN25,KP25,LR25,MT25,NV25,OX25,PZ25,RB25,SD25,TF25)-IF(N25="",0,N25)&gt;0.001,MAX(ED25,FF25,GH25,HJ25,IL25,JN25,KP25,LR25,MT25,NV25,OX25,PZ25,RB25,SD25,TF25)-IF(N25="",0,N25),"")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IF(SUM(DE25,DI25)&gt;0,SUM(DE25,DI25),"")</f>
        <v/>
      </c>
      <c r="DY25" s="40" t="str">
        <f>IF(SUM(DD25:DE25,DG25:DI25,DK25)-DF25-DJ25&gt;0,SUM(DD25:DE25,DG25:DI25,DK25)-DF25-DJ25,"")</f>
        <v/>
      </c>
      <c r="DZ25" s="40" t="str">
        <f>IF(SUM(DL25:DM25,DO25)-DN25&gt;0,SUM(DL25:DM25,DO25)-DN25,"")</f>
        <v/>
      </c>
      <c r="EA25" s="40" t="str">
        <f>IF(SUM(DE25,DI25,DM25)&gt;0,SUM(DE25,DI25,DM25),"")</f>
        <v/>
      </c>
      <c r="EB25" s="40" t="str">
        <f>IF(SUM(DY25,DZ25)&gt;0,SUM(DY25,DZ25),"")</f>
        <v/>
      </c>
      <c r="EC25" s="40" t="str">
        <f>IF(SUM(DQ25,DU25)&gt;0,SUM(DQ25,DU25),"")</f>
        <v/>
      </c>
      <c r="ED25" s="40" t="str">
        <f>IF(SUM(DP25:DQ25,DS25:DU25,DW25)-SUM(DR25,DV25)&gt;0,SUM(DP25:DQ25,DS25:DU25,DW25)-SUM(DR25,DV25),"")</f>
        <v/>
      </c>
      <c r="EE25" s="40" t="str">
        <f>IF(SUM(DY25,DZ25,ED25)&gt;0,SUM(DY25,DZ25,ED25),"")</f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>IF(SUM(EG25,EK25)&gt;0,SUM(EG25,EK25),"")</f>
        <v/>
      </c>
      <c r="FA25" s="11" t="str">
        <f>IF(SUM(EF25:EG25,EI25:EK25,EM25)-EH25-EL25&gt;0,SUM(EF25:EG25,EI25:EK25,EM25)-EH25-EL25,"")</f>
        <v/>
      </c>
      <c r="FB25" s="11" t="str">
        <f>IF(SUM(EN25:EO25,EQ25)-EP25&gt;0,SUM(EN25:EO25,EQ25)-EP25,"")</f>
        <v/>
      </c>
      <c r="FC25" s="11" t="str">
        <f>IF(SUM(EG25,EK25,EO25)&gt;0,SUM(EG25,EK25,EO25),"")</f>
        <v/>
      </c>
      <c r="FD25" s="11" t="str">
        <f>IF(SUM(FA25,FB25)&gt;0,SUM(FA25,FB25),"")</f>
        <v/>
      </c>
      <c r="FE25" s="11" t="str">
        <f>IF(SUM(ES25,EW25)&gt;0,SUM(ES25,EW25),"")</f>
        <v/>
      </c>
      <c r="FF25" s="11" t="str">
        <f>IF(SUM(ER25:ES25,EU25:EW25,EY25)-SUM(ET25,EX25)&gt;0,SUM(ER25:ES25,EU25:EW25,EY25)-SUM(ET25,EX25),"")</f>
        <v/>
      </c>
      <c r="FG25" s="11" t="str">
        <f>IF(SUM(FA25,FB25,FF25)&gt;0,SUM(FA25,FB25,FF25),"")</f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>IF(SUM(FI25,FM25)&gt;0,SUM(FI25,FM25),"")</f>
        <v/>
      </c>
      <c r="GC25" s="40" t="str">
        <f>IF(SUM(FH25:FI25,FK25:FM25,FO25)-FJ25-FN25&gt;0,SUM(FH25:FI25,FK25:FM25,FO25)-FJ25-FN25,"")</f>
        <v/>
      </c>
      <c r="GD25" s="40" t="str">
        <f>IF(SUM(FP25:FQ25,FS25)-FR25&gt;0,SUM(FP25:FQ25,FS25)-FR25,"")</f>
        <v/>
      </c>
      <c r="GE25" s="40" t="str">
        <f>IF(SUM(FI25,FM25,FQ25)&gt;0,SUM(FI25,FM25,FQ25),"")</f>
        <v/>
      </c>
      <c r="GF25" s="40" t="str">
        <f>IF(SUM(GC25,GD25)&gt;0,SUM(GC25,GD25),"")</f>
        <v/>
      </c>
      <c r="GG25" s="40" t="str">
        <f>IF(SUM(FU25,FY25)&gt;0,SUM(FU25,FY25),"")</f>
        <v/>
      </c>
      <c r="GH25" s="40" t="str">
        <f>IF(SUM(FT25:FU25,FW25:FY25,GA25)-SUM(FV25,FZ25)&gt;0,SUM(FT25:FU25,FW25:FY25,GA25)-SUM(FV25,FZ25),"")</f>
        <v/>
      </c>
      <c r="GI25" s="40" t="str">
        <f>IF(SUM(GC25,GD25,GH25)&gt;0,SUM(GC25,GD25,GH25),"")</f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>IF(SUM(GK25,GO25)&gt;0,SUM(GK25,GO25),"")</f>
        <v/>
      </c>
      <c r="HE25" s="11" t="str">
        <f>IF(SUM(GJ25:GK25,GM25:GO25,GQ25)-GL25-GP25&gt;0,SUM(GJ25:GK25,GM25:GO25,GQ25)-GL25-GP25,"")</f>
        <v/>
      </c>
      <c r="HF25" s="11" t="str">
        <f>IF(SUM(GR25:GS25,GU25)-GT25&gt;0,SUM(GR25:GS25,GU25)-GT25,"")</f>
        <v/>
      </c>
      <c r="HG25" s="11" t="str">
        <f>IF(SUM(GK25,GO25,GS25)&gt;0,SUM(GK25,GO25,GS25),"")</f>
        <v/>
      </c>
      <c r="HH25" s="11" t="str">
        <f>IF(SUM(HE25,HF25)&gt;0,SUM(HE25,HF25),"")</f>
        <v/>
      </c>
      <c r="HI25" s="11" t="str">
        <f>IF(SUM(GW25,HA25)&gt;0,SUM(GW25,HA25),"")</f>
        <v/>
      </c>
      <c r="HJ25" s="11" t="str">
        <f>IF(SUM(GV25:GW25,GY25:HA25,HC25)-SUM(GX25,HB25)&gt;0,SUM(GV25:GW25,GY25:HA25,HC25)-SUM(GX25,HB25),"")</f>
        <v/>
      </c>
      <c r="HK25" s="11" t="str">
        <f>IF(SUM(HE25,HF25,HJ25)&gt;0,SUM(HE25,HF25,HJ25),"")</f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>IF(SUM(HM25,HQ25)&gt;0,SUM(HM25,HQ25),"")</f>
        <v/>
      </c>
      <c r="IG25" s="40" t="str">
        <f>IF(SUM(HL25:HM25,HO25:HQ25,HS25)-HN25-HR25&gt;0,SUM(HL25:HM25,HO25:HQ25,HS25)-HN25-HR25,"")</f>
        <v/>
      </c>
      <c r="IH25" s="40" t="str">
        <f>IF(SUM(HT25:HU25,HW25)-HV25&gt;0,SUM(HT25:HU25,HW25)-HV25,"")</f>
        <v/>
      </c>
      <c r="II25" s="40" t="str">
        <f>IF(SUM(HM25,HQ25,HU25)&gt;0,SUM(HM25,HQ25,HU25),"")</f>
        <v/>
      </c>
      <c r="IJ25" s="40" t="str">
        <f>IF(SUM(IG25,IH25)&gt;0,SUM(IG25,IH25),"")</f>
        <v/>
      </c>
      <c r="IK25" s="40" t="str">
        <f>IF(SUM(HY25,IC25)&gt;0,SUM(HY25,IC25),"")</f>
        <v/>
      </c>
      <c r="IL25" s="40" t="str">
        <f>IF(SUM(HX25:HY25,IA25:IC25,IE25)-SUM(HZ25,ID25)&gt;0,SUM(HX25:HY25,IA25:IC25,IE25)-SUM(HZ25,ID25),"")</f>
        <v/>
      </c>
      <c r="IM25" s="40" t="str">
        <f>IF(SUM(IG25,IH25,IL25)&gt;0,SUM(IG25,IH25,IL25),"")</f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>IF(SUM(IO25,IS25)&gt;0,SUM(IO25,IS25),"")</f>
        <v/>
      </c>
      <c r="JI25" s="11" t="str">
        <f>IF(SUM(IN25:IO25,IQ25:IS25,IU25)-IP25-IT25&gt;0,SUM(IN25:IO25,IQ25:IS25,IU25)-IP25-IT25,"")</f>
        <v/>
      </c>
      <c r="JJ25" s="11" t="str">
        <f>IF(SUM(IV25:IW25,IY25)-IX25&gt;0,SUM(IV25:IW25,IY25)-IX25,"")</f>
        <v/>
      </c>
      <c r="JK25" s="11" t="str">
        <f>IF(SUM(IO25,IS25,IW25)&gt;0,SUM(IO25,IS25,IW25),"")</f>
        <v/>
      </c>
      <c r="JL25" s="11" t="str">
        <f>IF(SUM(JI25,JJ25)&gt;0,SUM(JI25,JJ25),"")</f>
        <v/>
      </c>
      <c r="JM25" s="11" t="str">
        <f>IF(SUM(JA25,JE25)&gt;0,SUM(JA25,JE25),"")</f>
        <v/>
      </c>
      <c r="JN25" s="11" t="str">
        <f>IF(SUM(IZ25:JA25,JC25:JE25,JG25)-SUM(JB25,JF25)&gt;0,SUM(IZ25:JA25,JC25:JE25,JG25)-SUM(JB25,JF25),"")</f>
        <v/>
      </c>
      <c r="JO25" s="11" t="str">
        <f>IF(SUM(JI25,JJ25,JN25)&gt;0,SUM(JI25,JJ25,JN25),"")</f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>IF(SUM(JQ25,JU25)&gt;0,SUM(JQ25,JU25),"")</f>
        <v/>
      </c>
      <c r="KK25" s="40" t="str">
        <f>IF(SUM(JP25:JQ25,JS25:JU25,JW25)-JR25-JV25&gt;0,SUM(JP25:JQ25,JS25:JU25,JW25)-JR25-JV25,"")</f>
        <v/>
      </c>
      <c r="KL25" s="40" t="str">
        <f>IF(SUM(JX25:JY25,KA25)-JZ25&gt;0,SUM(JX25:JY25,KA25)-JZ25,"")</f>
        <v/>
      </c>
      <c r="KM25" s="40" t="str">
        <f>IF(SUM(JQ25,JU25,JY25)&gt;0,SUM(JQ25,JU25,JY25),"")</f>
        <v/>
      </c>
      <c r="KN25" s="40" t="str">
        <f>IF(SUM(KK25,KL25)&gt;0,SUM(KK25,KL25),"")</f>
        <v/>
      </c>
      <c r="KO25" s="40" t="str">
        <f>IF(SUM(KC25,KG25)&gt;0,SUM(KC25,KG25),"")</f>
        <v/>
      </c>
      <c r="KP25" s="40" t="str">
        <f>IF(SUM(KB25:KC25,KE25:KG25,KI25)-SUM(KD25,KH25)&gt;0,SUM(KB25:KC25,KE25:KG25,KI25)-SUM(KD25,KH25),"")</f>
        <v/>
      </c>
      <c r="KQ25" s="40" t="str">
        <f>IF(SUM(KK25,KL25,KP25)&gt;0,SUM(KK25,KL25,KP25),"")</f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>IF(SUM(KS25,KW25)&gt;0,SUM(KS25,KW25),"")</f>
        <v/>
      </c>
      <c r="LM25" s="11" t="str">
        <f>IF(SUM(KR25:KS25,KU25:KW25,KY25)-KT25-KX25&gt;0,SUM(KR25:KS25,KU25:KW25,KY25)-KT25-KX25,"")</f>
        <v/>
      </c>
      <c r="LN25" s="11" t="str">
        <f>IF(SUM(KZ25:LA25,LC25)-LB25&gt;0,SUM(KZ25:LA25,LC25)-LB25,"")</f>
        <v/>
      </c>
      <c r="LO25" s="11" t="str">
        <f>IF(SUM(KS25,KW25,LA25)&gt;0,SUM(KS25,KW25,LA25),"")</f>
        <v/>
      </c>
      <c r="LP25" s="11" t="str">
        <f>IF(SUM(LM25,LN25)&gt;0,SUM(LM25,LN25),"")</f>
        <v/>
      </c>
      <c r="LQ25" s="11" t="str">
        <f>IF(SUM(LE25,LI25)&gt;0,SUM(LE25,LI25),"")</f>
        <v/>
      </c>
      <c r="LR25" s="11" t="str">
        <f>IF(SUM(LD25:LE25,LG25:LI25,LK25)-SUM(LF25,LJ25)&gt;0,SUM(LD25:LE25,LG25:LI25,LK25)-SUM(LF25,LJ25),"")</f>
        <v/>
      </c>
      <c r="LS25" s="11" t="str">
        <f>IF(SUM(LM25,LN25,LR25)&gt;0,SUM(LM25,LN25,LR25),"")</f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>IF(SUM(LU25,LY25)&gt;0,SUM(LU25,LY25),"")</f>
        <v/>
      </c>
      <c r="MO25" s="40" t="str">
        <f>IF(SUM(LT25:LU25,LW25:LY25,MA25)-LV25-LZ25&gt;0,SUM(LT25:LU25,LW25:LY25,MA25)-LV25-LZ25,"")</f>
        <v/>
      </c>
      <c r="MP25" s="40" t="str">
        <f>IF(SUM(MB25:MC25,ME25)-MD25&gt;0,SUM(MB25:MC25,ME25)-MD25,"")</f>
        <v/>
      </c>
      <c r="MQ25" s="40" t="str">
        <f>IF(SUM(LU25,LY25,MC25)&gt;0,SUM(LU25,LY25,MC25),"")</f>
        <v/>
      </c>
      <c r="MR25" s="40" t="str">
        <f>IF(SUM(MO25,MP25)&gt;0,SUM(MO25,MP25),"")</f>
        <v/>
      </c>
      <c r="MS25" s="40" t="str">
        <f>IF(SUM(MG25,MK25)&gt;0,SUM(MG25,MK25),"")</f>
        <v/>
      </c>
      <c r="MT25" s="40" t="str">
        <f>IF(SUM(MF25:MG25,MI25:MK25,MM25)-SUM(MH25,ML25)&gt;0,SUM(MF25:MG25,MI25:MK25,MM25)-SUM(MH25,ML25),"")</f>
        <v/>
      </c>
      <c r="MU25" s="40" t="str">
        <f>IF(SUM(MO25,MP25,MT25)&gt;0,SUM(MO25,MP25,MT25),"")</f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>IF(SUM(MW25,NA25)&gt;0,SUM(MW25,NA25),"")</f>
        <v/>
      </c>
      <c r="NQ25" s="11" t="str">
        <f>IF(SUM(MV25:MW25,MY25:NA25,NC25)-MX25-NB25&gt;0,SUM(MV25:MW25,MY25:NA25,NC25)-MX25-NB25,"")</f>
        <v/>
      </c>
      <c r="NR25" s="11" t="str">
        <f>IF(SUM(ND25:NE25,NG25)-NF25&gt;0,SUM(ND25:NE25,NG25)-NF25,"")</f>
        <v/>
      </c>
      <c r="NS25" s="11" t="str">
        <f>IF(SUM(MW25,NA25,NE25)&gt;0,SUM(MW25,NA25,NE25),"")</f>
        <v/>
      </c>
      <c r="NT25" s="11" t="str">
        <f>IF(SUM(NQ25,NR25)&gt;0,SUM(NQ25,NR25),"")</f>
        <v/>
      </c>
      <c r="NU25" s="11" t="str">
        <f>IF(SUM(NI25,NM25)&gt;0,SUM(NI25,NM25),"")</f>
        <v/>
      </c>
      <c r="NV25" s="11" t="str">
        <f>IF(SUM(NH25:NI25,NK25:NM25,NO25)-SUM(NJ25,NN25)&gt;0,SUM(NH25:NI25,NK25:NM25,NO25)-SUM(NJ25,NN25),"")</f>
        <v/>
      </c>
      <c r="NW25" s="11" t="str">
        <f>IF(SUM(NQ25,NR25,NV25)&gt;0,SUM(NQ25,NR25,NV25),"")</f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>IF(SUM(NY25,OC25)&gt;0,SUM(NY25,OC25),"")</f>
        <v/>
      </c>
      <c r="OS25" s="40" t="str">
        <f>IF(SUM(NX25:NY25,OA25:OC25,OE25)-NZ25-OD25&gt;0,SUM(NX25:NY25,OA25:OC25,OE25)-NZ25-OD25,"")</f>
        <v/>
      </c>
      <c r="OT25" s="40" t="str">
        <f>IF(SUM(OF25:OG25,OI25)-OH25&gt;0,SUM(OF25:OG25,OI25)-OH25,"")</f>
        <v/>
      </c>
      <c r="OU25" s="40" t="str">
        <f>IF(SUM(NY25,OC25,OG25)&gt;0,SUM(NY25,OC25,OG25),"")</f>
        <v/>
      </c>
      <c r="OV25" s="40" t="str">
        <f>IF(SUM(OS25,OT25)&gt;0,SUM(OS25,OT25),"")</f>
        <v/>
      </c>
      <c r="OW25" s="40" t="str">
        <f>IF(SUM(OK25,OO25)&gt;0,SUM(OK25,OO25),"")</f>
        <v/>
      </c>
      <c r="OX25" s="40" t="str">
        <f>IF(SUM(OJ25:OK25,OM25:OO25,OQ25)-SUM(OL25,OP25)&gt;0,SUM(OJ25:OK25,OM25:OO25,OQ25)-SUM(OL25,OP25),"")</f>
        <v/>
      </c>
      <c r="OY25" s="40" t="str">
        <f>IF(SUM(OS25,OT25,OX25)&gt;0,SUM(OS25,OT25,OX25),"")</f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>IF(SUM(PA25,PE25)&gt;0,SUM(PA25,PE25),"")</f>
        <v/>
      </c>
      <c r="PU25" s="11" t="str">
        <f>IF(SUM(OZ25:PA25,PC25:PE25,PG25)-PB25-PF25&gt;0,SUM(OZ25:PA25,PC25:PE25,PG25)-PB25-PF25,"")</f>
        <v/>
      </c>
      <c r="PV25" s="11" t="str">
        <f>IF(SUM(PH25:PI25,PK25)-PJ25&gt;0,SUM(PH25:PI25,PK25)-PJ25,"")</f>
        <v/>
      </c>
      <c r="PW25" s="11" t="str">
        <f>IF(SUM(PA25,PE25,PI25)&gt;0,SUM(PA25,PE25,PI25),"")</f>
        <v/>
      </c>
      <c r="PX25" s="11" t="str">
        <f>IF(SUM(PU25,PV25)&gt;0,SUM(PU25,PV25),"")</f>
        <v/>
      </c>
      <c r="PY25" s="11" t="str">
        <f>IF(SUM(PM25,PQ25)&gt;0,SUM(PM25,PQ25),"")</f>
        <v/>
      </c>
      <c r="PZ25" s="11" t="str">
        <f>IF(SUM(PL25:PM25,PO25:PQ25,PS25)-SUM(PN25,PR25)&gt;0,SUM(PL25:PM25,PO25:PQ25,PS25)-SUM(PN25,PR25),"")</f>
        <v/>
      </c>
      <c r="QA25" s="11" t="str">
        <f>IF(SUM(PU25,PV25,PZ25)&gt;0,SUM(PU25,PV25,PZ25),"")</f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>IF(SUM(QC25,QG25)&gt;0,SUM(QC25,QG25),"")</f>
        <v/>
      </c>
      <c r="QW25" s="40" t="str">
        <f>IF(SUM(QB25:QC25,QE25:QG25,QI25)-QD25-QH25&gt;0,SUM(QB25:QC25,QE25:QG25,QI25)-QD25-QH25,"")</f>
        <v/>
      </c>
      <c r="QX25" s="40" t="str">
        <f>IF(SUM(QJ25:QK25,QM25)-QL25&gt;0,SUM(QJ25:QK25,QM25)-QL25,"")</f>
        <v/>
      </c>
      <c r="QY25" s="40" t="str">
        <f>IF(SUM(QC25,QG25,QK25)&gt;0,SUM(QC25,QG25,QK25),"")</f>
        <v/>
      </c>
      <c r="QZ25" s="40" t="str">
        <f>IF(SUM(QW25,QX25)&gt;0,SUM(QW25,QX25),"")</f>
        <v/>
      </c>
      <c r="RA25" s="40" t="str">
        <f>IF(SUM(QO25,QS25)&gt;0,SUM(QO25,QS25),"")</f>
        <v/>
      </c>
      <c r="RB25" s="40" t="str">
        <f>IF(SUM(QN25:QO25,QQ25:QS25,QU25)-SUM(QP25,QT25)&gt;0,SUM(QN25:QO25,QQ25:QS25,QU25)-SUM(QP25,QT25),"")</f>
        <v/>
      </c>
      <c r="RC25" s="40" t="str">
        <f>IF(SUM(QW25,QX25,RB25)&gt;0,SUM(QW25,QX25,RB25),"")</f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>IF(SUM(RE25,RI25)&gt;0,SUM(RE25,RI25),"")</f>
        <v/>
      </c>
      <c r="RY25" s="11" t="str">
        <f>IF(SUM(RD25:RE25,RG25:RI25,RK25)-RF25-RJ25&gt;0,SUM(RD25:RE25,RG25:RI25,RK25)-RF25-RJ25,"")</f>
        <v/>
      </c>
      <c r="RZ25" s="11" t="str">
        <f>IF(SUM(RL25:RM25,RO25)-RN25&gt;0,SUM(RL25:RM25,RO25)-RN25,"")</f>
        <v/>
      </c>
      <c r="SA25" s="11" t="str">
        <f>IF(SUM(RE25,RI25,RM25)&gt;0,SUM(RE25,RI25,RM25),"")</f>
        <v/>
      </c>
      <c r="SB25" s="11" t="str">
        <f>IF(SUM(RY25,RZ25)&gt;0,SUM(RY25,RZ25),"")</f>
        <v/>
      </c>
      <c r="SC25" s="11" t="str">
        <f>IF(SUM(RQ25,RU25)&gt;0,SUM(RQ25,RU25),"")</f>
        <v/>
      </c>
      <c r="SD25" s="11" t="str">
        <f>IF(SUM(RP25:RQ25,RS25:RU25,RW25)-SUM(RR25,RV25)&gt;0,SUM(RP25:RQ25,RS25:RU25,RW25)-SUM(RR25,RV25),"")</f>
        <v/>
      </c>
      <c r="SE25" s="11" t="str">
        <f>IF(SUM(RY25,RZ25,SD25)&gt;0,SUM(RY25,RZ25,SD25),"")</f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>IF(SUM(SG25,SK25)&gt;0,SUM(SG25,SK25),"")</f>
        <v/>
      </c>
      <c r="TA25" s="40" t="str">
        <f>IF(SUM(SF25:SG25,SI25:SK25,SM25)-SH25-SL25&gt;0,SUM(SF25:SG25,SI25:SK25,SM25)-SH25-SL25,"")</f>
        <v/>
      </c>
      <c r="TB25" s="40" t="str">
        <f>IF(SUM(SN25:SO25,SQ25)-SP25&gt;0,SUM(SN25:SO25,SQ25)-SP25,"")</f>
        <v/>
      </c>
      <c r="TC25" s="40" t="str">
        <f>IF(SUM(SG25,SK25,SO25)&gt;0,SUM(SG25,SK25,SO25),"")</f>
        <v/>
      </c>
      <c r="TD25" s="40" t="str">
        <f>IF(SUM(TA25,TB25)&gt;0,SUM(TA25,TB25),"")</f>
        <v/>
      </c>
      <c r="TE25" s="40" t="str">
        <f>IF(SUM(SS25,SW25)&gt;0,SUM(SS25,SW25),"")</f>
        <v/>
      </c>
      <c r="TF25" s="40" t="str">
        <f>IF(SUM(SR25:SS25,SU25:SW25,SY25)-SUM(ST25,SX25)&gt;0,SUM(SR25:SS25,SU25:SW25,SY25)-SUM(ST25,SX25),"")</f>
        <v/>
      </c>
      <c r="TG25" s="40" t="str">
        <f>IF(SUM(TA25,TB25,TF25)&gt;0,SUM(TA25,TB25,TF25),"")</f>
        <v/>
      </c>
      <c r="TH25" s="26">
        <f>IF($CS25="P",BY25,(BY25+AV25)/2)</f>
        <v>0</v>
      </c>
      <c r="TI25" s="26">
        <f>IF($CS25="P",BZ25,(BZ25+AW25)/2)</f>
        <v>0</v>
      </c>
      <c r="TJ25" s="26">
        <f>IF($CS25="P",CA25,(CA25+AX25)/2)</f>
        <v>0</v>
      </c>
      <c r="TK25" s="26">
        <f>IF($CS25="P",CB25,(CB25+AY25)/2)</f>
        <v>0</v>
      </c>
      <c r="TL25" s="26">
        <f>IF($CS25="P",CC25,(CC25+AZ25)/2)</f>
        <v>0</v>
      </c>
      <c r="TM25" s="26">
        <f>IF($CS25="P",CD25,(CD25+BA25)/2)</f>
        <v>0</v>
      </c>
      <c r="TN25" s="26">
        <f>IF($CS25="P",CE25,(CE25+BB25)/2)</f>
        <v>0</v>
      </c>
      <c r="TO25" s="26">
        <f>IF($CS25="P",CF25,(CF25+BC25)/2)</f>
        <v>0</v>
      </c>
      <c r="TP25" s="26">
        <f>IF($CS25="P",CG25,(CG25+BD25)/2)</f>
        <v>0</v>
      </c>
      <c r="TQ25" s="26">
        <f>IF($CS25="P",CH25,(CH25+BE25)/2)</f>
        <v>0</v>
      </c>
      <c r="TR25" s="26">
        <f>IF($CS25="P",CI25,(CI25+BF25)/2)</f>
        <v>0</v>
      </c>
      <c r="TS25" s="26">
        <f>IF($CS25="P",CJ25,(CJ25+BG25)/2)</f>
        <v>0</v>
      </c>
      <c r="TT25" s="26">
        <f>IF($CS25="P",CK25,(CK25+BH25)/2)</f>
        <v>0</v>
      </c>
      <c r="TU25" s="26">
        <f>IF($CS25="P",CL25,(CL25+BI25)/2)</f>
        <v>0</v>
      </c>
      <c r="TV25" s="26">
        <f>IF($CS25="P",CM25,(CM25+BJ25)/2)</f>
        <v>0</v>
      </c>
      <c r="TW25" s="26">
        <f>IF($CS25="P",CN25,(CN25+BK25)/2)</f>
        <v>0</v>
      </c>
      <c r="TX25" s="26">
        <f>IF($CS25="P",CO25,(CO25+BL25)/2)</f>
        <v>0</v>
      </c>
      <c r="TY25" s="26">
        <f>IF($CS25="P",CP25,(CP25+BM25)/2)</f>
        <v>0</v>
      </c>
      <c r="TZ25" s="26">
        <f>IF($CS25="P",CQ25,(CQ25+BN25)/2)</f>
        <v>0</v>
      </c>
      <c r="UA25" s="26">
        <f>IF($CS25="P",CR25,(CR25+BO25)/2)</f>
        <v>0</v>
      </c>
      <c r="UB25" s="28" t="s">
        <v>53</v>
      </c>
      <c r="UC25" s="11" t="str">
        <f>IF(SUM(TI25,TM25)&gt;0,SUM(TI25,TM25),"")</f>
        <v/>
      </c>
      <c r="UD25" s="11" t="str">
        <f>IF(SUM(TH25:TI25,TK25:TM25,TO25)-TJ25-TN25&gt;0,SUM(TH25:TI25,TK25:TM25,TO25)-TJ25-TN25,"")</f>
        <v/>
      </c>
      <c r="UE25" s="11" t="str">
        <f>IF(SUM(TP25:TQ25,TS25)-TR25&gt;0,SUM(TP25:TQ25,TS25)-TR25,"")</f>
        <v/>
      </c>
      <c r="UF25" s="11" t="str">
        <f>IF(SUM(TI25,TM25,TQ25)&gt;0,SUM(TI25,TM25,TQ25),"")</f>
        <v/>
      </c>
      <c r="UG25" s="11" t="str">
        <f>IF(SUM(UD25,UE25)&gt;0,SUM(UD25,UE25),"")</f>
        <v/>
      </c>
      <c r="UH25" s="11" t="str">
        <f>IF(SUM(TU25,TY25)&gt;0,SUM(TU25,TY25),"")</f>
        <v/>
      </c>
      <c r="UI25" s="11" t="str">
        <f>IF(SUM(TT25:TU25,TW25:TY25,UA25)-SUM(TV25,TZ25)&gt;0,SUM(TT25:TU25,TW25:TY25,UA25)-SUM(TV25,TZ25),"")</f>
        <v/>
      </c>
      <c r="UJ25" s="11" t="str">
        <f>IF(SUM(UD25,UE25,UI25)&gt;0,SUM(UD25,UE25,UI25),"")</f>
        <v/>
      </c>
    </row>
    <row r="26" spans="1:556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185</v>
      </c>
      <c r="C26" s="4" t="s">
        <v>6</v>
      </c>
      <c r="D26" s="4">
        <v>2001</v>
      </c>
      <c r="E26" s="9">
        <f>SUM(J26:P26)+SUM(J26:M26)*0.0000001+SUM(J26)*0.0000000000001</f>
        <v>20.500002050002049</v>
      </c>
      <c r="F26" s="3" t="str">
        <f>IF(OR(AND(AN26&gt;=AU$29,AO26&gt;=AU$33,AN26&lt;&gt;"",AM26=""),AND(AS26&gt;=AU$29,AT26&gt;=AU$33,AS26&lt;&gt;"",AM26=""),AND(BQ26&gt;=BX$29,BR26&gt;=BX$33,BQ26&lt;&gt;"",BP26=""),AND(BV26&gt;=BX$29,BW26&gt;=BX$33,BV26&lt;&gt;"",BP26=""),AND(CT26&gt;=DA$29,CU26&gt;=DA$33,CT26&lt;&gt;"",CS26=""),AND(CY26&gt;=DA$29,CZ26&gt;=DA$33,CY26&lt;&gt;""),AND(DX26&gt;=EE$29,DY26&gt;=EE$33,DX26&lt;&gt;""),AND(EC26&gt;=EE$29,ED26&gt;=EE$33,EC26&lt;&gt;""),AND(EZ26&gt;=FG$29,FA26&gt;=FG$33,EZ26&lt;&gt;""),AND(FE26&gt;=FG$29,FF26&gt;=FG$33,FE26&lt;&gt;""),AND(GB26&gt;=GI$29,GC26&gt;=GI$33,GB26&lt;&gt;""),AND(GG26&gt;=GI$29,GH26&gt;=GI$33,GG26&lt;&gt;""),AND(HD26&gt;=HK$29,HE26&gt;=HK$33,HD26&lt;&gt;""),AND(HI26&gt;=HK$29,HJ26&gt;=HK$33,HI26&lt;&gt;""),AND(IF26&gt;=IM$29,IG26&gt;=IM$33,IF26&lt;&gt;""),AND(IK26&gt;=IM$29,IL26&gt;=IM$33,IK26&lt;&gt;""),AND(JH26&gt;=JO$29,JI26&gt;=JO$33,JH26&lt;&gt;""),AND(JM26&gt;=JO$29,JN26&gt;=JO$33,JM26&lt;&gt;""),AND(KJ26&gt;=KQ$29,KK26&gt;=KQ$33,KJ26&lt;&gt;""),AND(KO26&gt;=KQ$29,KP26&gt;=KQ$33,KO26&lt;&gt;""),AND(LL26&gt;=LS$29,LM26&gt;=LS$33,LL26&lt;&gt;""),AND(LQ26&gt;=LS$29,LR26&gt;=LS$33,LQ26&lt;&gt;""),AND(MN26&gt;=MU$29,MO26&gt;=MU$33,MN26&lt;&gt;""),AND(MS26&gt;=MU$29,MT26&gt;=MU$33,MS26&lt;&gt;""),AND(NP26&gt;=NW$29,NQ26&gt;=NW$33,NP26&lt;&gt;""),AND(NU26&gt;=NW$29,NV26&gt;=NW$33,NU26&lt;&gt;""),AND(OR26&gt;=OY$29,OS26&gt;=OY$33,OR26&lt;&gt;""),AND(OW26&gt;=OY$29,OX26&gt;=OY$33,OW26&lt;&gt;""),AND(PT26&gt;=QA$29,PU26&gt;=QA$33,PT26&lt;&gt;""),AND(PY26&gt;=QA$29,PZ26&gt;=QA$33,PY26&lt;&gt;""),AND(QV26&gt;=RC$29,QW26&gt;=RC$33,QV26&lt;&gt;""),AND(RA26&gt;=RC$29,RB26&gt;=RC$33,RA26&lt;&gt;""),AND(RX26&gt;=SE$29,RY26&gt;=SE$33,RX26&lt;&gt;""),AND(SC26&gt;=SE$29,SD26&gt;=SE$33,SC26&lt;&gt;""),AND(SZ26&gt;=TG$29,TA26&gt;=TG$33,SZ26&lt;&gt;""),AND(TF26&gt;=TG$29,TG26&gt;=TG$33,TF26&lt;&gt;"")),"P","")</f>
        <v/>
      </c>
      <c r="G26" s="3" t="str">
        <f>IF(OR(AND(AO26&gt;=AU$33,AO26&lt;&gt;"",AM26=""),AND(AT26&gt;=AU$33,AT26&lt;&gt;"",AM26=""),AND(BR26&gt;=BX$33,BR26&lt;&gt;"",BP26=""),AND(BW26&gt;=BX$33,BW26&lt;&gt;"",BP26=""),AND(CU26&gt;=DA$33,CU26&lt;&gt;"",CS26=""),AND(CZ26&gt;=DA$33,CZ26&lt;&gt;"",CS26=""),AND(DY26&gt;=EE$33,DY26&lt;&gt;""),AND(ED26&gt;=EE$33,ED26&lt;&gt;""),AND(FA26&gt;=FG$33,FA26&lt;&gt;""),AND(FF26&gt;=FG$33,FF26&lt;&gt;""),AND(GC26&gt;=GI$33,GC26&lt;&gt;""),AND(GH26&gt;=GI$33,GH26&lt;&gt;""),AND(HE26&gt;=HK$33,HE26&lt;&gt;""),AND(HJ26&gt;=HK$33,HJ26&lt;&gt;""),AND(IG26&gt;=IM$33,IG26&lt;&gt;""),AND(IL26&gt;=IM$33,IL26&lt;&gt;""),AND(JI26&gt;=JO$33,JI26&lt;&gt;""),AND(JN26&gt;=JO$33,JN26&lt;&gt;""),AND(KK26&gt;=KQ$33,KK26&lt;&gt;""),AND(KP26&gt;=KQ$33,KP26&lt;&gt;""),AND(LM26&gt;=LS$33,LM26&lt;&gt;""),AND(LR26&gt;=LS$33,LR26&lt;&gt;""),AND(MO26&gt;=MU$33,MO26&lt;&gt;""),AND(MT26&gt;=MU$33,MT26&lt;&gt;""),AND(NQ26&gt;=NW$33,NQ26&lt;&gt;""),AND(NV26&gt;=NW$33,NV26&lt;&gt;""),AND(OS26&gt;=OY$33,OS26&lt;&gt;""),AND(OX26&gt;=OY$33,OX26&lt;&gt;""),AND(PU26&gt;=QA$33,PU26&lt;&gt;""),AND(PZ26&gt;=QA$33,PZ26&lt;&gt;""),AND(QW26&gt;=RC$33,QW26&lt;&gt;""),AND(RB26&gt;=RC$33,RB26&lt;&gt;""),AND(RY26&gt;=SE$33,RY26&lt;&gt;""),AND(SD26&gt;=SE$33,SD26&lt;&gt;""),AND(TA26&gt;=TG$33,TA26&lt;&gt;""),AND(TG26&gt;=TG$33,TG26&lt;&gt;"")),"P","")</f>
        <v/>
      </c>
      <c r="H26" s="36" t="str">
        <f>IF(AND(G26="P",F26=""),"No DD",IF(OR(AND(AQ26&gt;=AU$32,AR26&gt;=AU$36,AQ26&lt;&gt;"",AM26=""),AND(AS26&gt;=AU$32,AT26&gt;=AU$36,AS26&lt;&gt;"",AM26=""),AND(BT26&gt;=BX$32,BU26&gt;=BX$36,BT26&lt;&gt;"",BP26=""),AND(BV26&gt;=BX$32,BW26&gt;=BX$36,BV26&lt;&gt;"",BP26=""),AND(CW26&gt;=DA$32,CX26&gt;=DA$36,CW26&lt;&gt;"",CS26=""),AND(CY26&gt;=DA$32,CZ26&gt;=DA$36,CY26&lt;&gt;"",CS26=""),AND(EA26&gt;=EE$32,EB26&gt;=EE$36,EA26&lt;&gt;""),AND(EC26&gt;=EE$32,ED26&gt;=EE$36,EC26&lt;&gt;""),AND(FC26&gt;=FG$32,FD26&gt;=FG$36,FC26&lt;&gt;""),AND(FE26&gt;=FG$32,FF26&gt;=FG$36,FE26&lt;&gt;""),AND(GE26&gt;=GI$32,GF26&gt;=GI$36,GE26&lt;&gt;""),AND(GG26&gt;=GI$32,GH26&gt;=GI$36,GG26&lt;&gt;""),AND(HG26&gt;=HK$32,HH26&gt;=HK$36,HG26&lt;&gt;""),AND(HI26&gt;=HK$32,HJ26&gt;=HK$36,HI26&lt;&gt;""),AND(II26&gt;=IM$32,IJ26&gt;=IM$36,II26&lt;&gt;""),AND(IK26&gt;=IM$32,IL26&gt;=IM$36,IK26&lt;&gt;""),AND(JK26&gt;=JO$32,JL26&gt;=JO$36,JK26&lt;&gt;""),AND(JM26&gt;=JO$32,JN26&gt;=JO$36,JM26&lt;&gt;""),AND(KM26&gt;=KQ$32,KN26&gt;=KQ$36,KM26&lt;&gt;""),AND(KO26&gt;=KQ$32,KP26&gt;=KQ$36,KO26&lt;&gt;""),AND(LO26&gt;=LS$32,LP26&gt;=LS$36,LO26&lt;&gt;""),AND(LQ26&gt;=LS$32,LR26&gt;=LS$36,LQ26&lt;&gt;""),AND(MQ26&gt;=MU$32,MR26&gt;=MU$36,MQ26&lt;&gt;""),AND(MS26&gt;=MU$32,MT26&gt;=MU$36,MS26&lt;&gt;""),AND(NS26&gt;=NW$32,NT26&gt;=NW$36,NS26&lt;&gt;""),AND(NU26&gt;=NW$32,NV26&gt;=NW$36,NU26&lt;&gt;""),AND(OU26&gt;=OY$32,OV26&gt;=OY$36,OU26&lt;&gt;""),AND(OW26&gt;=OY$32,OX26&gt;=OY$36,OW26&lt;&gt;""),AND(PW26&gt;=QA$32,PX26&gt;=QA$36,PW26&lt;&gt;""),AND(PY26&gt;=QA$32,PZ26&gt;=QA$36,PY26&lt;&gt;""),AND(QY26&gt;=RC$32,QZ26&gt;=RC$36,QY26&lt;&gt;""),AND(RA26&gt;=RC$32,RB26&gt;=RC$36,RA26&lt;&gt;""),AND(SA26&gt;=SE$32,SB26&gt;=SE$36,SA26&lt;&gt;""),AND(SC26&gt;=SE$32,SD26&gt;=SE$36,SC26&lt;&gt;""),AND(TC26&gt;=TG$32,TD26&gt;=TG$36,TC26&lt;&gt;""),AND(TE26&gt;=TG$32,TF26&gt;=TG$36,TE26&lt;&gt;"")),"Merit",IF(OR(AND(AQ26&gt;=AU$31,AR26&gt;=AU$35,AQ26&lt;&gt;"",AM26=""),AND(AS26&gt;=AU$31,AT26&gt;=AU$35,AS26&lt;&gt;"",AM26=""),AND(BT26&gt;=BX$31,BU26&gt;=BX$35,BT26&lt;&gt;"",BP26=""),AND(BV26&gt;=BX$31,BW26&gt;=BX$35,BV26&lt;&gt;"",BP26=""),AND(CW26&gt;=DA$31,CX26&gt;=DA$35,CW26&lt;&gt;"",CS26=""),AND(CY26&gt;=DA$31,CZ26&gt;=DA$35,CY26&lt;&gt;"",CS26=""),AND(EA26&gt;=EE$31,EB26&gt;=EE$35,EA26&lt;&gt;""),AND(EC26&gt;=EE$31,ED26&gt;=EE$35,EC26&lt;&gt;""),AND(FC26&gt;=FG$31,FD26&gt;=FG$35,FC26&lt;&gt;""),AND(FE26&gt;=FG$31,FF26&gt;=FG$35,FE26&lt;&gt;""),AND(GE26&gt;=GI$31,GF26&gt;=GI$35,GE26&lt;&gt;""),AND(GG26&gt;=GI$31,GH26&gt;=GI$35,GG26&lt;&gt;""),AND(HG26&gt;=HK$31,HH26&gt;=HK$35,HG26&lt;&gt;""),AND(HI26&gt;=HK$31,HJ26&gt;=HK$35,HI26&lt;&gt;""),AND(II26&gt;=IM$31,IJ26&gt;=IM$35,II26&lt;&gt;""),AND(IK26&gt;=IM$31,IL26&gt;=IM$35,IK26&lt;&gt;""),AND(JK26&gt;=JO$31,JL26&gt;=JO$35,JK26&lt;&gt;""),AND(JM26&gt;=JO$31,JN26&gt;=JO$35,JM26&lt;&gt;""),AND(KM26&gt;=KQ$31,KN26&gt;=KQ$35,KM26&lt;&gt;""),AND(KO26&gt;=KQ$31,KP26&gt;=KQ$35,KO26&lt;&gt;""),AND(LO26&gt;=LS$31,LP26&gt;=LS$35,LO26&lt;&gt;""),AND(LQ26&gt;=LS$31,LR26&gt;=LS$35,LQ26&lt;&gt;""),AND(MQ26&gt;=MU$31,MR26&gt;=MU$35,MQ26&lt;&gt;""),AND(MS26&gt;=MU$31,MT26&gt;=MU$35,MS26&lt;&gt;""),AND(NS26&gt;=NW$31,NT26&gt;=NW$35,NS26&lt;&gt;""),AND(NU26&gt;=NW$31,NV26&gt;=NW$35,NU26&lt;&gt;""),AND(OU26&gt;=OY$31,OV26&gt;=OY$35,OU26&lt;&gt;""),AND(OW26&gt;=OY$31,OX26&gt;=OY$35,OW26&lt;&gt;""),AND(PW26&gt;=QA$31,PX26&gt;=QA$35,PW26&lt;&gt;""),AND(PY26&gt;=QA$31,PZ26&gt;=QA$35,PY26&lt;&gt;""),AND(QY26&gt;=RC$31,QZ26&gt;=RC$35,QY26&lt;&gt;""),AND(RA26&gt;=RC$31,RB26&gt;=RC$35,RA26&lt;&gt;""),AND(SA26&gt;=SE$31,SB26&gt;=SE$35,SA26&lt;&gt;""),AND(SC26&gt;=SE$31,SD26&gt;=SE$35,SC26&lt;&gt;""),AND(TC26&gt;=TG$31,TD26&gt;=TG$35,TC26&lt;&gt;""),AND(TE26&gt;=TG$31,TF26&gt;=TG$35,TE26&lt;&gt;"")),"Excellence",IF(I26="P","Worlds Team",IF(F26="P","National Team","")))))</f>
        <v/>
      </c>
      <c r="I26" s="3" t="str">
        <f>IF(OR(AND(AQ26&gt;=AU$30,AR26&gt;=AU$34,AQ26&lt;&gt;"",AM26=""),AND(AS26&gt;=AU$30,AT26&gt;=AU$34,AS26&lt;&gt;"",AM26=""),AND(BT26&gt;=BX$30,BU26&gt;=BX$34,BT26&lt;&gt;"",BP26=""),AND(BV26&gt;=BX$30,BW26&gt;=BX$34,BV26&lt;&gt;"",BP26=""),AND(CW26&gt;=DA$30,CX26&gt;=DA$34,CW26&lt;&gt;"",CS26=""),AND(CY26&gt;=DA$30,CZ26&gt;=DA$34,CY26&lt;&gt;"",CS26=""),AND(EA26&gt;=EE$30,EB26&gt;=EE$34,EA26&lt;&gt;""),AND(EC26&gt;=EE$30,ED26&gt;=EE$34,EC26&lt;&gt;""),AND(FC26&gt;=FG$30,FD26&gt;=FG$34,FC26&lt;&gt;""),AND(FE26&gt;=FG$30,FF26&gt;=FG$34,FE26&lt;&gt;""),AND(GE26&gt;=GI$30,GF26&gt;=GI$34,GE26&lt;&gt;""),AND(GG26&gt;=GI$30,GH26&gt;=GI$34,GG26&lt;&gt;""),AND(HG26&gt;=HK$30,HH26&gt;=HK$34,HG26&lt;&gt;""),AND(HI26&gt;=HK$30,HJ26&gt;=HK$34,HI26&lt;&gt;""),AND(II26&gt;=IM$30,IJ26&gt;=IM$34,II26&lt;&gt;""),AND(IK26&gt;=IM$30,IL26&gt;=IM$34,IK26&lt;&gt;""),AND(JK26&gt;=JO$30,JL26&gt;=JO$34,JK26&lt;&gt;""),AND(JM26&gt;=JO$30,JN26&gt;=JO$34,JM26&lt;&gt;""),AND(KM26&gt;=KQ$30,KN26&gt;=KQ$34,KM26&lt;&gt;""),AND(KO26&gt;=KQ$30,KP26&gt;=KQ$34,KO26&lt;&gt;""),AND(LO26&gt;=LS$30,LP26&gt;=LS$34,LO26&lt;&gt;""),AND(LQ26&gt;=LS$30,LR26&gt;=LS$34,LQ26&lt;&gt;""),AND(MQ26&gt;=MU$30,MR26&gt;=MU$34,MQ26&lt;&gt;""),AND(MS26&gt;=MU$30,MT26&gt;=MU$34,MS26&lt;&gt;""),AND(NS26&gt;=NW$30,NT26&gt;=NW$34,NS26&lt;&gt;""),AND(NU26&gt;=NW$30,NV26&gt;=NW$34,NU26&lt;&gt;""),AND(OU26&gt;=OY$30,OV26&gt;=OY$34,OU26&lt;&gt;""),AND(OW26&gt;=OY$30,OX26&gt;=OY$34,OW26&lt;&gt;""),AND(PW26&gt;=QA$30,PX26&gt;=QA$34,PW26&lt;&gt;""),AND(PY26&gt;=QA$30,PZ26&gt;=QA$34,PY26&lt;&gt;""),AND(QY26&gt;=RC$30,QZ26&gt;=RC$34,QY26&lt;&gt;""),AND(RA26&gt;=RC$30,RB26&gt;=RC$34,RA26&lt;&gt;""),AND(SA26&gt;=SE$30,SB26&gt;=SE$34,SA26&lt;&gt;""),AND(SC26&gt;=SE$30,SD26&gt;=SE$34,SC26&lt;&gt;""),AND(TC26&gt;=TG$30,TD26&gt;=TG$34,TC26&lt;&gt;""),AND(TE26&gt;=TG$30,TF26&gt;=TG$34,TE26&lt;&gt;"")),"P","")</f>
        <v/>
      </c>
      <c r="J26" s="8">
        <f>IF(COUNT(AO26,BR26,CU26)&gt;0,LARGE((AO26,BR26,CU26),1),0)</f>
        <v>20.5</v>
      </c>
      <c r="K26" s="8" t="str">
        <f>IF(J26=0,"",IF(J26=CU26,$BY$1,IF(J26=BR26,$AV$1,IF(J26=AO26,$S$1,""))))</f>
        <v>2025 Elite Canada</v>
      </c>
      <c r="L26" s="8">
        <f>IF(COUNT(AO26,BR26,CU26)&gt;1,LARGE((AO26,BR26,CU26),2),0)</f>
        <v>0</v>
      </c>
      <c r="M26" s="8" t="str">
        <f>IF(K26=0,"",IF(AND(L26=J26,L26=AO26,K26=BR26),$S$1,IF(AND(L26=J26,L26=AO26,L26=CU26),$S$1,IF(AND(L26=J26,L26=CU26,L26=BR26),$AV$1,IF(L26=CU26,$BY$1,IF(L26=BR26,$AV$1,IF(L26=AO26,$S$1,"")))))))</f>
        <v/>
      </c>
      <c r="N26" s="8">
        <f>IF(MAX(AT26,BW26,CZ26)&gt;0,MAX(AT26,BW26,CZ26),0)</f>
        <v>0</v>
      </c>
      <c r="O26" s="8" t="str">
        <f>IF(N26=0,"",IF(N26=CZ26,$BY$1,IF(N26=BW26,$AV$1,IF(N26=AT26,$S$1,""))))</f>
        <v/>
      </c>
      <c r="P26" s="8" t="str">
        <f>IF(MAX(DB26:DC26)&gt;0,MAX(DB26:DC26),"")</f>
        <v/>
      </c>
      <c r="Q26" s="11" t="str">
        <f>IF(P26="","",IF(P26=DB26,"("&amp;DB$2&amp;")",IF(P26=DC26,"("&amp;DC$2&amp;")")))</f>
        <v/>
      </c>
      <c r="R26" s="8" t="str">
        <f>IF(P26="","",IF(P26=DB26,IF(P26+IF(L26="",0,L26)=TA26,$SF$1,IF(P26+IF(L26="",0,L26)=RY26,$RD$1,IF(P26+IF(L26="",0,L26)=QW26,$QB$1,IF(P26+IF(L26="",0,L26)=PU26,$OZ$1,IF(P26+IF(L26="",0,L26)=OS26,$NX$1,IF(P26+IF(L26="",0,L26)=NQ26,$MV$1,IF(P26+IF(L26="",0,L26)=MO26,$LT$1,IF(P26+IF(L26="",0,L26)=LM26,$KR$1,IF(P26+IF(L26="",0,L26)=KK26,$JP$1,IF(P26+IF(L26="",0,L26)=JI26,$IN$1,IF(P26+IF(L26="",0,L26)=IG26,$HL$1,IF(P26+IF(L26="",0,L26)=HE26,$GJ$1,IF(P26+IF(L26="",0,L26)=GC26,$FH$1,IF(P26+IF(L26="",0,L26)=FA26,$EF$1,IF(P26+IF(L26="",0,L26)=DY26,$DD$1))))))))))))))),IF(P26=DC26,IF(P26+IF(N26="",0,N26)=TF26,$SF$1,IF(P26+IF(N26="",0,N26)=SD26,$RD$1,IF(P26+IF(N26="",0,N26)=RB26,$QB$1,IF(P26+IF(N26="",0,N26)=PZ26,$OZ$1,IF(P26+IF(N26="",0,N26)=OX26,$NX$1,IF(P26+IF(N26="",0,N26)=NV26,$MV$1,IF(P26+IF(N26="",0,N26)=MT26,$LT$1,IF(P26+IF(N26="",0,N26)=LR26,$KR$1,IF(P26+IF(N26="",0,N26)=KP26,$JP$1,IF(P26+IF(N26="",0,N26)=JN26,$IN$1,IF(P26+IF(N26="",0,N26)=IL26,$HL$1,IF(P26+IF(N26="",0,N26)=HJ26,$GJ$1,IF(P26+IF(N26="",0,N26)=GH26,$FH$1,IF(P26+IF(N26="",0,N26)=FF26,$EF$1,IF(P26+IF(N26="",0,N26)=ED26,$DD$1))))))))))))))))))</f>
        <v/>
      </c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27"/>
      <c r="AN26" s="40" t="str">
        <f>IF(SUM(T26,X26)&gt;0,SUM(T26,X26),"")</f>
        <v/>
      </c>
      <c r="AO26" s="40" t="str">
        <f>IF(SUM(S26:T26,V26:X26,Z26)-U26-Y26&gt;0,SUM(S26:T26,V26:X26,Z26)-U26-Y26,"")</f>
        <v/>
      </c>
      <c r="AP26" s="40" t="str">
        <f>IF(SUM(AA26:AB26,AD26)-AC26&gt;0,SUM(AA26:AB26,AD26)-AC26,"")</f>
        <v/>
      </c>
      <c r="AQ26" s="40" t="str">
        <f>IF(SUM(T26,X26,AB26)&gt;0,SUM(T26,X26,AB26),"")</f>
        <v/>
      </c>
      <c r="AR26" s="40" t="str">
        <f>IF(SUM(AO26,AP26)&gt;0,SUM(AO26,AP26),"")</f>
        <v/>
      </c>
      <c r="AS26" s="40" t="str">
        <f>IF(SUM(AF26,AJ26)&gt;0,SUM(AF26,AJ26),"")</f>
        <v/>
      </c>
      <c r="AT26" s="40" t="str">
        <f>IF(SUM(AE26:AF26,AH26:AJ26,AL26)-SUM(AG26,AK26)&gt;0,SUM(AE26:AF26,AH26:AJ26,AL26)-SUM(AG26,AK26),"")</f>
        <v/>
      </c>
      <c r="AU26" s="40" t="str">
        <f>IF(SUM(AO26,AP26,AT26)&gt;0,SUM(AO26,AP26,AT26),"")</f>
        <v/>
      </c>
      <c r="AV26" s="18">
        <v>18.399999999999999</v>
      </c>
      <c r="AW26" s="18">
        <v>3.1</v>
      </c>
      <c r="AX26" s="18">
        <v>1</v>
      </c>
      <c r="AY26" s="18">
        <v>0</v>
      </c>
      <c r="AZ26" s="18">
        <v>0</v>
      </c>
      <c r="BA26" s="18">
        <v>0</v>
      </c>
      <c r="BB26" s="18">
        <v>0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>IF(SUM(AW26,BA26)&gt;0,SUM(AW26,BA26),"")</f>
        <v>3.1</v>
      </c>
      <c r="BR26" s="11">
        <f>IF(SUM(AV26:AW26,AY26:BA26,BC26)-AX26-BB26&gt;0,SUM(AV26:AW26,AY26:BA26,BC26)-AX26-BB26,"")</f>
        <v>20.5</v>
      </c>
      <c r="BS26" s="11" t="str">
        <f>IF(SUM(BD26:BE26,BG26)-BF26&gt;0,SUM(BD26:BE26,BG26)-BF26,"")</f>
        <v/>
      </c>
      <c r="BT26" s="11">
        <f>IF(SUM(AW26,BA26,BE26)&gt;0,SUM(AW26,BA26,BE26),"")</f>
        <v>3.1</v>
      </c>
      <c r="BU26" s="11">
        <f>IF(SUM(BR26,BS26)&gt;0,SUM(BR26,BS26),"")</f>
        <v>20.5</v>
      </c>
      <c r="BV26" s="11" t="str">
        <f>IF(SUM(BI26,BM26)&gt;0,SUM(BI26,BM26),"")</f>
        <v/>
      </c>
      <c r="BW26" s="11" t="str">
        <f>IF(SUM(BH26:BI26,BK26:BM26,BO26)-SUM(BJ26,BN26)&gt;0,SUM(BH26:BI26,BK26:BM26,BO26)-SUM(BJ26,BN26),"")</f>
        <v/>
      </c>
      <c r="BX26" s="11">
        <f>IF(SUM(BR26,BS26,BW26)&gt;0,SUM(BR26,BS26,BW26),"")</f>
        <v>20.5</v>
      </c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 t="str">
        <f>IF(SUM(BZ26,CD26)&gt;0,SUM(BZ26,CD26),"")</f>
        <v/>
      </c>
      <c r="CU26" s="40" t="str">
        <f>IF(SUM(BY26:BZ26,CB26:CD26,CF26)-CA26-CE26&gt;0,SUM(BY26:BZ26,CB26:CD26,CF26)-CA26-CE26,"")</f>
        <v/>
      </c>
      <c r="CV26" s="40" t="str">
        <f>IF(SUM(CG26:CH26,CJ26)-CI26&gt;0,SUM(CG26:CH26,CJ26)-CI26,"")</f>
        <v/>
      </c>
      <c r="CW26" s="40" t="str">
        <f>IF(SUM(BZ26,CD26,CH26)&gt;0,SUM(BZ26,CD26,CH26),"")</f>
        <v/>
      </c>
      <c r="CX26" s="40" t="str">
        <f>IF(SUM(CU26,CV26)&gt;0,SUM(CU26,CV26),"")</f>
        <v/>
      </c>
      <c r="CY26" s="40" t="str">
        <f>IF(SUM(CL26,CP26)&gt;0,SUM(CL26,CP26),"")</f>
        <v/>
      </c>
      <c r="CZ26" s="40" t="str">
        <f>IF(SUM(CK26:CL26,CN26:CP26,CR26)-SUM(CM26,CQ26)&gt;0,SUM(CK26:CL26,CN26:CP26,CR26)-SUM(CM26,CQ26),"")</f>
        <v/>
      </c>
      <c r="DA26" s="40" t="str">
        <f>IF(SUM(CU26,CV26,CZ26)&gt;0,SUM(CU26,CV26,CZ26),"")</f>
        <v/>
      </c>
      <c r="DB26" s="51" t="str">
        <f>IF(MAX(DY26,FA26,GC26,HE26,IG26,JI26,KK26,LM26,MO26,NQ26,OS26,PU26,QW26,RY26,TA26)-IF(L26="",0,L26)&gt;0.001,MAX(DY26,FA26,GC26,HE26,IG26,JI26,KK26,LM26,MO26,NQ26,OS26,PU26,QW26,RY26,TA26)-IF(L26="",0,L26),"")</f>
        <v/>
      </c>
      <c r="DC26" s="51" t="str">
        <f>IF(MAX(ED26,FF26,GH26,HJ26,IL26,JN26,KP26,LR26,MT26,NV26,OX26,PZ26,RB26,SD26,TF26)-IF(N26="",0,N26)&gt;0.001,MAX(ED26,FF26,GH26,HJ26,IL26,JN26,KP26,LR26,MT26,NV26,OX26,PZ26,RB26,SD26,TF26)-IF(N26="",0,N26),"")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IF(SUM(DE26,DI26)&gt;0,SUM(DE26,DI26),"")</f>
        <v/>
      </c>
      <c r="DY26" s="40" t="str">
        <f>IF(SUM(DD26:DE26,DG26:DI26,DK26)-DF26-DJ26&gt;0,SUM(DD26:DE26,DG26:DI26,DK26)-DF26-DJ26,"")</f>
        <v/>
      </c>
      <c r="DZ26" s="40" t="str">
        <f>IF(SUM(DL26:DM26,DO26)-DN26&gt;0,SUM(DL26:DM26,DO26)-DN26,"")</f>
        <v/>
      </c>
      <c r="EA26" s="40" t="str">
        <f>IF(SUM(DE26,DI26,DM26)&gt;0,SUM(DE26,DI26,DM26),"")</f>
        <v/>
      </c>
      <c r="EB26" s="40" t="str">
        <f>IF(SUM(DY26,DZ26)&gt;0,SUM(DY26,DZ26),"")</f>
        <v/>
      </c>
      <c r="EC26" s="40" t="str">
        <f>IF(SUM(DQ26,DU26)&gt;0,SUM(DQ26,DU26),"")</f>
        <v/>
      </c>
      <c r="ED26" s="40" t="str">
        <f>IF(SUM(DP26:DQ26,DS26:DU26,DW26)-SUM(DR26,DV26)&gt;0,SUM(DP26:DQ26,DS26:DU26,DW26)-SUM(DR26,DV26),"")</f>
        <v/>
      </c>
      <c r="EE26" s="40" t="str">
        <f>IF(SUM(DY26,DZ26,ED26)&gt;0,SUM(DY26,DZ26,ED26),"")</f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>IF(SUM(EG26,EK26)&gt;0,SUM(EG26,EK26),"")</f>
        <v/>
      </c>
      <c r="FA26" s="11" t="str">
        <f>IF(SUM(EF26:EG26,EI26:EK26,EM26)-EH26-EL26&gt;0,SUM(EF26:EG26,EI26:EK26,EM26)-EH26-EL26,"")</f>
        <v/>
      </c>
      <c r="FB26" s="11" t="str">
        <f>IF(SUM(EN26:EO26,EQ26)-EP26&gt;0,SUM(EN26:EO26,EQ26)-EP26,"")</f>
        <v/>
      </c>
      <c r="FC26" s="11" t="str">
        <f>IF(SUM(EG26,EK26,EO26)&gt;0,SUM(EG26,EK26,EO26),"")</f>
        <v/>
      </c>
      <c r="FD26" s="11" t="str">
        <f>IF(SUM(FA26,FB26)&gt;0,SUM(FA26,FB26),"")</f>
        <v/>
      </c>
      <c r="FE26" s="11" t="str">
        <f>IF(SUM(ES26,EW26)&gt;0,SUM(ES26,EW26),"")</f>
        <v/>
      </c>
      <c r="FF26" s="11" t="str">
        <f>IF(SUM(ER26:ES26,EU26:EW26,EY26)-SUM(ET26,EX26)&gt;0,SUM(ER26:ES26,EU26:EW26,EY26)-SUM(ET26,EX26),"")</f>
        <v/>
      </c>
      <c r="FG26" s="11" t="str">
        <f>IF(SUM(FA26,FB26,FF26)&gt;0,SUM(FA26,FB26,FF26),"")</f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>IF(SUM(FI26,FM26)&gt;0,SUM(FI26,FM26),"")</f>
        <v/>
      </c>
      <c r="GC26" s="40" t="str">
        <f>IF(SUM(FH26:FI26,FK26:FM26,FO26)-FJ26-FN26&gt;0,SUM(FH26:FI26,FK26:FM26,FO26)-FJ26-FN26,"")</f>
        <v/>
      </c>
      <c r="GD26" s="40" t="str">
        <f>IF(SUM(FP26:FQ26,FS26)-FR26&gt;0,SUM(FP26:FQ26,FS26)-FR26,"")</f>
        <v/>
      </c>
      <c r="GE26" s="40" t="str">
        <f>IF(SUM(FI26,FM26,FQ26)&gt;0,SUM(FI26,FM26,FQ26),"")</f>
        <v/>
      </c>
      <c r="GF26" s="40" t="str">
        <f>IF(SUM(GC26,GD26)&gt;0,SUM(GC26,GD26),"")</f>
        <v/>
      </c>
      <c r="GG26" s="40" t="str">
        <f>IF(SUM(FU26,FY26)&gt;0,SUM(FU26,FY26),"")</f>
        <v/>
      </c>
      <c r="GH26" s="40" t="str">
        <f>IF(SUM(FT26:FU26,FW26:FY26,GA26)-SUM(FV26,FZ26)&gt;0,SUM(FT26:FU26,FW26:FY26,GA26)-SUM(FV26,FZ26),"")</f>
        <v/>
      </c>
      <c r="GI26" s="40" t="str">
        <f>IF(SUM(GC26,GD26,GH26)&gt;0,SUM(GC26,GD26,GH26),"")</f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>IF(SUM(GK26,GO26)&gt;0,SUM(GK26,GO26),"")</f>
        <v/>
      </c>
      <c r="HE26" s="11" t="str">
        <f>IF(SUM(GJ26:GK26,GM26:GO26,GQ26)-GL26-GP26&gt;0,SUM(GJ26:GK26,GM26:GO26,GQ26)-GL26-GP26,"")</f>
        <v/>
      </c>
      <c r="HF26" s="11" t="str">
        <f>IF(SUM(GR26:GS26,GU26)-GT26&gt;0,SUM(GR26:GS26,GU26)-GT26,"")</f>
        <v/>
      </c>
      <c r="HG26" s="11" t="str">
        <f>IF(SUM(GK26,GO26,GS26)&gt;0,SUM(GK26,GO26,GS26),"")</f>
        <v/>
      </c>
      <c r="HH26" s="11" t="str">
        <f>IF(SUM(HE26,HF26)&gt;0,SUM(HE26,HF26),"")</f>
        <v/>
      </c>
      <c r="HI26" s="11" t="str">
        <f>IF(SUM(GW26,HA26)&gt;0,SUM(GW26,HA26),"")</f>
        <v/>
      </c>
      <c r="HJ26" s="11" t="str">
        <f>IF(SUM(GV26:GW26,GY26:HA26,HC26)-SUM(GX26,HB26)&gt;0,SUM(GV26:GW26,GY26:HA26,HC26)-SUM(GX26,HB26),"")</f>
        <v/>
      </c>
      <c r="HK26" s="11" t="str">
        <f>IF(SUM(HE26,HF26,HJ26)&gt;0,SUM(HE26,HF26,HJ26),"")</f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>IF(SUM(HM26,HQ26)&gt;0,SUM(HM26,HQ26),"")</f>
        <v/>
      </c>
      <c r="IG26" s="40" t="str">
        <f>IF(SUM(HL26:HM26,HO26:HQ26,HS26)-HN26-HR26&gt;0,SUM(HL26:HM26,HO26:HQ26,HS26)-HN26-HR26,"")</f>
        <v/>
      </c>
      <c r="IH26" s="40" t="str">
        <f>IF(SUM(HT26:HU26,HW26)-HV26&gt;0,SUM(HT26:HU26,HW26)-HV26,"")</f>
        <v/>
      </c>
      <c r="II26" s="40" t="str">
        <f>IF(SUM(HM26,HQ26,HU26)&gt;0,SUM(HM26,HQ26,HU26),"")</f>
        <v/>
      </c>
      <c r="IJ26" s="40" t="str">
        <f>IF(SUM(IG26,IH26)&gt;0,SUM(IG26,IH26),"")</f>
        <v/>
      </c>
      <c r="IK26" s="40" t="str">
        <f>IF(SUM(HY26,IC26)&gt;0,SUM(HY26,IC26),"")</f>
        <v/>
      </c>
      <c r="IL26" s="40" t="str">
        <f>IF(SUM(HX26:HY26,IA26:IC26,IE26)-SUM(HZ26,ID26)&gt;0,SUM(HX26:HY26,IA26:IC26,IE26)-SUM(HZ26,ID26),"")</f>
        <v/>
      </c>
      <c r="IM26" s="40" t="str">
        <f>IF(SUM(IG26,IH26,IL26)&gt;0,SUM(IG26,IH26,IL26),"")</f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>IF(SUM(IO26,IS26)&gt;0,SUM(IO26,IS26),"")</f>
        <v/>
      </c>
      <c r="JI26" s="11" t="str">
        <f>IF(SUM(IN26:IO26,IQ26:IS26,IU26)-IP26-IT26&gt;0,SUM(IN26:IO26,IQ26:IS26,IU26)-IP26-IT26,"")</f>
        <v/>
      </c>
      <c r="JJ26" s="11" t="str">
        <f>IF(SUM(IV26:IW26,IY26)-IX26&gt;0,SUM(IV26:IW26,IY26)-IX26,"")</f>
        <v/>
      </c>
      <c r="JK26" s="11" t="str">
        <f>IF(SUM(IO26,IS26,IW26)&gt;0,SUM(IO26,IS26,IW26),"")</f>
        <v/>
      </c>
      <c r="JL26" s="11" t="str">
        <f>IF(SUM(JI26,JJ26)&gt;0,SUM(JI26,JJ26),"")</f>
        <v/>
      </c>
      <c r="JM26" s="11" t="str">
        <f>IF(SUM(JA26,JE26)&gt;0,SUM(JA26,JE26),"")</f>
        <v/>
      </c>
      <c r="JN26" s="11" t="str">
        <f>IF(SUM(IZ26:JA26,JC26:JE26,JG26)-SUM(JB26,JF26)&gt;0,SUM(IZ26:JA26,JC26:JE26,JG26)-SUM(JB26,JF26),"")</f>
        <v/>
      </c>
      <c r="JO26" s="11" t="str">
        <f>IF(SUM(JI26,JJ26,JN26)&gt;0,SUM(JI26,JJ26,JN26),"")</f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>IF(SUM(JQ26,JU26)&gt;0,SUM(JQ26,JU26),"")</f>
        <v/>
      </c>
      <c r="KK26" s="40" t="str">
        <f>IF(SUM(JP26:JQ26,JS26:JU26,JW26)-JR26-JV26&gt;0,SUM(JP26:JQ26,JS26:JU26,JW26)-JR26-JV26,"")</f>
        <v/>
      </c>
      <c r="KL26" s="40" t="str">
        <f>IF(SUM(JX26:JY26,KA26)-JZ26&gt;0,SUM(JX26:JY26,KA26)-JZ26,"")</f>
        <v/>
      </c>
      <c r="KM26" s="40" t="str">
        <f>IF(SUM(JQ26,JU26,JY26)&gt;0,SUM(JQ26,JU26,JY26),"")</f>
        <v/>
      </c>
      <c r="KN26" s="40" t="str">
        <f>IF(SUM(KK26,KL26)&gt;0,SUM(KK26,KL26),"")</f>
        <v/>
      </c>
      <c r="KO26" s="40" t="str">
        <f>IF(SUM(KC26,KG26)&gt;0,SUM(KC26,KG26),"")</f>
        <v/>
      </c>
      <c r="KP26" s="40" t="str">
        <f>IF(SUM(KB26:KC26,KE26:KG26,KI26)-SUM(KD26,KH26)&gt;0,SUM(KB26:KC26,KE26:KG26,KI26)-SUM(KD26,KH26),"")</f>
        <v/>
      </c>
      <c r="KQ26" s="40" t="str">
        <f>IF(SUM(KK26,KL26,KP26)&gt;0,SUM(KK26,KL26,KP26),"")</f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>IF(SUM(KS26,KW26)&gt;0,SUM(KS26,KW26),"")</f>
        <v/>
      </c>
      <c r="LM26" s="11" t="str">
        <f>IF(SUM(KR26:KS26,KU26:KW26,KY26)-KT26-KX26&gt;0,SUM(KR26:KS26,KU26:KW26,KY26)-KT26-KX26,"")</f>
        <v/>
      </c>
      <c r="LN26" s="11" t="str">
        <f>IF(SUM(KZ26:LA26,LC26)-LB26&gt;0,SUM(KZ26:LA26,LC26)-LB26,"")</f>
        <v/>
      </c>
      <c r="LO26" s="11" t="str">
        <f>IF(SUM(KS26,KW26,LA26)&gt;0,SUM(KS26,KW26,LA26),"")</f>
        <v/>
      </c>
      <c r="LP26" s="11" t="str">
        <f>IF(SUM(LM26,LN26)&gt;0,SUM(LM26,LN26),"")</f>
        <v/>
      </c>
      <c r="LQ26" s="11" t="str">
        <f>IF(SUM(LE26,LI26)&gt;0,SUM(LE26,LI26),"")</f>
        <v/>
      </c>
      <c r="LR26" s="11" t="str">
        <f>IF(SUM(LD26:LE26,LG26:LI26,LK26)-SUM(LF26,LJ26)&gt;0,SUM(LD26:LE26,LG26:LI26,LK26)-SUM(LF26,LJ26),"")</f>
        <v/>
      </c>
      <c r="LS26" s="11" t="str">
        <f>IF(SUM(LM26,LN26,LR26)&gt;0,SUM(LM26,LN26,LR26),"")</f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>IF(SUM(LU26,LY26)&gt;0,SUM(LU26,LY26),"")</f>
        <v/>
      </c>
      <c r="MO26" s="40" t="str">
        <f>IF(SUM(LT26:LU26,LW26:LY26,MA26)-LV26-LZ26&gt;0,SUM(LT26:LU26,LW26:LY26,MA26)-LV26-LZ26,"")</f>
        <v/>
      </c>
      <c r="MP26" s="40" t="str">
        <f>IF(SUM(MB26:MC26,ME26)-MD26&gt;0,SUM(MB26:MC26,ME26)-MD26,"")</f>
        <v/>
      </c>
      <c r="MQ26" s="40" t="str">
        <f>IF(SUM(LU26,LY26,MC26)&gt;0,SUM(LU26,LY26,MC26),"")</f>
        <v/>
      </c>
      <c r="MR26" s="40" t="str">
        <f>IF(SUM(MO26,MP26)&gt;0,SUM(MO26,MP26),"")</f>
        <v/>
      </c>
      <c r="MS26" s="40" t="str">
        <f>IF(SUM(MG26,MK26)&gt;0,SUM(MG26,MK26),"")</f>
        <v/>
      </c>
      <c r="MT26" s="40" t="str">
        <f>IF(SUM(MF26:MG26,MI26:MK26,MM26)-SUM(MH26,ML26)&gt;0,SUM(MF26:MG26,MI26:MK26,MM26)-SUM(MH26,ML26),"")</f>
        <v/>
      </c>
      <c r="MU26" s="40" t="str">
        <f>IF(SUM(MO26,MP26,MT26)&gt;0,SUM(MO26,MP26,MT26),"")</f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>IF(SUM(MW26,NA26)&gt;0,SUM(MW26,NA26),"")</f>
        <v/>
      </c>
      <c r="NQ26" s="11" t="str">
        <f>IF(SUM(MV26:MW26,MY26:NA26,NC26)-MX26-NB26&gt;0,SUM(MV26:MW26,MY26:NA26,NC26)-MX26-NB26,"")</f>
        <v/>
      </c>
      <c r="NR26" s="11" t="str">
        <f>IF(SUM(ND26:NE26,NG26)-NF26&gt;0,SUM(ND26:NE26,NG26)-NF26,"")</f>
        <v/>
      </c>
      <c r="NS26" s="11" t="str">
        <f>IF(SUM(MW26,NA26,NE26)&gt;0,SUM(MW26,NA26,NE26),"")</f>
        <v/>
      </c>
      <c r="NT26" s="11" t="str">
        <f>IF(SUM(NQ26,NR26)&gt;0,SUM(NQ26,NR26),"")</f>
        <v/>
      </c>
      <c r="NU26" s="11" t="str">
        <f>IF(SUM(NI26,NM26)&gt;0,SUM(NI26,NM26),"")</f>
        <v/>
      </c>
      <c r="NV26" s="11" t="str">
        <f>IF(SUM(NH26:NI26,NK26:NM26,NO26)-SUM(NJ26,NN26)&gt;0,SUM(NH26:NI26,NK26:NM26,NO26)-SUM(NJ26,NN26),"")</f>
        <v/>
      </c>
      <c r="NW26" s="11" t="str">
        <f>IF(SUM(NQ26,NR26,NV26)&gt;0,SUM(NQ26,NR26,NV26),"")</f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>IF(SUM(NY26,OC26)&gt;0,SUM(NY26,OC26),"")</f>
        <v/>
      </c>
      <c r="OS26" s="40" t="str">
        <f>IF(SUM(NX26:NY26,OA26:OC26,OE26)-NZ26-OD26&gt;0,SUM(NX26:NY26,OA26:OC26,OE26)-NZ26-OD26,"")</f>
        <v/>
      </c>
      <c r="OT26" s="40" t="str">
        <f>IF(SUM(OF26:OG26,OI26)-OH26&gt;0,SUM(OF26:OG26,OI26)-OH26,"")</f>
        <v/>
      </c>
      <c r="OU26" s="40" t="str">
        <f>IF(SUM(NY26,OC26,OG26)&gt;0,SUM(NY26,OC26,OG26),"")</f>
        <v/>
      </c>
      <c r="OV26" s="40" t="str">
        <f>IF(SUM(OS26,OT26)&gt;0,SUM(OS26,OT26),"")</f>
        <v/>
      </c>
      <c r="OW26" s="40" t="str">
        <f>IF(SUM(OK26,OO26)&gt;0,SUM(OK26,OO26),"")</f>
        <v/>
      </c>
      <c r="OX26" s="40" t="str">
        <f>IF(SUM(OJ26:OK26,OM26:OO26,OQ26)-SUM(OL26,OP26)&gt;0,SUM(OJ26:OK26,OM26:OO26,OQ26)-SUM(OL26,OP26),"")</f>
        <v/>
      </c>
      <c r="OY26" s="40" t="str">
        <f>IF(SUM(OS26,OT26,OX26)&gt;0,SUM(OS26,OT26,OX26),"")</f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>IF(SUM(PA26,PE26)&gt;0,SUM(PA26,PE26),"")</f>
        <v/>
      </c>
      <c r="PU26" s="11" t="str">
        <f>IF(SUM(OZ26:PA26,PC26:PE26,PG26)-PB26-PF26&gt;0,SUM(OZ26:PA26,PC26:PE26,PG26)-PB26-PF26,"")</f>
        <v/>
      </c>
      <c r="PV26" s="11" t="str">
        <f>IF(SUM(PH26:PI26,PK26)-PJ26&gt;0,SUM(PH26:PI26,PK26)-PJ26,"")</f>
        <v/>
      </c>
      <c r="PW26" s="11" t="str">
        <f>IF(SUM(PA26,PE26,PI26)&gt;0,SUM(PA26,PE26,PI26),"")</f>
        <v/>
      </c>
      <c r="PX26" s="11" t="str">
        <f>IF(SUM(PU26,PV26)&gt;0,SUM(PU26,PV26),"")</f>
        <v/>
      </c>
      <c r="PY26" s="11" t="str">
        <f>IF(SUM(PM26,PQ26)&gt;0,SUM(PM26,PQ26),"")</f>
        <v/>
      </c>
      <c r="PZ26" s="11" t="str">
        <f>IF(SUM(PL26:PM26,PO26:PQ26,PS26)-SUM(PN26,PR26)&gt;0,SUM(PL26:PM26,PO26:PQ26,PS26)-SUM(PN26,PR26),"")</f>
        <v/>
      </c>
      <c r="QA26" s="11" t="str">
        <f>IF(SUM(PU26,PV26,PZ26)&gt;0,SUM(PU26,PV26,PZ26),"")</f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>IF(SUM(QC26,QG26)&gt;0,SUM(QC26,QG26),"")</f>
        <v/>
      </c>
      <c r="QW26" s="40" t="str">
        <f>IF(SUM(QB26:QC26,QE26:QG26,QI26)-QD26-QH26&gt;0,SUM(QB26:QC26,QE26:QG26,QI26)-QD26-QH26,"")</f>
        <v/>
      </c>
      <c r="QX26" s="40" t="str">
        <f>IF(SUM(QJ26:QK26,QM26)-QL26&gt;0,SUM(QJ26:QK26,QM26)-QL26,"")</f>
        <v/>
      </c>
      <c r="QY26" s="40" t="str">
        <f>IF(SUM(QC26,QG26,QK26)&gt;0,SUM(QC26,QG26,QK26),"")</f>
        <v/>
      </c>
      <c r="QZ26" s="40" t="str">
        <f>IF(SUM(QW26,QX26)&gt;0,SUM(QW26,QX26),"")</f>
        <v/>
      </c>
      <c r="RA26" s="40" t="str">
        <f>IF(SUM(QO26,QS26)&gt;0,SUM(QO26,QS26),"")</f>
        <v/>
      </c>
      <c r="RB26" s="40" t="str">
        <f>IF(SUM(QN26:QO26,QQ26:QS26,QU26)-SUM(QP26,QT26)&gt;0,SUM(QN26:QO26,QQ26:QS26,QU26)-SUM(QP26,QT26),"")</f>
        <v/>
      </c>
      <c r="RC26" s="40" t="str">
        <f>IF(SUM(QW26,QX26,RB26)&gt;0,SUM(QW26,QX26,RB26),"")</f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>IF(SUM(RE26,RI26)&gt;0,SUM(RE26,RI26),"")</f>
        <v/>
      </c>
      <c r="RY26" s="11" t="str">
        <f>IF(SUM(RD26:RE26,RG26:RI26,RK26)-RF26-RJ26&gt;0,SUM(RD26:RE26,RG26:RI26,RK26)-RF26-RJ26,"")</f>
        <v/>
      </c>
      <c r="RZ26" s="11" t="str">
        <f>IF(SUM(RL26:RM26,RO26)-RN26&gt;0,SUM(RL26:RM26,RO26)-RN26,"")</f>
        <v/>
      </c>
      <c r="SA26" s="11" t="str">
        <f>IF(SUM(RE26,RI26,RM26)&gt;0,SUM(RE26,RI26,RM26),"")</f>
        <v/>
      </c>
      <c r="SB26" s="11" t="str">
        <f>IF(SUM(RY26,RZ26)&gt;0,SUM(RY26,RZ26),"")</f>
        <v/>
      </c>
      <c r="SC26" s="11" t="str">
        <f>IF(SUM(RQ26,RU26)&gt;0,SUM(RQ26,RU26),"")</f>
        <v/>
      </c>
      <c r="SD26" s="11" t="str">
        <f>IF(SUM(RP26:RQ26,RS26:RU26,RW26)-SUM(RR26,RV26)&gt;0,SUM(RP26:RQ26,RS26:RU26,RW26)-SUM(RR26,RV26),"")</f>
        <v/>
      </c>
      <c r="SE26" s="11" t="str">
        <f>IF(SUM(RY26,RZ26,SD26)&gt;0,SUM(RY26,RZ26,SD26),"")</f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>IF(SUM(SG26,SK26)&gt;0,SUM(SG26,SK26),"")</f>
        <v/>
      </c>
      <c r="TA26" s="40" t="str">
        <f>IF(SUM(SF26:SG26,SI26:SK26,SM26)-SH26-SL26&gt;0,SUM(SF26:SG26,SI26:SK26,SM26)-SH26-SL26,"")</f>
        <v/>
      </c>
      <c r="TB26" s="40" t="str">
        <f>IF(SUM(SN26:SO26,SQ26)-SP26&gt;0,SUM(SN26:SO26,SQ26)-SP26,"")</f>
        <v/>
      </c>
      <c r="TC26" s="40" t="str">
        <f>IF(SUM(SG26,SK26,SO26)&gt;0,SUM(SG26,SK26,SO26),"")</f>
        <v/>
      </c>
      <c r="TD26" s="40" t="str">
        <f>IF(SUM(TA26,TB26)&gt;0,SUM(TA26,TB26),"")</f>
        <v/>
      </c>
      <c r="TE26" s="40" t="str">
        <f>IF(SUM(SS26,SW26)&gt;0,SUM(SS26,SW26),"")</f>
        <v/>
      </c>
      <c r="TF26" s="40" t="str">
        <f>IF(SUM(SR26:SS26,SU26:SW26,SY26)-SUM(ST26,SX26)&gt;0,SUM(SR26:SS26,SU26:SW26,SY26)-SUM(ST26,SX26),"")</f>
        <v/>
      </c>
      <c r="TG26" s="40" t="str">
        <f>IF(SUM(TA26,TB26,TF26)&gt;0,SUM(TA26,TB26,TF26),"")</f>
        <v/>
      </c>
      <c r="TH26" s="26">
        <f>IF($CS26="P",BY26,(BY26+AV26)/2)</f>
        <v>9.1999999999999993</v>
      </c>
      <c r="TI26" s="26">
        <f>IF($CS26="P",BZ26,(BZ26+AW26)/2)</f>
        <v>1.55</v>
      </c>
      <c r="TJ26" s="26">
        <f>IF($CS26="P",CA26,(CA26+AX26)/2)</f>
        <v>0.5</v>
      </c>
      <c r="TK26" s="26">
        <f>IF($CS26="P",CB26,(CB26+AY26)/2)</f>
        <v>0</v>
      </c>
      <c r="TL26" s="26">
        <f>IF($CS26="P",CC26,(CC26+AZ26)/2)</f>
        <v>0</v>
      </c>
      <c r="TM26" s="26">
        <f>IF($CS26="P",CD26,(CD26+BA26)/2)</f>
        <v>0</v>
      </c>
      <c r="TN26" s="26">
        <f>IF($CS26="P",CE26,(CE26+BB26)/2)</f>
        <v>0</v>
      </c>
      <c r="TO26" s="26">
        <f>IF($CS26="P",CF26,(CF26+BC26)/2)</f>
        <v>0</v>
      </c>
      <c r="TP26" s="26">
        <f>IF($CS26="P",CG26,(CG26+BD26)/2)</f>
        <v>0</v>
      </c>
      <c r="TQ26" s="26">
        <f>IF($CS26="P",CH26,(CH26+BE26)/2)</f>
        <v>0</v>
      </c>
      <c r="TR26" s="26">
        <f>IF($CS26="P",CI26,(CI26+BF26)/2)</f>
        <v>0</v>
      </c>
      <c r="TS26" s="26">
        <f>IF($CS26="P",CJ26,(CJ26+BG26)/2)</f>
        <v>0</v>
      </c>
      <c r="TT26" s="26">
        <f>IF($CS26="P",CK26,(CK26+BH26)/2)</f>
        <v>0</v>
      </c>
      <c r="TU26" s="26">
        <f>IF($CS26="P",CL26,(CL26+BI26)/2)</f>
        <v>0</v>
      </c>
      <c r="TV26" s="26">
        <f>IF($CS26="P",CM26,(CM26+BJ26)/2)</f>
        <v>0</v>
      </c>
      <c r="TW26" s="26">
        <f>IF($CS26="P",CN26,(CN26+BK26)/2)</f>
        <v>0</v>
      </c>
      <c r="TX26" s="26">
        <f>IF($CS26="P",CO26,(CO26+BL26)/2)</f>
        <v>0</v>
      </c>
      <c r="TY26" s="26">
        <f>IF($CS26="P",CP26,(CP26+BM26)/2)</f>
        <v>0</v>
      </c>
      <c r="TZ26" s="26">
        <f>IF($CS26="P",CQ26,(CQ26+BN26)/2)</f>
        <v>0</v>
      </c>
      <c r="UA26" s="26">
        <f>IF($CS26="P",CR26,(CR26+BO26)/2)</f>
        <v>0</v>
      </c>
      <c r="UB26" s="28" t="s">
        <v>53</v>
      </c>
      <c r="UC26" s="11">
        <f>IF(SUM(TI26,TM26)&gt;0,SUM(TI26,TM26),"")</f>
        <v>1.55</v>
      </c>
      <c r="UD26" s="11">
        <f>IF(SUM(TH26:TI26,TK26:TM26,TO26)-TJ26-TN26&gt;0,SUM(TH26:TI26,TK26:TM26,TO26)-TJ26-TN26,"")</f>
        <v>10.25</v>
      </c>
      <c r="UE26" s="11" t="str">
        <f>IF(SUM(TP26:TQ26,TS26)-TR26&gt;0,SUM(TP26:TQ26,TS26)-TR26,"")</f>
        <v/>
      </c>
      <c r="UF26" s="11">
        <f>IF(SUM(TI26,TM26,TQ26)&gt;0,SUM(TI26,TM26,TQ26),"")</f>
        <v>1.55</v>
      </c>
      <c r="UG26" s="11">
        <f>IF(SUM(UD26,UE26)&gt;0,SUM(UD26,UE26),"")</f>
        <v>10.25</v>
      </c>
      <c r="UH26" s="11" t="str">
        <f>IF(SUM(TU26,TY26)&gt;0,SUM(TU26,TY26),"")</f>
        <v/>
      </c>
      <c r="UI26" s="11" t="str">
        <f>IF(SUM(TT26:TU26,TW26:TY26,UA26)-SUM(TV26,TZ26)&gt;0,SUM(TT26:TU26,TW26:TY26,UA26)-SUM(TV26,TZ26),"")</f>
        <v/>
      </c>
      <c r="UJ26" s="11">
        <f>IF(SUM(UD26,UE26,UI26)&gt;0,SUM(UD26,UE26,UI26),"")</f>
        <v>10.25</v>
      </c>
    </row>
    <row r="27" spans="1:556" ht="17" x14ac:dyDescent="0.2">
      <c r="P27" s="10"/>
      <c r="Q27" s="10"/>
      <c r="R27" s="10"/>
      <c r="QV27" s="36"/>
      <c r="RD27"/>
      <c r="RX27" s="36"/>
      <c r="RY27" s="36"/>
      <c r="RZ27" s="36"/>
      <c r="SA27" s="36"/>
      <c r="SB27" s="36"/>
      <c r="SC27" s="36"/>
      <c r="SD27" s="36"/>
      <c r="SE27" s="36"/>
      <c r="SZ27" s="36"/>
      <c r="TA27" s="36"/>
      <c r="TB27" s="36"/>
      <c r="TC27" s="36"/>
      <c r="TD27" s="36"/>
      <c r="TE27" s="36"/>
      <c r="TF27" s="36"/>
      <c r="TG27" s="36"/>
    </row>
    <row r="28" spans="1:556" ht="17" x14ac:dyDescent="0.2">
      <c r="P28" s="10"/>
      <c r="Q28" s="10"/>
      <c r="R28" s="10"/>
      <c r="QV28" s="36"/>
      <c r="RD28"/>
      <c r="RX28" s="36"/>
      <c r="RY28" s="36"/>
      <c r="RZ28" s="36"/>
      <c r="SA28" s="36"/>
      <c r="SB28" s="36"/>
      <c r="SC28" s="36"/>
      <c r="SD28" s="36"/>
      <c r="SE28" s="36"/>
      <c r="SZ28" s="36"/>
      <c r="TA28" s="36"/>
      <c r="TB28" s="36"/>
      <c r="TC28" s="36"/>
      <c r="TD28" s="36"/>
      <c r="TE28" s="36"/>
      <c r="TF28" s="36"/>
      <c r="TG28" s="36"/>
    </row>
    <row r="29" spans="1:556" ht="17" x14ac:dyDescent="0.2">
      <c r="B29" s="23" t="s">
        <v>51</v>
      </c>
      <c r="P29" s="10"/>
      <c r="Q29" s="10"/>
      <c r="R29" s="10"/>
      <c r="AN29" s="4"/>
      <c r="AU29" s="42">
        <v>10.8</v>
      </c>
      <c r="BQ29" s="4"/>
      <c r="BX29" s="42">
        <v>11.2</v>
      </c>
      <c r="CT29" s="4"/>
      <c r="DA29" s="42">
        <v>11.2</v>
      </c>
      <c r="DX29" s="4"/>
      <c r="EE29" s="42">
        <v>11.2</v>
      </c>
      <c r="EZ29" s="4"/>
      <c r="FG29" s="42">
        <v>11.2</v>
      </c>
      <c r="GB29" s="4"/>
      <c r="GI29" s="42">
        <v>11.2</v>
      </c>
      <c r="HD29" s="4"/>
      <c r="HK29" s="42">
        <v>11.2</v>
      </c>
      <c r="IF29" s="4"/>
      <c r="IM29" s="42">
        <v>11.2</v>
      </c>
      <c r="JH29" s="4"/>
      <c r="JO29" s="42">
        <v>11.2</v>
      </c>
      <c r="KJ29" s="4"/>
      <c r="KQ29" s="42">
        <v>11.2</v>
      </c>
      <c r="LL29" s="4"/>
      <c r="LS29" s="42">
        <v>11.2</v>
      </c>
      <c r="MN29" s="4"/>
      <c r="MU29" s="42">
        <v>11.2</v>
      </c>
      <c r="NP29" s="4"/>
      <c r="NW29" s="42">
        <v>11.2</v>
      </c>
      <c r="OR29" s="4"/>
      <c r="OY29" s="42">
        <v>11.2</v>
      </c>
      <c r="PT29" s="4"/>
      <c r="QA29" s="42">
        <v>11.2</v>
      </c>
      <c r="QV29" s="4"/>
      <c r="RC29" s="42">
        <v>11.2</v>
      </c>
      <c r="RD29"/>
      <c r="RX29" s="4"/>
      <c r="RY29" s="36"/>
      <c r="RZ29" s="36"/>
      <c r="SA29" s="36"/>
      <c r="SB29" s="36"/>
      <c r="SC29" s="36"/>
      <c r="SD29" s="36"/>
      <c r="SE29" s="42">
        <v>11.2</v>
      </c>
      <c r="SZ29" s="4"/>
      <c r="TA29" s="36"/>
      <c r="TB29" s="36"/>
      <c r="TC29" s="36"/>
      <c r="TD29" s="36"/>
      <c r="TE29" s="36"/>
      <c r="TF29" s="36"/>
      <c r="TG29" s="42">
        <v>11.2</v>
      </c>
    </row>
    <row r="30" spans="1:556" ht="17" x14ac:dyDescent="0.2">
      <c r="B30" s="30" t="s">
        <v>50</v>
      </c>
      <c r="P30" s="10"/>
      <c r="Q30" s="10"/>
      <c r="R30" s="10"/>
      <c r="AN30" s="4"/>
      <c r="AU30" s="52">
        <v>16</v>
      </c>
      <c r="BQ30" s="4"/>
      <c r="BX30" s="52">
        <v>11.6</v>
      </c>
      <c r="CT30" s="4"/>
      <c r="DA30" s="52">
        <v>11.6</v>
      </c>
      <c r="DX30" s="4"/>
      <c r="EE30" s="52">
        <v>11.6</v>
      </c>
      <c r="EZ30" s="4"/>
      <c r="FG30" s="52">
        <v>11.6</v>
      </c>
      <c r="GB30" s="4"/>
      <c r="GI30" s="52">
        <v>11.6</v>
      </c>
      <c r="HD30" s="4"/>
      <c r="HK30" s="52">
        <v>11.6</v>
      </c>
      <c r="IF30" s="4"/>
      <c r="IM30" s="52">
        <v>11.6</v>
      </c>
      <c r="JH30" s="4"/>
      <c r="JO30" s="52">
        <v>11.6</v>
      </c>
      <c r="KJ30" s="4"/>
      <c r="KQ30" s="52">
        <v>11.6</v>
      </c>
      <c r="LL30" s="4"/>
      <c r="LS30" s="52">
        <v>11.6</v>
      </c>
      <c r="MN30" s="4"/>
      <c r="MU30" s="52">
        <v>11.6</v>
      </c>
      <c r="NP30" s="4"/>
      <c r="NW30" s="52">
        <v>11.6</v>
      </c>
      <c r="OR30" s="4"/>
      <c r="OY30" s="52">
        <v>11.6</v>
      </c>
      <c r="PT30" s="4"/>
      <c r="QA30" s="52">
        <v>11.6</v>
      </c>
      <c r="QV30" s="4"/>
      <c r="RC30" s="52">
        <v>11.6</v>
      </c>
      <c r="RD30"/>
      <c r="RX30" s="4"/>
      <c r="RY30" s="36"/>
      <c r="RZ30" s="36"/>
      <c r="SA30" s="36"/>
      <c r="SB30" s="36"/>
      <c r="SC30" s="36"/>
      <c r="SD30" s="36"/>
      <c r="SE30" s="52">
        <v>11.6</v>
      </c>
      <c r="SZ30" s="4"/>
      <c r="TA30" s="36"/>
      <c r="TB30" s="36"/>
      <c r="TC30" s="36"/>
      <c r="TD30" s="36"/>
      <c r="TE30" s="36"/>
      <c r="TF30" s="36"/>
      <c r="TG30" s="52">
        <v>11.6</v>
      </c>
    </row>
    <row r="31" spans="1:556" ht="17" x14ac:dyDescent="0.2">
      <c r="A31" s="5"/>
      <c r="B31" s="31" t="s">
        <v>63</v>
      </c>
      <c r="C31" s="20"/>
      <c r="P31" s="10"/>
      <c r="Q31" s="10"/>
      <c r="R31" s="10"/>
      <c r="AN31" s="4"/>
      <c r="AU31" s="44">
        <v>16.8</v>
      </c>
      <c r="BQ31" s="4"/>
      <c r="BX31" s="44">
        <v>12.4</v>
      </c>
      <c r="CT31" s="4"/>
      <c r="DA31" s="44">
        <v>12.4</v>
      </c>
      <c r="DX31" s="4"/>
      <c r="EE31" s="44">
        <v>0</v>
      </c>
      <c r="EZ31" s="4"/>
      <c r="FG31" s="44">
        <v>0</v>
      </c>
      <c r="GB31" s="4"/>
      <c r="GI31" s="44">
        <v>0</v>
      </c>
      <c r="HD31" s="4"/>
      <c r="HK31" s="44">
        <v>0</v>
      </c>
      <c r="IF31" s="4"/>
      <c r="IM31" s="44">
        <v>0</v>
      </c>
      <c r="JH31" s="4"/>
      <c r="JO31" s="44">
        <v>0</v>
      </c>
      <c r="KJ31" s="4"/>
      <c r="KQ31" s="44">
        <v>0</v>
      </c>
      <c r="LL31" s="4"/>
      <c r="LS31" s="44">
        <v>0</v>
      </c>
      <c r="MN31" s="4"/>
      <c r="MU31" s="44">
        <v>0</v>
      </c>
      <c r="NP31" s="4"/>
      <c r="NW31" s="44">
        <v>0</v>
      </c>
      <c r="OR31" s="4"/>
      <c r="OY31" s="44">
        <v>0</v>
      </c>
      <c r="PT31" s="4"/>
      <c r="QA31" s="44">
        <v>0</v>
      </c>
      <c r="QV31" s="4"/>
      <c r="RC31" s="44">
        <v>0</v>
      </c>
      <c r="RD31"/>
      <c r="RX31" s="4"/>
      <c r="RY31" s="36"/>
      <c r="RZ31" s="36"/>
      <c r="SA31" s="36"/>
      <c r="SB31" s="36"/>
      <c r="SC31" s="36"/>
      <c r="SD31" s="36"/>
      <c r="SE31" s="44">
        <v>0</v>
      </c>
      <c r="SZ31" s="4"/>
      <c r="TA31" s="36"/>
      <c r="TB31" s="36"/>
      <c r="TC31" s="36"/>
      <c r="TD31" s="36"/>
      <c r="TE31" s="36"/>
      <c r="TF31" s="36"/>
      <c r="TG31" s="44">
        <v>0</v>
      </c>
    </row>
    <row r="32" spans="1:556" ht="17" x14ac:dyDescent="0.2">
      <c r="A32" s="5"/>
      <c r="B32" s="35" t="s">
        <v>75</v>
      </c>
      <c r="C32" s="20"/>
      <c r="P32" s="10"/>
      <c r="Q32" s="10"/>
      <c r="R32" s="10"/>
      <c r="AN32" s="4"/>
      <c r="AU32" s="45">
        <v>17.600000000000001</v>
      </c>
      <c r="BQ32" s="4"/>
      <c r="BX32" s="45">
        <v>13.2</v>
      </c>
      <c r="CT32" s="4"/>
      <c r="DA32" s="45">
        <v>13.2</v>
      </c>
      <c r="DX32" s="4"/>
      <c r="EE32" s="45">
        <v>0</v>
      </c>
      <c r="EZ32" s="4"/>
      <c r="FG32" s="45">
        <v>0</v>
      </c>
      <c r="GB32" s="4"/>
      <c r="GI32" s="45">
        <v>0</v>
      </c>
      <c r="HD32" s="4"/>
      <c r="HK32" s="45">
        <v>0</v>
      </c>
      <c r="IF32" s="4"/>
      <c r="IM32" s="45">
        <v>0</v>
      </c>
      <c r="JH32" s="4"/>
      <c r="JO32" s="45">
        <v>0</v>
      </c>
      <c r="KJ32" s="4"/>
      <c r="KQ32" s="45">
        <v>0</v>
      </c>
      <c r="LL32" s="4"/>
      <c r="LS32" s="45">
        <v>0</v>
      </c>
      <c r="MN32" s="4"/>
      <c r="MU32" s="45">
        <v>0</v>
      </c>
      <c r="NP32" s="4"/>
      <c r="NW32" s="45">
        <v>0</v>
      </c>
      <c r="OR32" s="4"/>
      <c r="OY32" s="45">
        <v>0</v>
      </c>
      <c r="PT32" s="4"/>
      <c r="QA32" s="45">
        <v>0</v>
      </c>
      <c r="QV32" s="4"/>
      <c r="RC32" s="45">
        <v>0</v>
      </c>
      <c r="RD32"/>
      <c r="RX32" s="4"/>
      <c r="RY32" s="36"/>
      <c r="RZ32" s="36"/>
      <c r="SA32" s="36"/>
      <c r="SB32" s="36"/>
      <c r="SC32" s="36"/>
      <c r="SD32" s="36"/>
      <c r="SE32" s="45">
        <v>0</v>
      </c>
      <c r="SZ32" s="4"/>
      <c r="TA32" s="36"/>
      <c r="TB32" s="36"/>
      <c r="TC32" s="36"/>
      <c r="TD32" s="36"/>
      <c r="TE32" s="36"/>
      <c r="TF32" s="36"/>
      <c r="TG32" s="45">
        <v>0</v>
      </c>
    </row>
    <row r="33" spans="1:527" ht="17" x14ac:dyDescent="0.2">
      <c r="A33" s="5"/>
      <c r="B33" s="34" t="s">
        <v>48</v>
      </c>
      <c r="C33" s="20"/>
      <c r="P33" s="10"/>
      <c r="Q33" s="10"/>
      <c r="R33" s="10"/>
      <c r="AN33" s="4"/>
      <c r="AU33" s="46">
        <v>48</v>
      </c>
      <c r="BQ33" s="4"/>
      <c r="BX33" s="46">
        <v>48.2</v>
      </c>
      <c r="CT33" s="4"/>
      <c r="DA33" s="46">
        <v>48.2</v>
      </c>
      <c r="DX33" s="4"/>
      <c r="EE33" s="46">
        <v>48.2</v>
      </c>
      <c r="EZ33" s="4"/>
      <c r="FG33" s="46">
        <v>48.2</v>
      </c>
      <c r="GB33" s="4"/>
      <c r="GI33" s="46">
        <v>48.2</v>
      </c>
      <c r="HD33" s="4"/>
      <c r="HK33" s="46">
        <v>48.2</v>
      </c>
      <c r="IF33" s="4"/>
      <c r="IM33" s="46">
        <v>48.2</v>
      </c>
      <c r="JH33" s="4"/>
      <c r="JO33" s="46">
        <v>48.2</v>
      </c>
      <c r="KJ33" s="4"/>
      <c r="KQ33" s="46">
        <v>48.2</v>
      </c>
      <c r="LL33" s="4"/>
      <c r="LS33" s="46">
        <v>48.2</v>
      </c>
      <c r="MN33" s="4"/>
      <c r="MU33" s="46">
        <v>48.2</v>
      </c>
      <c r="NP33" s="4"/>
      <c r="NW33" s="46">
        <v>48.2</v>
      </c>
      <c r="OR33" s="4"/>
      <c r="OY33" s="46">
        <v>48.2</v>
      </c>
      <c r="PT33" s="4"/>
      <c r="QA33" s="46">
        <v>48.2</v>
      </c>
      <c r="QV33" s="4"/>
      <c r="RC33" s="46">
        <v>48.2</v>
      </c>
      <c r="RD33"/>
      <c r="RX33" s="4"/>
      <c r="RY33" s="36"/>
      <c r="RZ33" s="36"/>
      <c r="SA33" s="36"/>
      <c r="SB33" s="36"/>
      <c r="SC33" s="36"/>
      <c r="SD33" s="36"/>
      <c r="SE33" s="46">
        <v>48.2</v>
      </c>
      <c r="SZ33" s="4"/>
      <c r="TA33" s="36"/>
      <c r="TB33" s="36"/>
      <c r="TC33" s="36"/>
      <c r="TD33" s="36"/>
      <c r="TE33" s="36"/>
      <c r="TF33" s="36"/>
      <c r="TG33" s="46">
        <v>48.2</v>
      </c>
    </row>
    <row r="34" spans="1:527" ht="17" x14ac:dyDescent="0.2">
      <c r="A34" s="5"/>
      <c r="B34" s="24" t="s">
        <v>49</v>
      </c>
      <c r="C34" s="20"/>
      <c r="P34" s="10"/>
      <c r="Q34" s="10"/>
      <c r="R34" s="10"/>
      <c r="AN34" s="4"/>
      <c r="AU34" s="47">
        <v>72</v>
      </c>
      <c r="BQ34" s="4"/>
      <c r="BX34" s="47">
        <v>48.6</v>
      </c>
      <c r="CT34" s="4"/>
      <c r="DA34" s="47">
        <v>48.6</v>
      </c>
      <c r="DX34" s="4"/>
      <c r="EE34" s="47">
        <v>48.6</v>
      </c>
      <c r="EZ34" s="4"/>
      <c r="FG34" s="47">
        <v>48.6</v>
      </c>
      <c r="GB34" s="4"/>
      <c r="GI34" s="47">
        <v>48.6</v>
      </c>
      <c r="HD34" s="4"/>
      <c r="HK34" s="47">
        <v>48.6</v>
      </c>
      <c r="IF34" s="4"/>
      <c r="IM34" s="47">
        <v>48.6</v>
      </c>
      <c r="JH34" s="4"/>
      <c r="JO34" s="47">
        <v>48.6</v>
      </c>
      <c r="KJ34" s="4"/>
      <c r="KQ34" s="47">
        <v>48.6</v>
      </c>
      <c r="LL34" s="4"/>
      <c r="LS34" s="47">
        <v>48.6</v>
      </c>
      <c r="MN34" s="4"/>
      <c r="MU34" s="47">
        <v>48.6</v>
      </c>
      <c r="NP34" s="4"/>
      <c r="NW34" s="47">
        <v>48.6</v>
      </c>
      <c r="OR34" s="4"/>
      <c r="OY34" s="47">
        <v>48.6</v>
      </c>
      <c r="PT34" s="4"/>
      <c r="QA34" s="47">
        <v>48.6</v>
      </c>
      <c r="QV34" s="4"/>
      <c r="RC34" s="47">
        <v>48.6</v>
      </c>
      <c r="RD34"/>
      <c r="RX34" s="4"/>
      <c r="RY34" s="36"/>
      <c r="RZ34" s="36"/>
      <c r="SA34" s="36"/>
      <c r="SB34" s="36"/>
      <c r="SC34" s="36"/>
      <c r="SD34" s="36"/>
      <c r="SE34" s="47">
        <v>48.6</v>
      </c>
      <c r="SZ34" s="4"/>
      <c r="TA34" s="36"/>
      <c r="TB34" s="36"/>
      <c r="TC34" s="36"/>
      <c r="TD34" s="36"/>
      <c r="TE34" s="36"/>
      <c r="TF34" s="36"/>
      <c r="TG34" s="47">
        <v>48.6</v>
      </c>
    </row>
    <row r="35" spans="1:527" ht="17" x14ac:dyDescent="0.2">
      <c r="A35" s="5"/>
      <c r="B35" s="33" t="s">
        <v>62</v>
      </c>
      <c r="C35" s="20"/>
      <c r="P35" s="10"/>
      <c r="Q35" s="10"/>
      <c r="R35" s="10"/>
      <c r="AN35" s="4"/>
      <c r="AU35" s="48">
        <v>73.400000000000006</v>
      </c>
      <c r="BQ35" s="4"/>
      <c r="BX35" s="48">
        <v>49.4</v>
      </c>
      <c r="CT35" s="4"/>
      <c r="DA35" s="48">
        <v>49.4</v>
      </c>
      <c r="DX35" s="4"/>
      <c r="EE35" s="48">
        <v>49.4</v>
      </c>
      <c r="EZ35" s="4"/>
      <c r="FG35" s="48">
        <v>49.4</v>
      </c>
      <c r="GB35" s="4"/>
      <c r="GI35" s="48">
        <v>49.4</v>
      </c>
      <c r="HD35" s="4"/>
      <c r="HK35" s="48">
        <v>49.4</v>
      </c>
      <c r="IF35" s="4"/>
      <c r="IM35" s="48">
        <v>49.4</v>
      </c>
      <c r="JH35" s="4"/>
      <c r="JO35" s="48">
        <v>49.4</v>
      </c>
      <c r="KJ35" s="4"/>
      <c r="KQ35" s="48">
        <v>49.4</v>
      </c>
      <c r="LL35" s="4"/>
      <c r="LS35" s="48">
        <v>49.4</v>
      </c>
      <c r="MN35" s="4"/>
      <c r="MU35" s="48">
        <v>49.4</v>
      </c>
      <c r="NP35" s="4"/>
      <c r="NW35" s="48">
        <v>49.4</v>
      </c>
      <c r="OR35" s="4"/>
      <c r="OY35" s="48">
        <v>49.4</v>
      </c>
      <c r="PT35" s="4"/>
      <c r="QA35" s="48">
        <v>49.4</v>
      </c>
      <c r="QV35" s="4"/>
      <c r="RC35" s="48">
        <v>49.4</v>
      </c>
      <c r="RD35"/>
      <c r="RX35" s="4"/>
      <c r="RY35" s="36"/>
      <c r="RZ35" s="36"/>
      <c r="SA35" s="36"/>
      <c r="SB35" s="36"/>
      <c r="SC35" s="36"/>
      <c r="SD35" s="36"/>
      <c r="SE35" s="48">
        <v>49.4</v>
      </c>
      <c r="SZ35" s="4"/>
      <c r="TA35" s="36"/>
      <c r="TB35" s="36"/>
      <c r="TC35" s="36"/>
      <c r="TD35" s="36"/>
      <c r="TE35" s="36"/>
      <c r="TF35" s="36"/>
      <c r="TG35" s="48">
        <v>49.4</v>
      </c>
    </row>
    <row r="36" spans="1:527" ht="17" x14ac:dyDescent="0.2">
      <c r="A36" s="5"/>
      <c r="B36" s="25" t="s">
        <v>32</v>
      </c>
      <c r="C36" s="20"/>
      <c r="P36" s="10"/>
      <c r="Q36" s="10"/>
      <c r="R36" s="10"/>
      <c r="AN36" s="4"/>
      <c r="AU36" s="49">
        <v>74.8</v>
      </c>
      <c r="BQ36" s="4"/>
      <c r="BX36" s="49">
        <v>50.2</v>
      </c>
      <c r="CT36" s="4"/>
      <c r="DA36" s="49">
        <v>50.2</v>
      </c>
      <c r="DX36" s="4"/>
      <c r="EE36" s="49">
        <v>50.2</v>
      </c>
      <c r="EZ36" s="4"/>
      <c r="FG36" s="49">
        <v>50.2</v>
      </c>
      <c r="GB36" s="4"/>
      <c r="GI36" s="49">
        <v>50.2</v>
      </c>
      <c r="HD36" s="4"/>
      <c r="HK36" s="49">
        <v>50.2</v>
      </c>
      <c r="IF36" s="4"/>
      <c r="IM36" s="49">
        <v>50.2</v>
      </c>
      <c r="JH36" s="4"/>
      <c r="JO36" s="49">
        <v>50.2</v>
      </c>
      <c r="KJ36" s="4"/>
      <c r="KQ36" s="49">
        <v>50.2</v>
      </c>
      <c r="LL36" s="4"/>
      <c r="LS36" s="49">
        <v>50.2</v>
      </c>
      <c r="MN36" s="4"/>
      <c r="MU36" s="49">
        <v>50.2</v>
      </c>
      <c r="NP36" s="4"/>
      <c r="NW36" s="49">
        <v>50.2</v>
      </c>
      <c r="OR36" s="4"/>
      <c r="OY36" s="49">
        <v>50.2</v>
      </c>
      <c r="PT36" s="4"/>
      <c r="QA36" s="49">
        <v>50.2</v>
      </c>
      <c r="QV36" s="4"/>
      <c r="RC36" s="49">
        <v>50.2</v>
      </c>
      <c r="RD36"/>
      <c r="RX36" s="4"/>
      <c r="RY36" s="36"/>
      <c r="RZ36" s="36"/>
      <c r="SA36" s="36"/>
      <c r="SB36" s="36"/>
      <c r="SC36" s="36"/>
      <c r="SD36" s="36"/>
      <c r="SE36" s="49">
        <v>50.2</v>
      </c>
      <c r="SZ36" s="4"/>
      <c r="TA36" s="36"/>
      <c r="TB36" s="36"/>
      <c r="TC36" s="36"/>
      <c r="TD36" s="36"/>
      <c r="TE36" s="36"/>
      <c r="TF36" s="36"/>
      <c r="TG36" s="49">
        <v>50.2</v>
      </c>
    </row>
    <row r="37" spans="1:527" x14ac:dyDescent="0.2">
      <c r="B37" s="29" t="s">
        <v>54</v>
      </c>
      <c r="C37" s="2"/>
    </row>
    <row r="38" spans="1:527" x14ac:dyDescent="0.2">
      <c r="A38" s="5"/>
      <c r="B38" s="5"/>
      <c r="C38" s="20"/>
      <c r="QC38" s="2"/>
      <c r="QD38" s="2"/>
      <c r="QE38" s="2"/>
      <c r="QF38" s="2"/>
      <c r="QG38" s="2"/>
      <c r="QH38" s="2"/>
      <c r="QI38" s="2"/>
      <c r="QJ38" s="2"/>
      <c r="QK38" s="2"/>
    </row>
    <row r="39" spans="1:527" x14ac:dyDescent="0.2">
      <c r="A39" s="5"/>
      <c r="B39" s="5"/>
      <c r="C39" s="20"/>
    </row>
    <row r="40" spans="1:527" x14ac:dyDescent="0.2">
      <c r="A40" s="5"/>
      <c r="B40" s="5"/>
      <c r="C40" s="20"/>
    </row>
    <row r="41" spans="1:527" x14ac:dyDescent="0.2">
      <c r="A41" s="5"/>
      <c r="B41" s="5"/>
      <c r="C41" s="5"/>
    </row>
  </sheetData>
  <sheetProtection sheet="1" formatCells="0" formatColumns="0" formatRows="0"/>
  <autoFilter ref="A1:UJ1" xr:uid="{DAB02682-89BB-3C4E-82F9-A33BA40CF782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26">
      <sortCondition descending="1" ref="F1:F27"/>
    </sortState>
  </autoFilter>
  <mergeCells count="133">
    <mergeCell ref="TL2:TO2"/>
    <mergeCell ref="TP2:TS2"/>
    <mergeCell ref="TT2:TW2"/>
    <mergeCell ref="TX2:UA2"/>
    <mergeCell ref="OZ2:PC2"/>
    <mergeCell ref="PD2:PG2"/>
    <mergeCell ref="PH2:PK2"/>
    <mergeCell ref="PL2:PO2"/>
    <mergeCell ref="PP2:PS2"/>
    <mergeCell ref="TH2:TK2"/>
    <mergeCell ref="RT2:RW2"/>
    <mergeCell ref="NL2:NO2"/>
    <mergeCell ref="NX2:OA2"/>
    <mergeCell ref="OB2:OE2"/>
    <mergeCell ref="OF2:OI2"/>
    <mergeCell ref="OJ2:OM2"/>
    <mergeCell ref="ON2:OQ2"/>
    <mergeCell ref="MF2:MI2"/>
    <mergeCell ref="MJ2:MM2"/>
    <mergeCell ref="MV2:MY2"/>
    <mergeCell ref="MZ2:NC2"/>
    <mergeCell ref="ND2:NG2"/>
    <mergeCell ref="NH2:NK2"/>
    <mergeCell ref="LD2:LG2"/>
    <mergeCell ref="LH2:LK2"/>
    <mergeCell ref="LT2:LW2"/>
    <mergeCell ref="LX2:MA2"/>
    <mergeCell ref="MB2:ME2"/>
    <mergeCell ref="JT2:JW2"/>
    <mergeCell ref="JX2:KA2"/>
    <mergeCell ref="KB2:KE2"/>
    <mergeCell ref="KF2:KI2"/>
    <mergeCell ref="KR2:KU2"/>
    <mergeCell ref="KV2:KY2"/>
    <mergeCell ref="JD2:JG2"/>
    <mergeCell ref="JP2:JS2"/>
    <mergeCell ref="GZ2:HC2"/>
    <mergeCell ref="HL2:HO2"/>
    <mergeCell ref="HP2:HS2"/>
    <mergeCell ref="HT2:HW2"/>
    <mergeCell ref="HX2:IA2"/>
    <mergeCell ref="IB2:IE2"/>
    <mergeCell ref="KZ2:LC2"/>
    <mergeCell ref="ER2:EU2"/>
    <mergeCell ref="EV2:EY2"/>
    <mergeCell ref="FH2:FK2"/>
    <mergeCell ref="FL2:FO2"/>
    <mergeCell ref="FP2:FS2"/>
    <mergeCell ref="IN2:IQ2"/>
    <mergeCell ref="IR2:IU2"/>
    <mergeCell ref="IV2:IY2"/>
    <mergeCell ref="IZ2:JC2"/>
    <mergeCell ref="TH1:UJ1"/>
    <mergeCell ref="S2:V2"/>
    <mergeCell ref="W2:Z2"/>
    <mergeCell ref="AA2:AD2"/>
    <mergeCell ref="AE2:AH2"/>
    <mergeCell ref="AI2:AL2"/>
    <mergeCell ref="AV2:AY2"/>
    <mergeCell ref="AZ2:BC2"/>
    <mergeCell ref="HL1:IM1"/>
    <mergeCell ref="IN1:JO1"/>
    <mergeCell ref="JP1:KQ1"/>
    <mergeCell ref="KR1:LS1"/>
    <mergeCell ref="LT1:MU1"/>
    <mergeCell ref="MV1:NW1"/>
    <mergeCell ref="BY1:DA1"/>
    <mergeCell ref="DB1:DC1"/>
    <mergeCell ref="DD1:EE1"/>
    <mergeCell ref="EF1:FG1"/>
    <mergeCell ref="FH1:GI1"/>
    <mergeCell ref="GJ1:HK1"/>
    <mergeCell ref="DH2:DK2"/>
    <mergeCell ref="DL2:DO2"/>
    <mergeCell ref="DP2:DS2"/>
    <mergeCell ref="DT2:DW2"/>
    <mergeCell ref="Q1:Q3"/>
    <mergeCell ref="R1:R3"/>
    <mergeCell ref="S1:AU1"/>
    <mergeCell ref="AV1:BX1"/>
    <mergeCell ref="BD2:BG2"/>
    <mergeCell ref="BH2:BK2"/>
    <mergeCell ref="BL2:BO2"/>
    <mergeCell ref="NX1:OY1"/>
    <mergeCell ref="OZ1:QA1"/>
    <mergeCell ref="EF2:EI2"/>
    <mergeCell ref="EJ2:EM2"/>
    <mergeCell ref="BY2:CB2"/>
    <mergeCell ref="CC2:CF2"/>
    <mergeCell ref="CG2:CJ2"/>
    <mergeCell ref="CK2:CN2"/>
    <mergeCell ref="CO2:CR2"/>
    <mergeCell ref="DD2:DG2"/>
    <mergeCell ref="FT2:FW2"/>
    <mergeCell ref="FX2:GA2"/>
    <mergeCell ref="GJ2:GM2"/>
    <mergeCell ref="GN2:GQ2"/>
    <mergeCell ref="GR2:GU2"/>
    <mergeCell ref="GV2:GY2"/>
    <mergeCell ref="EN2:EQ2"/>
    <mergeCell ref="N1:N3"/>
    <mergeCell ref="G1:G3"/>
    <mergeCell ref="H1:H3"/>
    <mergeCell ref="I1:I3"/>
    <mergeCell ref="J1:J3"/>
    <mergeCell ref="K1:K3"/>
    <mergeCell ref="L1:L3"/>
    <mergeCell ref="O1:O3"/>
    <mergeCell ref="P1:P3"/>
    <mergeCell ref="A1:A3"/>
    <mergeCell ref="B1:B3"/>
    <mergeCell ref="C1:C3"/>
    <mergeCell ref="D1:D3"/>
    <mergeCell ref="E1:E3"/>
    <mergeCell ref="F1:F3"/>
    <mergeCell ref="M1:M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</mergeCells>
  <conditionalFormatting sqref="S4:AU26">
    <cfRule type="expression" dxfId="34" priority="41" stopIfTrue="1">
      <formula>IF($AM4&lt;&gt;"",1,0)</formula>
    </cfRule>
  </conditionalFormatting>
  <conditionalFormatting sqref="AV4:BX26">
    <cfRule type="expression" dxfId="33" priority="46" stopIfTrue="1">
      <formula>IF($BP4&lt;&gt;"",1,0)</formula>
    </cfRule>
  </conditionalFormatting>
  <conditionalFormatting sqref="K1:K1048576 O1:O1048576 M1:M1048576">
    <cfRule type="expression" dxfId="32" priority="53">
      <formula>IF(K1=$BY$1,1,0)</formula>
    </cfRule>
    <cfRule type="expression" dxfId="31" priority="54">
      <formula>IF(K1=$AV$1,1,0)</formula>
    </cfRule>
    <cfRule type="expression" dxfId="30" priority="55">
      <formula>IF(K1=$S$1,1,0)</formula>
    </cfRule>
  </conditionalFormatting>
  <conditionalFormatting sqref="BY4:DA26">
    <cfRule type="expression" dxfId="29" priority="47" stopIfTrue="1">
      <formula>IF($CS4&lt;&gt;"",1,0)</formula>
    </cfRule>
  </conditionalFormatting>
  <conditionalFormatting sqref="A4:A1048576">
    <cfRule type="expression" dxfId="28" priority="36">
      <formula>AND(G4="P",F4="")</formula>
    </cfRule>
    <cfRule type="expression" dxfId="27" priority="56">
      <formula>IF(A4&gt;8,1,0)</formula>
    </cfRule>
  </conditionalFormatting>
  <conditionalFormatting sqref="H1:H1048576">
    <cfRule type="containsText" dxfId="26" priority="48" operator="containsText" text="No DD">
      <formula>NOT(ISERROR(SEARCH("No DD",H1)))</formula>
    </cfRule>
    <cfRule type="containsText" dxfId="25" priority="49" operator="containsText" text="Merit">
      <formula>NOT(ISERROR(SEARCH("Merit",H1)))</formula>
    </cfRule>
    <cfRule type="containsText" dxfId="24" priority="50" operator="containsText" text="Excellence">
      <formula>NOT(ISERROR(SEARCH("Excellence",H1)))</formula>
    </cfRule>
    <cfRule type="containsText" dxfId="23" priority="51" operator="containsText" text="Worlds Team">
      <formula>NOT(ISERROR(SEARCH("Worlds Team",H1)))</formula>
    </cfRule>
    <cfRule type="containsText" dxfId="22" priority="52" operator="containsText" text="National Team">
      <formula>NOT(ISERROR(SEARCH("National Team",H1)))</formula>
    </cfRule>
  </conditionalFormatting>
  <conditionalFormatting sqref="AR37:AR1048576 BU37:BU1048576 EB37:EB1048576 BU1:BU35 CX1:CX1048576 EB1:EB35 FD1:FD1048576 GF1:GF1048576 HH1:HH1048576 IJ1:IJ1048576 JL1:JL1048576 KN1:KN1048576 LP1:LP1048576 MR1:MR1048576 NT1:NT1048576 OV1:OV1048576 PX1:PX1048576 AR1:AR35 SB1:SB36 QZ1:QZ36 TD1:TD36">
    <cfRule type="cellIs" dxfId="21" priority="60388" operator="between">
      <formula>AU$36</formula>
      <formula>1000</formula>
    </cfRule>
    <cfRule type="cellIs" dxfId="20" priority="60389" operator="between">
      <formula>AU$35</formula>
      <formula>AU$36</formula>
    </cfRule>
    <cfRule type="cellIs" dxfId="19" priority="60390" operator="between">
      <formula>AU$34</formula>
      <formula>AU$35</formula>
    </cfRule>
  </conditionalFormatting>
  <conditionalFormatting sqref="PZ62:PZ1048576 AT1:AT1048576 BW1:BW1048576 CZ1:CZ1048576 ED1:ED1048576 FF1:FF1048576 GH1:GH1048576 HJ1:HJ1048576 IL1:IL1048576 JN1:JN1048576 KP1:KP1048576 LR1:LR1048576 MT1:MT1048576 NV1:NV1048576 OX1:OX1048576 PZ1:PZ40 SD1:SD36 RB1:RB36 TF1:TF36">
    <cfRule type="cellIs" dxfId="18" priority="90373" operator="between">
      <formula>AU$33</formula>
      <formula>AU$34</formula>
    </cfRule>
    <cfRule type="cellIs" dxfId="17" priority="90374" operator="between">
      <formula>AU$34</formula>
      <formula>AU$35</formula>
    </cfRule>
    <cfRule type="cellIs" dxfId="16" priority="90375" operator="between">
      <formula>AU$35</formula>
      <formula>AU$36</formula>
    </cfRule>
    <cfRule type="cellIs" dxfId="15" priority="90376" operator="between">
      <formula>AU$36</formula>
      <formula>1000</formula>
    </cfRule>
  </conditionalFormatting>
  <conditionalFormatting sqref="TH1:TH26">
    <cfRule type="cellIs" dxfId="14" priority="162705" operator="between">
      <formula>QA$33</formula>
      <formula>QA$34</formula>
    </cfRule>
    <cfRule type="cellIs" dxfId="13" priority="162706" operator="between">
      <formula>QA$34</formula>
      <formula>QA$35</formula>
    </cfRule>
    <cfRule type="cellIs" dxfId="12" priority="162707" operator="between">
      <formula>QA$35</formula>
      <formula>QA$36</formula>
    </cfRule>
    <cfRule type="cellIs" dxfId="11" priority="162708" operator="between">
      <formula>QA$36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36 RX1:RX36 SZ1:SZ36">
    <cfRule type="cellIs" dxfId="10" priority="162713" operator="between">
      <formula>AU$29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36 RY1:RY36 TA1:TA36">
    <cfRule type="cellIs" dxfId="9" priority="162764" operator="between">
      <formula>AU$33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36 RA1:RA36 TE1:TE36">
    <cfRule type="cellIs" dxfId="8" priority="162818" operator="between">
      <formula>AU$29</formula>
      <formula>AU$30</formula>
    </cfRule>
  </conditionalFormatting>
  <conditionalFormatting sqref="FC1:FC1048576 GE1:GE1048576 HG1:HG1048576 II1:II1048576 JK1:JK1048576 KM1:KM1048576 LO1:LO1048576 MQ1:MQ1048576 NS1:NS1048576 OU1:OU1048576 PW1:PW1048576 EA1:EA1048576 SA1:SA36 QY1:QY36 TC1:TC36">
    <cfRule type="cellIs" dxfId="7" priority="163021" operator="between">
      <formula>EE$30</formula>
      <formula>1000</formula>
    </cfRule>
  </conditionalFormatting>
  <conditionalFormatting sqref="AQ1:AQ1048576 BT1:BT1048576 CW1:CW1048576">
    <cfRule type="cellIs" dxfId="6" priority="2" stopIfTrue="1" operator="between">
      <formula>AU$30</formula>
      <formula>AU$31</formula>
    </cfRule>
    <cfRule type="cellIs" dxfId="5" priority="163019" operator="between">
      <formula>AU$32</formula>
      <formula>1000</formula>
    </cfRule>
    <cfRule type="cellIs" dxfId="4" priority="163020" operator="between">
      <formula>AU$31</formula>
      <formula>AU$32</formula>
    </cfRule>
  </conditionalFormatting>
  <conditionalFormatting sqref="AS1:AS1048576 BV1:BV1048576 CY1:CY1048576">
    <cfRule type="cellIs" dxfId="3" priority="1" stopIfTrue="1" operator="between">
      <formula>AU$30</formula>
      <formula>AU$31</formula>
    </cfRule>
    <cfRule type="cellIs" dxfId="2" priority="162815" operator="between">
      <formula>AU$32</formula>
      <formula>1000</formula>
    </cfRule>
    <cfRule type="cellIs" dxfId="1" priority="162816" operator="between">
      <formula>AU$31</formula>
      <formula>AU$32</formula>
    </cfRule>
  </conditionalFormatting>
  <conditionalFormatting sqref="EC1:EC1048576 FE1:FE1048576 GG1:GG1048576 HI1:HI1048576 IK1:IK1048576 JM1:JM1048576 KO1:KO1048576 LQ1:LQ1048576 MS1:MS1048576 NU1:NU1048576 OW1:OW1048576 PY1:PY1048576 SC1:SC36 RA1:RA36 TE1:TE36">
    <cfRule type="cellIs" dxfId="0" priority="162817" stopIfTrue="1" operator="between">
      <formula>EE$30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2025-08-21T12:42:27Z</dcterms:modified>
</cp:coreProperties>
</file>